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<sst xmlns="http://schemas.openxmlformats.org/spreadsheetml/2006/main" count="97" uniqueCount="70">
  <si>
    <t>Пробег "Самопреодоление"</t>
  </si>
  <si>
    <t>№ п/п</t>
  </si>
  <si>
    <t>Фамилия, имя</t>
  </si>
  <si>
    <t>Год рожд.</t>
  </si>
  <si>
    <t>КЛБ</t>
  </si>
  <si>
    <t>Дистанция</t>
  </si>
  <si>
    <t>км</t>
  </si>
  <si>
    <t>1 круг</t>
  </si>
  <si>
    <t>2 круг</t>
  </si>
  <si>
    <t xml:space="preserve">3 круг </t>
  </si>
  <si>
    <t>Мужчины</t>
  </si>
  <si>
    <t xml:space="preserve">ЭОЛ </t>
  </si>
  <si>
    <t>МКШЧ</t>
  </si>
  <si>
    <t>Женщины</t>
  </si>
  <si>
    <t>Дистанция: 42 км 195 м (13 кругов по 3,21 км + малый круг 470 м)</t>
  </si>
  <si>
    <t>Возраст</t>
  </si>
  <si>
    <t>4 круг</t>
  </si>
  <si>
    <t>5 круг</t>
  </si>
  <si>
    <t>6 круг</t>
  </si>
  <si>
    <t>7 круг</t>
  </si>
  <si>
    <t>8 круг</t>
  </si>
  <si>
    <t>9 круг</t>
  </si>
  <si>
    <t>10 круг</t>
  </si>
  <si>
    <t>11 круг</t>
  </si>
  <si>
    <t>12 круг</t>
  </si>
  <si>
    <t>13 круг</t>
  </si>
  <si>
    <t>14 круг</t>
  </si>
  <si>
    <t>ЭОЛ, МКШЧ</t>
  </si>
  <si>
    <t>ЭОЛ</t>
  </si>
  <si>
    <t>29 августа 2010 г.</t>
  </si>
  <si>
    <t>Место проведения: набережная реки Ангары, ясно, Т=+6*С - +18*С, ЮВ-2м/с, утром туман</t>
  </si>
  <si>
    <t>Ковацкий Александр Анат.</t>
  </si>
  <si>
    <t>Соловьев Владимири Никол.</t>
  </si>
  <si>
    <t>Булышев Юрий Сергеевич</t>
  </si>
  <si>
    <t>Маслова Татьяна Никол.</t>
  </si>
  <si>
    <t>Судьи: А.Ковацкий, Н.Рыммарь, Анна</t>
  </si>
  <si>
    <t>Булышева Татьяна Иван.</t>
  </si>
  <si>
    <t>Голуб Александр Викт.</t>
  </si>
  <si>
    <t>Старт</t>
  </si>
  <si>
    <t>Уланова Галина Леонид.</t>
  </si>
  <si>
    <t>Благушка Людмила Григ.</t>
  </si>
  <si>
    <t>Индюченко Кристина Генн.</t>
  </si>
  <si>
    <t>Хохлов Дмитрий Игоревич</t>
  </si>
  <si>
    <t>Шейдякова Анжелика Владим.</t>
  </si>
  <si>
    <t>Берендеева Аннна Павл.</t>
  </si>
  <si>
    <t>Цепаев Виктор Владим.</t>
  </si>
  <si>
    <t>Ангарск</t>
  </si>
  <si>
    <t>Рымаррь Наталья Борис.</t>
  </si>
  <si>
    <t>Симонова Лидия Алексеевна</t>
  </si>
  <si>
    <t>Асеев Владимир Василь.</t>
  </si>
  <si>
    <t>Левашов Георгий Ал-рович</t>
  </si>
  <si>
    <t>Щербаков Александр Алексе.</t>
  </si>
  <si>
    <t>Петрушев Виктор Алексеев.</t>
  </si>
  <si>
    <t>Серов Максим В.</t>
  </si>
  <si>
    <t>Деревнин Анатолий Алексеев.</t>
  </si>
  <si>
    <t>Макарова Наталья Валерьевна</t>
  </si>
  <si>
    <t>Молдавская Любовь Степан.</t>
  </si>
  <si>
    <t>Макаров Валерий Васильевич</t>
  </si>
  <si>
    <t>Шамтюк Зоя Николаевна</t>
  </si>
  <si>
    <t>Иванов Владислав Викт.</t>
  </si>
  <si>
    <t>Ковацкая Наталья Ивановна</t>
  </si>
  <si>
    <t>Конев Михаил Яковлевич</t>
  </si>
  <si>
    <t>Тихонова Наталья</t>
  </si>
  <si>
    <t>Иванова Галина</t>
  </si>
  <si>
    <t>Китов Александр Данил.</t>
  </si>
  <si>
    <t>Гула Александр Викторович</t>
  </si>
  <si>
    <t>Количество участников: 33 человек</t>
  </si>
  <si>
    <t>технологические расчеты</t>
  </si>
  <si>
    <t>Марафонская команда Шри Чинмоя</t>
  </si>
  <si>
    <t>Уланов Илья Викторович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</si>
</sst>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400]h:mm:ss\ AM/PM"/>
    <numFmt numFmtId="174" formatCode="\h\:\m\m\:\s\s"/>
    <numFmt numFmtId="175" formatCode="[$-FC19]d\ mmmm\ yyyy\ &quot;г.&quot;"/>
    <numFmt numFmtId="176" formatCode="[$-409]h:mm:ss\ AM/PM"/>
  </numFmts>
  <fonts count="37">
    <font>
      <sz val="10"/>
      <name val="Arial Cyr"/>
      <family val="0"/>
    </font>
    <font>
      <b/>
      <i/>
      <sz val="10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2" borderId="0" xfId="0" applyFont="1" applyFill="1" applyAlignment="1">
      <alignment vertical="top"/>
    </xf>
    <xf numFmtId="0" fontId="0" fillId="32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32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172" fontId="0" fillId="0" borderId="1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horizontal="center"/>
    </xf>
    <xf numFmtId="172" fontId="0" fillId="0" borderId="12" xfId="0" applyNumberForma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72" fontId="0" fillId="0" borderId="13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/>
    </xf>
    <xf numFmtId="172" fontId="0" fillId="0" borderId="13" xfId="0" applyNumberForma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top" wrapText="1"/>
    </xf>
    <xf numFmtId="0" fontId="0" fillId="32" borderId="15" xfId="0" applyFont="1" applyFill="1" applyBorder="1" applyAlignment="1">
      <alignment horizontal="centerContinuous" vertical="top" wrapText="1"/>
    </xf>
    <xf numFmtId="0" fontId="0" fillId="0" borderId="12" xfId="0" applyFont="1" applyBorder="1" applyAlignment="1">
      <alignment horizontal="center" vertical="top"/>
    </xf>
    <xf numFmtId="0" fontId="0" fillId="32" borderId="16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21" fontId="0" fillId="0" borderId="13" xfId="0" applyNumberFormat="1" applyFont="1" applyFill="1" applyBorder="1" applyAlignment="1">
      <alignment vertical="top"/>
    </xf>
    <xf numFmtId="21" fontId="0" fillId="0" borderId="13" xfId="0" applyNumberFormat="1" applyFont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21" fontId="0" fillId="0" borderId="13" xfId="0" applyNumberFormat="1" applyFont="1" applyBorder="1" applyAlignment="1">
      <alignment horizontal="center" vertical="top"/>
    </xf>
    <xf numFmtId="21" fontId="0" fillId="0" borderId="0" xfId="0" applyNumberFormat="1" applyFont="1" applyAlignment="1">
      <alignment horizontal="center" vertical="top"/>
    </xf>
    <xf numFmtId="14" fontId="0" fillId="0" borderId="14" xfId="0" applyNumberFormat="1" applyFont="1" applyFill="1" applyBorder="1" applyAlignment="1">
      <alignment horizontal="center" vertical="top"/>
    </xf>
    <xf numFmtId="14" fontId="0" fillId="0" borderId="13" xfId="0" applyNumberFormat="1" applyFont="1" applyBorder="1" applyAlignment="1">
      <alignment horizontal="center" vertical="top"/>
    </xf>
    <xf numFmtId="14" fontId="0" fillId="0" borderId="14" xfId="0" applyNumberFormat="1" applyFont="1" applyBorder="1" applyAlignment="1">
      <alignment horizontal="center" vertical="top"/>
    </xf>
    <xf numFmtId="14" fontId="0" fillId="0" borderId="13" xfId="0" applyNumberFormat="1" applyFont="1" applyFill="1" applyBorder="1" applyAlignment="1">
      <alignment horizontal="center" vertical="top"/>
    </xf>
    <xf numFmtId="21" fontId="0" fillId="0" borderId="1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Continuous" vertical="top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Continuous" vertical="top"/>
    </xf>
    <xf numFmtId="0" fontId="0" fillId="0" borderId="16" xfId="0" applyFont="1" applyBorder="1" applyAlignment="1">
      <alignment horizontal="center" vertical="top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21" fontId="0" fillId="0" borderId="12" xfId="0" applyNumberFormat="1" applyFont="1" applyFill="1" applyBorder="1" applyAlignment="1">
      <alignment horizontal="center" vertical="center"/>
    </xf>
    <xf numFmtId="21" fontId="0" fillId="0" borderId="12" xfId="0" applyNumberFormat="1" applyFont="1" applyFill="1" applyBorder="1" applyAlignment="1">
      <alignment horizontal="center"/>
    </xf>
    <xf numFmtId="21" fontId="0" fillId="0" borderId="13" xfId="0" applyNumberFormat="1" applyFont="1" applyFill="1" applyBorder="1" applyAlignment="1">
      <alignment horizontal="center" vertical="center"/>
    </xf>
    <xf numFmtId="21" fontId="0" fillId="0" borderId="13" xfId="0" applyNumberFormat="1" applyFont="1" applyFill="1" applyBorder="1" applyAlignment="1">
      <alignment horizontal="center"/>
    </xf>
    <xf numFmtId="21" fontId="0" fillId="0" borderId="16" xfId="0" applyNumberFormat="1" applyFont="1" applyFill="1" applyBorder="1" applyAlignment="1">
      <alignment horizontal="center" vertical="top"/>
    </xf>
    <xf numFmtId="21" fontId="0" fillId="0" borderId="12" xfId="0" applyNumberFormat="1" applyFont="1" applyFill="1" applyBorder="1" applyAlignment="1">
      <alignment horizontal="center" vertical="top"/>
    </xf>
    <xf numFmtId="21" fontId="0" fillId="33" borderId="13" xfId="0" applyNumberFormat="1" applyFont="1" applyFill="1" applyBorder="1" applyAlignment="1">
      <alignment horizontal="center"/>
    </xf>
    <xf numFmtId="21" fontId="0" fillId="0" borderId="16" xfId="0" applyNumberFormat="1" applyFont="1" applyBorder="1" applyAlignment="1">
      <alignment horizontal="center" vertical="top"/>
    </xf>
    <xf numFmtId="21" fontId="0" fillId="33" borderId="13" xfId="0" applyNumberFormat="1" applyFont="1" applyFill="1" applyBorder="1" applyAlignment="1">
      <alignment horizontal="center" vertical="top"/>
    </xf>
    <xf numFmtId="21" fontId="0" fillId="33" borderId="1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16">
      <selection activeCell="V18" sqref="V18"/>
    </sheetView>
  </sheetViews>
  <sheetFormatPr defaultColWidth="9.00390625" defaultRowHeight="12.75"/>
  <cols>
    <col min="1" max="1" width="3.75390625" style="14" customWidth="1"/>
    <col min="2" max="2" width="23.625" style="14" customWidth="1"/>
    <col min="3" max="3" width="11.375" style="8" customWidth="1"/>
    <col min="4" max="4" width="5.75390625" style="8" customWidth="1"/>
    <col min="5" max="5" width="13.75390625" style="3" customWidth="1"/>
    <col min="6" max="6" width="10.00390625" style="8" bestFit="1" customWidth="1"/>
    <col min="7" max="7" width="7.125" style="8" bestFit="1" customWidth="1"/>
    <col min="8" max="20" width="7.125" style="3" bestFit="1" customWidth="1"/>
    <col min="21" max="16384" width="9.125" style="3" customWidth="1"/>
  </cols>
  <sheetData>
    <row r="1" spans="1:20" ht="12.75">
      <c r="A1" s="39" t="s">
        <v>0</v>
      </c>
      <c r="C1" s="2"/>
      <c r="D1" s="2"/>
      <c r="E1" s="1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39" t="s">
        <v>29</v>
      </c>
      <c r="C2" s="2"/>
      <c r="D2" s="2"/>
      <c r="E2" s="1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6" customFormat="1" ht="12.75">
      <c r="A3" s="40" t="s">
        <v>14</v>
      </c>
      <c r="B3" s="41"/>
      <c r="C3" s="5"/>
      <c r="D3" s="5"/>
      <c r="E3" s="4"/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40" t="s">
        <v>35</v>
      </c>
      <c r="C4" s="2"/>
      <c r="D4" s="2"/>
      <c r="E4" s="1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40" t="s">
        <v>30</v>
      </c>
      <c r="C5" s="2"/>
      <c r="D5" s="2"/>
      <c r="E5" s="1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6" ht="14.25" customHeight="1">
      <c r="A6" s="40" t="s">
        <v>66</v>
      </c>
      <c r="C6" s="2"/>
      <c r="D6" s="2"/>
      <c r="E6" s="1"/>
      <c r="F6" s="2"/>
    </row>
    <row r="7" spans="1:20" ht="13.5" customHeight="1">
      <c r="A7" s="42" t="s">
        <v>1</v>
      </c>
      <c r="B7" s="43" t="s">
        <v>2</v>
      </c>
      <c r="C7" s="24" t="s">
        <v>3</v>
      </c>
      <c r="D7" s="25" t="s">
        <v>15</v>
      </c>
      <c r="E7" s="7" t="s">
        <v>4</v>
      </c>
      <c r="F7" s="27" t="s">
        <v>5</v>
      </c>
      <c r="G7" s="28" t="s">
        <v>7</v>
      </c>
      <c r="H7" s="28" t="s">
        <v>8</v>
      </c>
      <c r="I7" s="28" t="s">
        <v>9</v>
      </c>
      <c r="J7" s="28" t="s">
        <v>16</v>
      </c>
      <c r="K7" s="28" t="s">
        <v>17</v>
      </c>
      <c r="L7" s="28" t="s">
        <v>18</v>
      </c>
      <c r="M7" s="28" t="s">
        <v>19</v>
      </c>
      <c r="N7" s="28" t="s">
        <v>20</v>
      </c>
      <c r="O7" s="28" t="s">
        <v>21</v>
      </c>
      <c r="P7" s="28" t="s">
        <v>22</v>
      </c>
      <c r="Q7" s="28" t="s">
        <v>23</v>
      </c>
      <c r="R7" s="28" t="s">
        <v>24</v>
      </c>
      <c r="S7" s="28" t="s">
        <v>25</v>
      </c>
      <c r="T7" s="28" t="s">
        <v>26</v>
      </c>
    </row>
    <row r="8" spans="1:20" ht="15" customHeight="1">
      <c r="A8" s="44"/>
      <c r="B8" s="45"/>
      <c r="C8" s="26"/>
      <c r="E8" s="9"/>
      <c r="F8" s="9" t="s">
        <v>6</v>
      </c>
      <c r="G8" s="46">
        <f>3.21*1</f>
        <v>3.21</v>
      </c>
      <c r="H8" s="46">
        <f>3.21*2</f>
        <v>6.42</v>
      </c>
      <c r="I8" s="46">
        <f>3.21*3</f>
        <v>9.629999999999999</v>
      </c>
      <c r="J8" s="46">
        <f>3.21*4</f>
        <v>12.84</v>
      </c>
      <c r="K8" s="46">
        <f>3.21*5</f>
        <v>16.05</v>
      </c>
      <c r="L8" s="46">
        <f>3.21*6</f>
        <v>19.259999999999998</v>
      </c>
      <c r="M8" s="46">
        <f>3.21*7</f>
        <v>22.47</v>
      </c>
      <c r="N8" s="46">
        <f>3.21*8</f>
        <v>25.68</v>
      </c>
      <c r="O8" s="46">
        <f>3.21*9</f>
        <v>28.89</v>
      </c>
      <c r="P8" s="46">
        <f>3.21*10</f>
        <v>32.1</v>
      </c>
      <c r="Q8" s="46">
        <f>3.21*11</f>
        <v>35.31</v>
      </c>
      <c r="R8" s="46">
        <f>3.21*12</f>
        <v>38.519999999999996</v>
      </c>
      <c r="S8" s="46">
        <f>3.21*13</f>
        <v>41.73</v>
      </c>
      <c r="T8" s="28">
        <f>3.21*13+0.47</f>
        <v>42.199999999999996</v>
      </c>
    </row>
    <row r="9" spans="1:20" ht="19.5" customHeight="1">
      <c r="A9" s="50" t="s">
        <v>10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</row>
    <row r="10" spans="1:20" s="14" customFormat="1" ht="12.75">
      <c r="A10" s="10">
        <v>1</v>
      </c>
      <c r="B10" s="15" t="s">
        <v>61</v>
      </c>
      <c r="C10" s="34">
        <v>20708</v>
      </c>
      <c r="D10" s="12">
        <v>53</v>
      </c>
      <c r="E10" s="21" t="s">
        <v>28</v>
      </c>
      <c r="F10" s="13">
        <v>42.2</v>
      </c>
      <c r="G10" s="53">
        <v>0.009722222222222222</v>
      </c>
      <c r="H10" s="54">
        <v>0.019594907407407405</v>
      </c>
      <c r="I10" s="54">
        <v>0.02921296296296296</v>
      </c>
      <c r="J10" s="38">
        <v>0.038796296296296294</v>
      </c>
      <c r="K10" s="38">
        <v>0.04859953703703704</v>
      </c>
      <c r="L10" s="38">
        <v>0.05876157407407407</v>
      </c>
      <c r="M10" s="38">
        <v>0.06895833333333334</v>
      </c>
      <c r="N10" s="38">
        <v>0.07962962962962963</v>
      </c>
      <c r="O10" s="38">
        <v>0.08962962962962963</v>
      </c>
      <c r="P10" s="38">
        <v>0.10104166666666667</v>
      </c>
      <c r="Q10" s="38">
        <v>0.11070601851851854</v>
      </c>
      <c r="R10" s="38">
        <v>0.12104166666666667</v>
      </c>
      <c r="S10" s="38">
        <v>0.13122685185185184</v>
      </c>
      <c r="T10" s="38">
        <v>0.1328125</v>
      </c>
    </row>
    <row r="11" spans="1:20" s="14" customFormat="1" ht="12.75">
      <c r="A11" s="10"/>
      <c r="B11" s="15"/>
      <c r="C11" s="12"/>
      <c r="D11" s="12"/>
      <c r="E11" s="21"/>
      <c r="F11" s="13"/>
      <c r="G11" s="55"/>
      <c r="H11" s="56">
        <f>H10-G10</f>
        <v>0.009872685185185182</v>
      </c>
      <c r="I11" s="56">
        <f aca="true" t="shared" si="0" ref="I11:T11">I10-H10</f>
        <v>0.009618055555555557</v>
      </c>
      <c r="J11" s="56">
        <f t="shared" si="0"/>
        <v>0.009583333333333333</v>
      </c>
      <c r="K11" s="56">
        <f t="shared" si="0"/>
        <v>0.009803240740740744</v>
      </c>
      <c r="L11" s="56">
        <f t="shared" si="0"/>
        <v>0.010162037037037032</v>
      </c>
      <c r="M11" s="56">
        <f t="shared" si="0"/>
        <v>0.010196759259259273</v>
      </c>
      <c r="N11" s="56">
        <f t="shared" si="0"/>
        <v>0.01067129629629629</v>
      </c>
      <c r="O11" s="56">
        <f t="shared" si="0"/>
        <v>0.009999999999999995</v>
      </c>
      <c r="P11" s="56">
        <f t="shared" si="0"/>
        <v>0.01141203703703704</v>
      </c>
      <c r="Q11" s="56">
        <f t="shared" si="0"/>
        <v>0.009664351851851868</v>
      </c>
      <c r="R11" s="56">
        <f t="shared" si="0"/>
        <v>0.010335648148148135</v>
      </c>
      <c r="S11" s="56">
        <f t="shared" si="0"/>
        <v>0.010185185185185172</v>
      </c>
      <c r="T11" s="56">
        <f t="shared" si="0"/>
        <v>0.0015856481481481555</v>
      </c>
    </row>
    <row r="12" spans="1:20" s="14" customFormat="1" ht="12.75">
      <c r="A12" s="10">
        <v>2</v>
      </c>
      <c r="B12" s="11" t="s">
        <v>64</v>
      </c>
      <c r="C12" s="34">
        <v>18690</v>
      </c>
      <c r="D12" s="12">
        <v>59</v>
      </c>
      <c r="E12" s="12" t="s">
        <v>27</v>
      </c>
      <c r="F12" s="13">
        <v>42.2</v>
      </c>
      <c r="G12" s="32">
        <v>0.011712962962962965</v>
      </c>
      <c r="H12" s="32">
        <v>0.0240625</v>
      </c>
      <c r="I12" s="32">
        <v>0.0362037037037037</v>
      </c>
      <c r="J12" s="32">
        <v>0.049837962962962966</v>
      </c>
      <c r="K12" s="32">
        <v>0.06200231481481481</v>
      </c>
      <c r="L12" s="32">
        <v>0.0742476851851852</v>
      </c>
      <c r="M12" s="32">
        <v>0.08675925925925926</v>
      </c>
      <c r="N12" s="32">
        <v>0.09913194444444444</v>
      </c>
      <c r="O12" s="32">
        <v>0.11184027777777777</v>
      </c>
      <c r="P12" s="32">
        <v>0.12512731481481482</v>
      </c>
      <c r="Q12" s="32">
        <v>0.13798611111111111</v>
      </c>
      <c r="R12" s="32">
        <v>0.15127314814814816</v>
      </c>
      <c r="S12" s="32">
        <v>0.1662962962962963</v>
      </c>
      <c r="T12" s="32">
        <v>0.16841435185185186</v>
      </c>
    </row>
    <row r="13" spans="1:20" s="14" customFormat="1" ht="12.75">
      <c r="A13" s="10"/>
      <c r="B13" s="11"/>
      <c r="C13" s="34"/>
      <c r="D13" s="12"/>
      <c r="E13" s="12"/>
      <c r="F13" s="13"/>
      <c r="G13" s="38"/>
      <c r="H13" s="38">
        <f aca="true" t="shared" si="1" ref="H13:T13">H12-G12</f>
        <v>0.012349537037037036</v>
      </c>
      <c r="I13" s="38">
        <f t="shared" si="1"/>
        <v>0.012141203703703703</v>
      </c>
      <c r="J13" s="38">
        <f t="shared" si="1"/>
        <v>0.013634259259259263</v>
      </c>
      <c r="K13" s="38">
        <f t="shared" si="1"/>
        <v>0.012164351851851843</v>
      </c>
      <c r="L13" s="38">
        <f t="shared" si="1"/>
        <v>0.012245370370370386</v>
      </c>
      <c r="M13" s="38">
        <f t="shared" si="1"/>
        <v>0.012511574074074064</v>
      </c>
      <c r="N13" s="38">
        <f t="shared" si="1"/>
        <v>0.012372685185185181</v>
      </c>
      <c r="O13" s="38">
        <f t="shared" si="1"/>
        <v>0.012708333333333335</v>
      </c>
      <c r="P13" s="38">
        <f t="shared" si="1"/>
        <v>0.013287037037037042</v>
      </c>
      <c r="Q13" s="38">
        <f t="shared" si="1"/>
        <v>0.012858796296296299</v>
      </c>
      <c r="R13" s="38">
        <f t="shared" si="1"/>
        <v>0.013287037037037042</v>
      </c>
      <c r="S13" s="38">
        <f t="shared" si="1"/>
        <v>0.015023148148148147</v>
      </c>
      <c r="T13" s="38">
        <f t="shared" si="1"/>
        <v>0.0021180555555555536</v>
      </c>
    </row>
    <row r="14" spans="1:20" s="14" customFormat="1" ht="12.75">
      <c r="A14" s="10">
        <v>3</v>
      </c>
      <c r="B14" s="15" t="s">
        <v>32</v>
      </c>
      <c r="C14" s="34">
        <v>20522</v>
      </c>
      <c r="D14" s="12">
        <v>54</v>
      </c>
      <c r="E14" s="21" t="s">
        <v>12</v>
      </c>
      <c r="F14" s="13">
        <v>42.2</v>
      </c>
      <c r="G14" s="55">
        <v>0.012685185185185185</v>
      </c>
      <c r="H14" s="54">
        <v>0.026030092592592594</v>
      </c>
      <c r="I14" s="56">
        <v>0.03905092592592593</v>
      </c>
      <c r="J14" s="38">
        <v>0.05209490740740741</v>
      </c>
      <c r="K14" s="38">
        <v>0.06491898148148148</v>
      </c>
      <c r="L14" s="38">
        <v>0.07804398148148148</v>
      </c>
      <c r="M14" s="38">
        <v>0.09179398148148148</v>
      </c>
      <c r="N14" s="38">
        <v>0.10502314814814814</v>
      </c>
      <c r="O14" s="38">
        <v>0.11804398148148147</v>
      </c>
      <c r="P14" s="38">
        <v>0.13219907407407405</v>
      </c>
      <c r="Q14" s="38">
        <v>0.14651620370370372</v>
      </c>
      <c r="R14" s="38">
        <v>0.16189814814814815</v>
      </c>
      <c r="S14" s="38">
        <v>0.17984953703703704</v>
      </c>
      <c r="T14" s="38">
        <v>0.18182870370370371</v>
      </c>
    </row>
    <row r="15" spans="1:20" s="14" customFormat="1" ht="12.75">
      <c r="A15" s="10"/>
      <c r="B15" s="15"/>
      <c r="C15" s="12"/>
      <c r="D15" s="12"/>
      <c r="E15" s="21"/>
      <c r="F15" s="13"/>
      <c r="G15" s="55"/>
      <c r="H15" s="54">
        <f>H14-G14</f>
        <v>0.01334490740740741</v>
      </c>
      <c r="I15" s="54">
        <f aca="true" t="shared" si="2" ref="I15:T15">I14-H14</f>
        <v>0.013020833333333339</v>
      </c>
      <c r="J15" s="54">
        <f t="shared" si="2"/>
        <v>0.013043981481481476</v>
      </c>
      <c r="K15" s="54">
        <f t="shared" si="2"/>
        <v>0.012824074074074071</v>
      </c>
      <c r="L15" s="54">
        <f t="shared" si="2"/>
        <v>0.013124999999999998</v>
      </c>
      <c r="M15" s="54">
        <f t="shared" si="2"/>
        <v>0.013749999999999998</v>
      </c>
      <c r="N15" s="54">
        <f t="shared" si="2"/>
        <v>0.013229166666666667</v>
      </c>
      <c r="O15" s="54">
        <f t="shared" si="2"/>
        <v>0.013020833333333329</v>
      </c>
      <c r="P15" s="54">
        <f t="shared" si="2"/>
        <v>0.01415509259259258</v>
      </c>
      <c r="Q15" s="54">
        <f t="shared" si="2"/>
        <v>0.014317129629629666</v>
      </c>
      <c r="R15" s="54">
        <f t="shared" si="2"/>
        <v>0.015381944444444434</v>
      </c>
      <c r="S15" s="54">
        <f t="shared" si="2"/>
        <v>0.01795138888888889</v>
      </c>
      <c r="T15" s="54">
        <f t="shared" si="2"/>
        <v>0.0019791666666666707</v>
      </c>
    </row>
    <row r="16" spans="1:20" s="14" customFormat="1" ht="12.75">
      <c r="A16" s="10">
        <v>4</v>
      </c>
      <c r="B16" s="15" t="s">
        <v>33</v>
      </c>
      <c r="C16" s="34">
        <v>19643</v>
      </c>
      <c r="D16" s="12">
        <v>56</v>
      </c>
      <c r="E16" s="21" t="s">
        <v>12</v>
      </c>
      <c r="F16" s="20">
        <v>42.2</v>
      </c>
      <c r="G16" s="33">
        <v>0.012349537037037039</v>
      </c>
      <c r="H16" s="32">
        <v>0.02480324074074074</v>
      </c>
      <c r="I16" s="32">
        <v>0.03729166666666667</v>
      </c>
      <c r="J16" s="32">
        <v>0.0500462962962963</v>
      </c>
      <c r="K16" s="32">
        <v>0.06280092592592593</v>
      </c>
      <c r="L16" s="32">
        <v>0.07689814814814815</v>
      </c>
      <c r="M16" s="32">
        <v>0.09077546296296296</v>
      </c>
      <c r="N16" s="32">
        <v>0.10483796296296297</v>
      </c>
      <c r="O16" s="32">
        <v>0.11844907407407407</v>
      </c>
      <c r="P16" s="32">
        <v>0.13408564814814813</v>
      </c>
      <c r="Q16" s="32">
        <v>0.15131944444444442</v>
      </c>
      <c r="R16" s="32">
        <v>0.16821759259259256</v>
      </c>
      <c r="S16" s="32">
        <v>0.18554398148148146</v>
      </c>
      <c r="T16" s="32">
        <v>0.18746527777777777</v>
      </c>
    </row>
    <row r="17" spans="1:20" s="14" customFormat="1" ht="12.75">
      <c r="A17" s="10"/>
      <c r="B17" s="15"/>
      <c r="C17" s="12"/>
      <c r="D17" s="12"/>
      <c r="E17" s="21"/>
      <c r="F17" s="13"/>
      <c r="G17" s="57"/>
      <c r="H17" s="38">
        <f>H16-G16</f>
        <v>0.012453703703703701</v>
      </c>
      <c r="I17" s="38">
        <f aca="true" t="shared" si="3" ref="I17:T17">I16-H16</f>
        <v>0.012488425925925927</v>
      </c>
      <c r="J17" s="38">
        <f t="shared" si="3"/>
        <v>0.01275462962962963</v>
      </c>
      <c r="K17" s="38">
        <f t="shared" si="3"/>
        <v>0.01275462962962963</v>
      </c>
      <c r="L17" s="38">
        <f t="shared" si="3"/>
        <v>0.01409722222222222</v>
      </c>
      <c r="M17" s="38">
        <f t="shared" si="3"/>
        <v>0.013877314814814815</v>
      </c>
      <c r="N17" s="38">
        <f t="shared" si="3"/>
        <v>0.014062500000000006</v>
      </c>
      <c r="O17" s="38">
        <f t="shared" si="3"/>
        <v>0.013611111111111102</v>
      </c>
      <c r="P17" s="38">
        <f t="shared" si="3"/>
        <v>0.015636574074074067</v>
      </c>
      <c r="Q17" s="38">
        <f t="shared" si="3"/>
        <v>0.01723379629629629</v>
      </c>
      <c r="R17" s="38">
        <f t="shared" si="3"/>
        <v>0.016898148148148134</v>
      </c>
      <c r="S17" s="38">
        <f t="shared" si="3"/>
        <v>0.017326388888888905</v>
      </c>
      <c r="T17" s="38">
        <f t="shared" si="3"/>
        <v>0.0019212962962963098</v>
      </c>
    </row>
    <row r="18" spans="1:20" s="14" customFormat="1" ht="12.75">
      <c r="A18" s="10">
        <v>5</v>
      </c>
      <c r="B18" s="15" t="s">
        <v>31</v>
      </c>
      <c r="C18" s="34">
        <v>26941</v>
      </c>
      <c r="D18" s="12">
        <v>36</v>
      </c>
      <c r="E18" s="18" t="s">
        <v>12</v>
      </c>
      <c r="F18" s="20">
        <v>29.5</v>
      </c>
      <c r="G18" s="38">
        <v>0.012673611111111111</v>
      </c>
      <c r="H18" s="58">
        <v>0.025289351851851848</v>
      </c>
      <c r="I18" s="38">
        <v>0.037777777777777785</v>
      </c>
      <c r="J18" s="38">
        <v>0.05061342592592592</v>
      </c>
      <c r="K18" s="38">
        <v>0.06456018518518518</v>
      </c>
      <c r="L18" s="38">
        <v>0.07758101851851852</v>
      </c>
      <c r="M18" s="38">
        <v>0.09760416666666667</v>
      </c>
      <c r="N18" s="38">
        <v>0.1132986111111111</v>
      </c>
      <c r="O18" s="38">
        <v>0.1459375</v>
      </c>
      <c r="P18" s="38">
        <v>0.14791666666666667</v>
      </c>
      <c r="Q18" s="29"/>
      <c r="R18" s="29"/>
      <c r="S18" s="29"/>
      <c r="T18" s="29"/>
    </row>
    <row r="19" spans="1:20" s="14" customFormat="1" ht="12.75">
      <c r="A19" s="10"/>
      <c r="B19" s="15"/>
      <c r="C19" s="12"/>
      <c r="D19" s="12"/>
      <c r="E19" s="18"/>
      <c r="F19" s="13"/>
      <c r="G19" s="38"/>
      <c r="H19" s="58">
        <f>H18-G18</f>
        <v>0.012615740740740736</v>
      </c>
      <c r="I19" s="58">
        <f aca="true" t="shared" si="4" ref="I19:P19">I18-H18</f>
        <v>0.012488425925925938</v>
      </c>
      <c r="J19" s="58">
        <f t="shared" si="4"/>
        <v>0.012835648148148138</v>
      </c>
      <c r="K19" s="58">
        <f t="shared" si="4"/>
        <v>0.013946759259259256</v>
      </c>
      <c r="L19" s="58">
        <f t="shared" si="4"/>
        <v>0.013020833333333343</v>
      </c>
      <c r="M19" s="58">
        <f t="shared" si="4"/>
        <v>0.02002314814814815</v>
      </c>
      <c r="N19" s="58">
        <f t="shared" si="4"/>
        <v>0.015694444444444428</v>
      </c>
      <c r="O19" s="58">
        <f t="shared" si="4"/>
        <v>0.0326388888888889</v>
      </c>
      <c r="P19" s="58">
        <f t="shared" si="4"/>
        <v>0.0019791666666666707</v>
      </c>
      <c r="Q19" s="29"/>
      <c r="R19" s="29"/>
      <c r="S19" s="29"/>
      <c r="T19" s="29"/>
    </row>
    <row r="20" spans="1:20" s="14" customFormat="1" ht="12.75">
      <c r="A20" s="10">
        <v>6</v>
      </c>
      <c r="B20" s="11" t="s">
        <v>69</v>
      </c>
      <c r="C20" s="34">
        <v>33775</v>
      </c>
      <c r="D20" s="12">
        <v>18</v>
      </c>
      <c r="E20" s="23" t="s">
        <v>12</v>
      </c>
      <c r="F20" s="17">
        <v>26</v>
      </c>
      <c r="G20" s="33">
        <v>0.012685185185185185</v>
      </c>
      <c r="H20" s="32">
        <v>0.02596064814814815</v>
      </c>
      <c r="I20" s="32">
        <v>0.03907407407407408</v>
      </c>
      <c r="J20" s="32">
        <v>0.05209490740740741</v>
      </c>
      <c r="K20" s="32">
        <v>0.06555555555555555</v>
      </c>
      <c r="L20" s="32">
        <v>0.09413194444444443</v>
      </c>
      <c r="M20" s="32">
        <v>0.11103009259259258</v>
      </c>
      <c r="N20" s="32">
        <v>0.1283449074074074</v>
      </c>
      <c r="O20" s="32">
        <v>0.13032407407407406</v>
      </c>
      <c r="P20" s="29"/>
      <c r="Q20" s="29"/>
      <c r="R20" s="29"/>
      <c r="S20" s="29"/>
      <c r="T20" s="29"/>
    </row>
    <row r="21" spans="1:20" s="14" customFormat="1" ht="12.75">
      <c r="A21" s="10"/>
      <c r="B21" s="15"/>
      <c r="C21" s="12"/>
      <c r="D21" s="12"/>
      <c r="E21" s="18"/>
      <c r="F21" s="13"/>
      <c r="G21" s="57"/>
      <c r="H21" s="38">
        <f>H20-G20</f>
        <v>0.013275462962962965</v>
      </c>
      <c r="I21" s="38">
        <f aca="true" t="shared" si="5" ref="I21:O21">I20-H20</f>
        <v>0.013113425925925931</v>
      </c>
      <c r="J21" s="38">
        <f t="shared" si="5"/>
        <v>0.013020833333333329</v>
      </c>
      <c r="K21" s="38">
        <f t="shared" si="5"/>
        <v>0.013460648148148138</v>
      </c>
      <c r="L21" s="38">
        <f t="shared" si="5"/>
        <v>0.028576388888888887</v>
      </c>
      <c r="M21" s="38">
        <f t="shared" si="5"/>
        <v>0.016898148148148148</v>
      </c>
      <c r="N21" s="38">
        <f t="shared" si="5"/>
        <v>0.01731481481481481</v>
      </c>
      <c r="O21" s="38">
        <f t="shared" si="5"/>
        <v>0.0019791666666666707</v>
      </c>
      <c r="P21" s="58"/>
      <c r="Q21" s="29"/>
      <c r="R21" s="29"/>
      <c r="S21" s="29"/>
      <c r="T21" s="29"/>
    </row>
    <row r="22" spans="1:20" s="14" customFormat="1" ht="12.75">
      <c r="A22" s="10">
        <v>7</v>
      </c>
      <c r="B22" s="15" t="s">
        <v>53</v>
      </c>
      <c r="C22" s="34">
        <v>28588</v>
      </c>
      <c r="D22" s="12">
        <v>32</v>
      </c>
      <c r="E22" s="23" t="s">
        <v>12</v>
      </c>
      <c r="F22" s="17">
        <v>19.7</v>
      </c>
      <c r="G22" s="33">
        <v>0.009710648148148149</v>
      </c>
      <c r="H22" s="32">
        <v>0.01943287037037037</v>
      </c>
      <c r="I22" s="32">
        <v>0.029189814814814814</v>
      </c>
      <c r="J22" s="32">
        <v>0.03878472222222222</v>
      </c>
      <c r="K22" s="32">
        <v>0.0483912037037037</v>
      </c>
      <c r="L22" s="32">
        <v>0.057650462962962966</v>
      </c>
      <c r="M22" s="32">
        <v>0.05925925925925926</v>
      </c>
      <c r="N22" s="29"/>
      <c r="O22" s="29"/>
      <c r="P22" s="29"/>
      <c r="Q22" s="29"/>
      <c r="R22" s="29"/>
      <c r="S22" s="29"/>
      <c r="T22" s="29"/>
    </row>
    <row r="23" spans="1:20" s="14" customFormat="1" ht="12.75">
      <c r="A23" s="10"/>
      <c r="B23" s="15"/>
      <c r="C23" s="34"/>
      <c r="D23" s="12"/>
      <c r="E23" s="23"/>
      <c r="F23" s="17"/>
      <c r="G23" s="57"/>
      <c r="H23" s="38">
        <f aca="true" t="shared" si="6" ref="H23:M23">H22-G22</f>
        <v>0.009722222222222222</v>
      </c>
      <c r="I23" s="38">
        <f t="shared" si="6"/>
        <v>0.009756944444444443</v>
      </c>
      <c r="J23" s="38">
        <f t="shared" si="6"/>
        <v>0.009594907407407406</v>
      </c>
      <c r="K23" s="38">
        <f t="shared" si="6"/>
        <v>0.00960648148148148</v>
      </c>
      <c r="L23" s="38">
        <f t="shared" si="6"/>
        <v>0.009259259259259266</v>
      </c>
      <c r="M23" s="38">
        <f t="shared" si="6"/>
        <v>0.0016087962962962957</v>
      </c>
      <c r="N23" s="29"/>
      <c r="O23" s="29"/>
      <c r="P23" s="29"/>
      <c r="Q23" s="29"/>
      <c r="R23" s="29"/>
      <c r="S23" s="29"/>
      <c r="T23" s="29"/>
    </row>
    <row r="24" spans="1:20" s="14" customFormat="1" ht="12.75">
      <c r="A24" s="10">
        <v>8</v>
      </c>
      <c r="B24" s="15" t="s">
        <v>51</v>
      </c>
      <c r="C24" s="37">
        <v>18826</v>
      </c>
      <c r="D24" s="19">
        <v>59</v>
      </c>
      <c r="E24" s="47" t="s">
        <v>46</v>
      </c>
      <c r="F24" s="22">
        <v>19.7</v>
      </c>
      <c r="G24" s="55">
        <v>0.009606481481481481</v>
      </c>
      <c r="H24" s="59">
        <v>0.019594907407407405</v>
      </c>
      <c r="I24" s="56">
        <v>0.029861111111111113</v>
      </c>
      <c r="J24" s="56">
        <v>0.03993055555555556</v>
      </c>
      <c r="K24" s="38">
        <v>0.049895833333333334</v>
      </c>
      <c r="L24" s="38">
        <v>0.05979166666666667</v>
      </c>
      <c r="M24" s="38">
        <v>0.06152777777777777</v>
      </c>
      <c r="N24" s="29"/>
      <c r="O24" s="29"/>
      <c r="P24" s="29"/>
      <c r="Q24" s="29"/>
      <c r="R24" s="29"/>
      <c r="S24" s="29"/>
      <c r="T24" s="29"/>
    </row>
    <row r="25" spans="1:20" s="14" customFormat="1" ht="12.75">
      <c r="A25" s="10"/>
      <c r="B25" s="15"/>
      <c r="C25" s="19"/>
      <c r="D25" s="19"/>
      <c r="E25" s="47"/>
      <c r="F25" s="22"/>
      <c r="G25" s="55"/>
      <c r="H25" s="56">
        <f aca="true" t="shared" si="7" ref="H25:M25">H24-G24</f>
        <v>0.009988425925925923</v>
      </c>
      <c r="I25" s="56">
        <f t="shared" si="7"/>
        <v>0.010266203703703708</v>
      </c>
      <c r="J25" s="56">
        <f t="shared" si="7"/>
        <v>0.010069444444444447</v>
      </c>
      <c r="K25" s="56">
        <f t="shared" si="7"/>
        <v>0.009965277777777774</v>
      </c>
      <c r="L25" s="56">
        <f t="shared" si="7"/>
        <v>0.009895833333333333</v>
      </c>
      <c r="M25" s="56">
        <f t="shared" si="7"/>
        <v>0.001736111111111105</v>
      </c>
      <c r="N25" s="29"/>
      <c r="O25" s="29"/>
      <c r="P25" s="29"/>
      <c r="Q25" s="29"/>
      <c r="R25" s="29"/>
      <c r="S25" s="29"/>
      <c r="T25" s="29"/>
    </row>
    <row r="26" spans="1:20" s="14" customFormat="1" ht="12.75">
      <c r="A26" s="10">
        <v>9</v>
      </c>
      <c r="B26" s="15" t="s">
        <v>37</v>
      </c>
      <c r="C26" s="34">
        <v>19073</v>
      </c>
      <c r="D26" s="12">
        <v>58</v>
      </c>
      <c r="E26" s="21" t="s">
        <v>38</v>
      </c>
      <c r="F26" s="17">
        <v>19.7</v>
      </c>
      <c r="G26" s="53">
        <v>0.010821759259259258</v>
      </c>
      <c r="H26" s="54">
        <v>0.021215277777777777</v>
      </c>
      <c r="I26" s="54">
        <v>0.03144675925925926</v>
      </c>
      <c r="J26" s="38">
        <v>0.04177083333333333</v>
      </c>
      <c r="K26" s="38">
        <v>0.05201388888888889</v>
      </c>
      <c r="L26" s="38">
        <v>0.06164351851851852</v>
      </c>
      <c r="M26" s="38">
        <v>0.06407407407407407</v>
      </c>
      <c r="N26" s="29"/>
      <c r="O26" s="29"/>
      <c r="P26" s="29"/>
      <c r="Q26" s="29"/>
      <c r="R26" s="29"/>
      <c r="S26" s="29"/>
      <c r="T26" s="29"/>
    </row>
    <row r="27" spans="1:20" s="14" customFormat="1" ht="12.75">
      <c r="A27" s="10"/>
      <c r="B27" s="15"/>
      <c r="C27" s="34"/>
      <c r="D27" s="12"/>
      <c r="E27" s="21"/>
      <c r="F27" s="13"/>
      <c r="G27" s="53"/>
      <c r="H27" s="54">
        <f aca="true" t="shared" si="8" ref="H27:M27">H26-G26</f>
        <v>0.010393518518518519</v>
      </c>
      <c r="I27" s="54">
        <f t="shared" si="8"/>
        <v>0.01023148148148148</v>
      </c>
      <c r="J27" s="54">
        <f t="shared" si="8"/>
        <v>0.010324074074074076</v>
      </c>
      <c r="K27" s="54">
        <f t="shared" si="8"/>
        <v>0.010243055555555554</v>
      </c>
      <c r="L27" s="54">
        <f t="shared" si="8"/>
        <v>0.009629629629629634</v>
      </c>
      <c r="M27" s="54">
        <f t="shared" si="8"/>
        <v>0.002430555555555554</v>
      </c>
      <c r="N27" s="29"/>
      <c r="O27" s="29"/>
      <c r="P27" s="29"/>
      <c r="Q27" s="29"/>
      <c r="R27" s="29"/>
      <c r="S27" s="29"/>
      <c r="T27" s="29"/>
    </row>
    <row r="28" spans="1:20" s="14" customFormat="1" ht="12.75">
      <c r="A28" s="10">
        <v>10</v>
      </c>
      <c r="B28" s="15" t="s">
        <v>65</v>
      </c>
      <c r="C28" s="34">
        <v>23637</v>
      </c>
      <c r="D28" s="12">
        <v>45</v>
      </c>
      <c r="E28" s="16" t="s">
        <v>11</v>
      </c>
      <c r="F28" s="17">
        <v>19.7</v>
      </c>
      <c r="G28" s="38">
        <v>0.010659722222222221</v>
      </c>
      <c r="H28" s="38">
        <v>0.02065972222222222</v>
      </c>
      <c r="I28" s="38">
        <v>0.031238425925925926</v>
      </c>
      <c r="J28" s="38">
        <v>0.04193287037037037</v>
      </c>
      <c r="K28" s="38">
        <v>0.05289351851851852</v>
      </c>
      <c r="L28" s="38">
        <v>0.06434027777777779</v>
      </c>
      <c r="M28" s="38">
        <v>0.06592592592592593</v>
      </c>
      <c r="N28" s="29"/>
      <c r="O28" s="29"/>
      <c r="P28" s="29"/>
      <c r="Q28" s="29"/>
      <c r="R28" s="29"/>
      <c r="S28" s="29"/>
      <c r="T28" s="29"/>
    </row>
    <row r="29" spans="1:20" s="14" customFormat="1" ht="12.75">
      <c r="A29" s="10"/>
      <c r="B29" s="15"/>
      <c r="C29" s="12"/>
      <c r="D29" s="12"/>
      <c r="E29" s="16"/>
      <c r="F29" s="13"/>
      <c r="G29" s="38"/>
      <c r="H29" s="38">
        <f aca="true" t="shared" si="9" ref="H29:M29">H28-G28</f>
        <v>0.01</v>
      </c>
      <c r="I29" s="38">
        <f t="shared" si="9"/>
        <v>0.010578703703703705</v>
      </c>
      <c r="J29" s="38">
        <f t="shared" si="9"/>
        <v>0.010694444444444444</v>
      </c>
      <c r="K29" s="38">
        <f t="shared" si="9"/>
        <v>0.01096064814814815</v>
      </c>
      <c r="L29" s="38">
        <f t="shared" si="9"/>
        <v>0.011446759259259268</v>
      </c>
      <c r="M29" s="38">
        <f t="shared" si="9"/>
        <v>0.0015856481481481416</v>
      </c>
      <c r="N29" s="29"/>
      <c r="O29" s="29"/>
      <c r="P29" s="29"/>
      <c r="Q29" s="29"/>
      <c r="R29" s="29"/>
      <c r="S29" s="29"/>
      <c r="T29" s="29"/>
    </row>
    <row r="30" spans="1:20" s="14" customFormat="1" ht="12.75">
      <c r="A30" s="10">
        <v>11</v>
      </c>
      <c r="B30" s="11" t="s">
        <v>54</v>
      </c>
      <c r="C30" s="34">
        <v>19016</v>
      </c>
      <c r="D30" s="12">
        <v>58</v>
      </c>
      <c r="E30" s="23" t="s">
        <v>28</v>
      </c>
      <c r="F30" s="17">
        <v>19.7</v>
      </c>
      <c r="G30" s="33">
        <v>0.009664351851851853</v>
      </c>
      <c r="H30" s="32">
        <v>0.022395833333333334</v>
      </c>
      <c r="I30" s="32">
        <v>0.033321759259259266</v>
      </c>
      <c r="J30" s="32">
        <v>0.04400462962962964</v>
      </c>
      <c r="K30" s="32">
        <v>0.05513888888888888</v>
      </c>
      <c r="L30" s="32">
        <v>0.06605324074074075</v>
      </c>
      <c r="M30" s="38">
        <v>0.06769675925925926</v>
      </c>
      <c r="N30" s="29"/>
      <c r="O30" s="29"/>
      <c r="P30" s="29"/>
      <c r="Q30" s="29"/>
      <c r="R30" s="29"/>
      <c r="S30" s="29"/>
      <c r="T30" s="29"/>
    </row>
    <row r="31" spans="1:20" ht="12.75">
      <c r="A31" s="10"/>
      <c r="B31" s="15"/>
      <c r="C31" s="28"/>
      <c r="D31" s="28"/>
      <c r="E31" s="21"/>
      <c r="F31" s="17"/>
      <c r="G31" s="60"/>
      <c r="H31" s="32">
        <f aca="true" t="shared" si="10" ref="H31:M31">H30-G30</f>
        <v>0.01273148148148148</v>
      </c>
      <c r="I31" s="32">
        <f t="shared" si="10"/>
        <v>0.010925925925925933</v>
      </c>
      <c r="J31" s="32">
        <f t="shared" si="10"/>
        <v>0.01068287037037037</v>
      </c>
      <c r="K31" s="32">
        <f t="shared" si="10"/>
        <v>0.011134259259259247</v>
      </c>
      <c r="L31" s="32">
        <f t="shared" si="10"/>
        <v>0.010914351851851863</v>
      </c>
      <c r="M31" s="32">
        <f t="shared" si="10"/>
        <v>0.0016435185185185164</v>
      </c>
      <c r="N31" s="30"/>
      <c r="O31" s="30"/>
      <c r="P31" s="30"/>
      <c r="Q31" s="30"/>
      <c r="R31" s="30"/>
      <c r="S31" s="30"/>
      <c r="T31" s="30"/>
    </row>
    <row r="32" spans="1:20" s="14" customFormat="1" ht="12.75">
      <c r="A32" s="10">
        <v>12</v>
      </c>
      <c r="B32" s="11" t="s">
        <v>45</v>
      </c>
      <c r="C32" s="34">
        <v>13447</v>
      </c>
      <c r="D32" s="12">
        <v>73</v>
      </c>
      <c r="E32" s="23" t="s">
        <v>46</v>
      </c>
      <c r="F32" s="17">
        <v>19.7</v>
      </c>
      <c r="G32" s="38">
        <v>0.0103125</v>
      </c>
      <c r="H32" s="38">
        <v>0.021874999999999995</v>
      </c>
      <c r="I32" s="38">
        <v>0.03268518518518519</v>
      </c>
      <c r="J32" s="61">
        <v>0.043553240740740747</v>
      </c>
      <c r="K32" s="38">
        <v>0.05479166666666667</v>
      </c>
      <c r="L32" s="38">
        <v>0.06552083333333332</v>
      </c>
      <c r="M32" s="38">
        <v>0.06780092592592592</v>
      </c>
      <c r="N32" s="29"/>
      <c r="O32" s="29"/>
      <c r="P32" s="29"/>
      <c r="Q32" s="29"/>
      <c r="R32" s="29"/>
      <c r="S32" s="29"/>
      <c r="T32" s="29"/>
    </row>
    <row r="33" spans="1:20" ht="12.75">
      <c r="A33" s="10"/>
      <c r="B33" s="15"/>
      <c r="C33" s="28"/>
      <c r="D33" s="28"/>
      <c r="E33" s="21"/>
      <c r="F33" s="17"/>
      <c r="G33" s="32"/>
      <c r="H33" s="32">
        <f aca="true" t="shared" si="11" ref="H33:M33">H32-G32</f>
        <v>0.011562499999999995</v>
      </c>
      <c r="I33" s="32">
        <f t="shared" si="11"/>
        <v>0.010810185185185197</v>
      </c>
      <c r="J33" s="32">
        <f t="shared" si="11"/>
        <v>0.010868055555555554</v>
      </c>
      <c r="K33" s="32">
        <f t="shared" si="11"/>
        <v>0.011238425925925923</v>
      </c>
      <c r="L33" s="32">
        <f t="shared" si="11"/>
        <v>0.01072916666666665</v>
      </c>
      <c r="M33" s="32">
        <f t="shared" si="11"/>
        <v>0.0022800925925925974</v>
      </c>
      <c r="N33" s="30"/>
      <c r="O33" s="30"/>
      <c r="P33" s="30"/>
      <c r="Q33" s="30"/>
      <c r="R33" s="30"/>
      <c r="S33" s="30"/>
      <c r="T33" s="30"/>
    </row>
    <row r="34" spans="1:20" s="14" customFormat="1" ht="12.75">
      <c r="A34" s="10">
        <v>13</v>
      </c>
      <c r="B34" s="15" t="s">
        <v>42</v>
      </c>
      <c r="C34" s="34">
        <v>32461</v>
      </c>
      <c r="D34" s="12">
        <v>21</v>
      </c>
      <c r="E34" s="23" t="s">
        <v>12</v>
      </c>
      <c r="F34" s="17">
        <v>19.7</v>
      </c>
      <c r="G34" s="32">
        <v>0.012083333333333333</v>
      </c>
      <c r="H34" s="32">
        <v>0.025543981481481483</v>
      </c>
      <c r="I34" s="32">
        <v>0.03881944444444444</v>
      </c>
      <c r="J34" s="32">
        <v>0.052974537037037035</v>
      </c>
      <c r="K34" s="32">
        <v>0.06974537037037037</v>
      </c>
      <c r="L34" s="32">
        <v>0.08872685185185185</v>
      </c>
      <c r="M34" s="32">
        <v>0.09166666666666667</v>
      </c>
      <c r="N34" s="29"/>
      <c r="O34" s="29"/>
      <c r="P34" s="29"/>
      <c r="Q34" s="29"/>
      <c r="R34" s="29"/>
      <c r="S34" s="29"/>
      <c r="T34" s="29"/>
    </row>
    <row r="35" spans="1:20" s="14" customFormat="1" ht="12.75">
      <c r="A35" s="10"/>
      <c r="B35" s="15">
        <v>315763</v>
      </c>
      <c r="C35" s="34"/>
      <c r="D35" s="12"/>
      <c r="E35" s="23"/>
      <c r="F35" s="17"/>
      <c r="G35" s="38"/>
      <c r="H35" s="38">
        <f aca="true" t="shared" si="12" ref="H35:M35">H34-G34</f>
        <v>0.01346064814814815</v>
      </c>
      <c r="I35" s="38">
        <f t="shared" si="12"/>
        <v>0.013275462962962958</v>
      </c>
      <c r="J35" s="38">
        <f t="shared" si="12"/>
        <v>0.014155092592592594</v>
      </c>
      <c r="K35" s="38">
        <f t="shared" si="12"/>
        <v>0.01677083333333334</v>
      </c>
      <c r="L35" s="38">
        <f t="shared" si="12"/>
        <v>0.018981481481481474</v>
      </c>
      <c r="M35" s="38">
        <f t="shared" si="12"/>
        <v>0.0029398148148148256</v>
      </c>
      <c r="N35" s="29"/>
      <c r="O35" s="29"/>
      <c r="P35" s="29"/>
      <c r="Q35" s="29"/>
      <c r="R35" s="29"/>
      <c r="S35" s="29"/>
      <c r="T35" s="29"/>
    </row>
    <row r="36" spans="1:20" s="14" customFormat="1" ht="12.75">
      <c r="A36" s="10">
        <v>14</v>
      </c>
      <c r="B36" s="15" t="s">
        <v>49</v>
      </c>
      <c r="C36" s="37">
        <v>13873</v>
      </c>
      <c r="D36" s="19">
        <v>72</v>
      </c>
      <c r="E36" s="47" t="s">
        <v>46</v>
      </c>
      <c r="F36" s="22">
        <v>19.7</v>
      </c>
      <c r="G36" s="55">
        <v>0.014155092592592592</v>
      </c>
      <c r="H36" s="56">
        <v>0.028657407407407406</v>
      </c>
      <c r="I36" s="56">
        <v>0.04207175925925926</v>
      </c>
      <c r="J36" s="38">
        <v>0.05626157407407407</v>
      </c>
      <c r="K36" s="38">
        <v>0.07359953703703705</v>
      </c>
      <c r="L36" s="38">
        <v>0.09069444444444444</v>
      </c>
      <c r="M36" s="38">
        <v>0.09241898148148148</v>
      </c>
      <c r="N36" s="29"/>
      <c r="O36" s="29"/>
      <c r="P36" s="29"/>
      <c r="Q36" s="29"/>
      <c r="R36" s="29"/>
      <c r="S36" s="29"/>
      <c r="T36" s="29"/>
    </row>
    <row r="37" spans="1:20" s="14" customFormat="1" ht="12.75">
      <c r="A37" s="10"/>
      <c r="B37" s="15"/>
      <c r="C37" s="19"/>
      <c r="D37" s="19"/>
      <c r="E37" s="47"/>
      <c r="F37" s="22"/>
      <c r="G37" s="55"/>
      <c r="H37" s="56">
        <f aca="true" t="shared" si="13" ref="H37:M37">H36-G36</f>
        <v>0.014502314814814813</v>
      </c>
      <c r="I37" s="56">
        <f t="shared" si="13"/>
        <v>0.013414351851851854</v>
      </c>
      <c r="J37" s="56">
        <f t="shared" si="13"/>
        <v>0.014189814814814808</v>
      </c>
      <c r="K37" s="56">
        <f t="shared" si="13"/>
        <v>0.01733796296296298</v>
      </c>
      <c r="L37" s="56">
        <f t="shared" si="13"/>
        <v>0.017094907407407392</v>
      </c>
      <c r="M37" s="56">
        <f t="shared" si="13"/>
        <v>0.0017245370370370383</v>
      </c>
      <c r="N37" s="29"/>
      <c r="O37" s="29"/>
      <c r="P37" s="29"/>
      <c r="Q37" s="29"/>
      <c r="R37" s="29"/>
      <c r="S37" s="29"/>
      <c r="T37" s="29"/>
    </row>
    <row r="38" spans="1:20" s="14" customFormat="1" ht="12.75">
      <c r="A38" s="10">
        <v>15</v>
      </c>
      <c r="B38" s="15" t="s">
        <v>52</v>
      </c>
      <c r="C38" s="37">
        <v>17555</v>
      </c>
      <c r="D38" s="19">
        <v>62</v>
      </c>
      <c r="E38" s="47" t="s">
        <v>28</v>
      </c>
      <c r="F38" s="22">
        <v>16.5</v>
      </c>
      <c r="G38" s="55">
        <v>0.013831018518518517</v>
      </c>
      <c r="H38" s="56">
        <v>0.028310185185185185</v>
      </c>
      <c r="I38" s="56">
        <v>0.04299768518518519</v>
      </c>
      <c r="J38" s="38">
        <v>0.05850694444444444</v>
      </c>
      <c r="K38" s="38">
        <v>0.07628472222222223</v>
      </c>
      <c r="L38" s="38">
        <v>0.09122685185185185</v>
      </c>
      <c r="M38" s="38"/>
      <c r="N38" s="29"/>
      <c r="O38" s="29"/>
      <c r="P38" s="29"/>
      <c r="Q38" s="29"/>
      <c r="R38" s="29"/>
      <c r="S38" s="29"/>
      <c r="T38" s="29"/>
    </row>
    <row r="39" spans="1:20" s="14" customFormat="1" ht="12.75">
      <c r="A39" s="10"/>
      <c r="B39" s="15"/>
      <c r="C39" s="19"/>
      <c r="D39" s="19"/>
      <c r="E39" s="47"/>
      <c r="F39" s="22"/>
      <c r="G39" s="55"/>
      <c r="H39" s="56">
        <f>H38-G38</f>
        <v>0.014479166666666668</v>
      </c>
      <c r="I39" s="56">
        <f>I38-H38</f>
        <v>0.014687500000000003</v>
      </c>
      <c r="J39" s="56">
        <f>J38-I38</f>
        <v>0.01550925925925925</v>
      </c>
      <c r="K39" s="56">
        <f>K38-J38</f>
        <v>0.017777777777777788</v>
      </c>
      <c r="L39" s="56">
        <f>L38-K38</f>
        <v>0.014942129629629625</v>
      </c>
      <c r="M39" s="56"/>
      <c r="N39" s="29"/>
      <c r="O39" s="29"/>
      <c r="P39" s="29"/>
      <c r="Q39" s="29"/>
      <c r="R39" s="29"/>
      <c r="S39" s="29"/>
      <c r="T39" s="29"/>
    </row>
    <row r="40" spans="1:20" s="14" customFormat="1" ht="12.75">
      <c r="A40" s="10">
        <v>16</v>
      </c>
      <c r="B40" s="15" t="s">
        <v>50</v>
      </c>
      <c r="C40" s="34">
        <v>19673</v>
      </c>
      <c r="D40" s="12">
        <v>56</v>
      </c>
      <c r="E40" s="21" t="s">
        <v>28</v>
      </c>
      <c r="F40" s="22">
        <v>10</v>
      </c>
      <c r="G40" s="55">
        <v>0.009606481481481481</v>
      </c>
      <c r="H40" s="62">
        <v>0.019594907407407405</v>
      </c>
      <c r="I40" s="56">
        <v>0.029583333333333336</v>
      </c>
      <c r="J40" s="56">
        <v>0.03116898148148148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s="14" customFormat="1" ht="12.75">
      <c r="A41" s="10"/>
      <c r="B41" s="15"/>
      <c r="C41" s="34"/>
      <c r="D41" s="12"/>
      <c r="E41" s="21"/>
      <c r="F41" s="22"/>
      <c r="G41" s="55"/>
      <c r="H41" s="54">
        <f>H40-G40</f>
        <v>0.009988425925925923</v>
      </c>
      <c r="I41" s="54">
        <f>I40-H40</f>
        <v>0.009988425925925932</v>
      </c>
      <c r="J41" s="54">
        <f>J40-I40</f>
        <v>0.001585648148148145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s="14" customFormat="1" ht="12.75">
      <c r="A42" s="10">
        <v>17</v>
      </c>
      <c r="B42" s="15" t="s">
        <v>59</v>
      </c>
      <c r="C42" s="34">
        <v>32982</v>
      </c>
      <c r="D42" s="12">
        <v>20</v>
      </c>
      <c r="E42" s="21" t="s">
        <v>12</v>
      </c>
      <c r="F42" s="28">
        <v>3.6</v>
      </c>
      <c r="G42" s="55">
        <v>0.012592592592592593</v>
      </c>
      <c r="H42" s="55">
        <v>0.01423611111111111</v>
      </c>
      <c r="I42" s="56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s="14" customFormat="1" ht="12.75">
      <c r="A43" s="10"/>
      <c r="B43" s="15"/>
      <c r="C43" s="34"/>
      <c r="D43" s="12"/>
      <c r="E43" s="21"/>
      <c r="F43" s="22"/>
      <c r="G43" s="55"/>
      <c r="H43" s="54">
        <f>H42-G42</f>
        <v>0.0016435185185185181</v>
      </c>
      <c r="I43" s="54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s="14" customFormat="1" ht="12.75">
      <c r="A44" s="10">
        <v>18</v>
      </c>
      <c r="B44" s="15" t="s">
        <v>57</v>
      </c>
      <c r="C44" s="34">
        <v>14919</v>
      </c>
      <c r="D44" s="12">
        <v>69</v>
      </c>
      <c r="E44" s="21" t="s">
        <v>12</v>
      </c>
      <c r="F44" s="28">
        <v>3.2</v>
      </c>
      <c r="G44" s="55">
        <v>0.015277777777777777</v>
      </c>
      <c r="H44" s="54"/>
      <c r="I44" s="56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s="14" customFormat="1" ht="12.75">
      <c r="A45" s="10"/>
      <c r="B45" s="15"/>
      <c r="C45" s="34"/>
      <c r="D45" s="12"/>
      <c r="E45" s="21"/>
      <c r="F45" s="22"/>
      <c r="G45" s="55"/>
      <c r="H45" s="54"/>
      <c r="I45" s="54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s="14" customFormat="1" ht="18" customHeight="1">
      <c r="A46" s="48" t="s">
        <v>13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1:20" s="14" customFormat="1" ht="12.75">
      <c r="A47" s="10">
        <v>1</v>
      </c>
      <c r="B47" s="11" t="s">
        <v>41</v>
      </c>
      <c r="C47" s="37">
        <v>31218</v>
      </c>
      <c r="D47" s="19">
        <v>25</v>
      </c>
      <c r="E47" s="21" t="s">
        <v>12</v>
      </c>
      <c r="F47" s="13">
        <v>42.2</v>
      </c>
      <c r="G47" s="32">
        <v>0.012083333333333333</v>
      </c>
      <c r="H47" s="32">
        <v>0.025231481481481483</v>
      </c>
      <c r="I47" s="32">
        <v>0.03789351851851852</v>
      </c>
      <c r="J47" s="32">
        <v>0.05109953703703704</v>
      </c>
      <c r="K47" s="32">
        <v>0.06501157407407408</v>
      </c>
      <c r="L47" s="32">
        <v>0.0795949074074074</v>
      </c>
      <c r="M47" s="32">
        <v>0.0949074074074074</v>
      </c>
      <c r="N47" s="32">
        <v>0.11087962962962962</v>
      </c>
      <c r="O47" s="32">
        <v>0.12905092592592593</v>
      </c>
      <c r="P47" s="32">
        <v>0.14597222222222223</v>
      </c>
      <c r="Q47" s="32">
        <v>0.16452546296296297</v>
      </c>
      <c r="R47" s="32">
        <v>0.1840277777777778</v>
      </c>
      <c r="S47" s="32">
        <v>0.20486111111111113</v>
      </c>
      <c r="T47" s="32">
        <v>0.20721064814814816</v>
      </c>
    </row>
    <row r="48" spans="1:20" s="14" customFormat="1" ht="12.75">
      <c r="A48" s="10"/>
      <c r="B48" s="11"/>
      <c r="C48" s="19"/>
      <c r="D48" s="19"/>
      <c r="E48" s="21"/>
      <c r="F48" s="13"/>
      <c r="G48" s="38"/>
      <c r="H48" s="58">
        <f aca="true" t="shared" si="14" ref="H48:T48">H47-G47</f>
        <v>0.01314814814814815</v>
      </c>
      <c r="I48" s="58">
        <f t="shared" si="14"/>
        <v>0.012662037037037038</v>
      </c>
      <c r="J48" s="58">
        <f t="shared" si="14"/>
        <v>0.01320601851851852</v>
      </c>
      <c r="K48" s="58">
        <f t="shared" si="14"/>
        <v>0.013912037037037042</v>
      </c>
      <c r="L48" s="58">
        <f t="shared" si="14"/>
        <v>0.014583333333333323</v>
      </c>
      <c r="M48" s="58">
        <f t="shared" si="14"/>
        <v>0.015312499999999993</v>
      </c>
      <c r="N48" s="58">
        <f t="shared" si="14"/>
        <v>0.01597222222222222</v>
      </c>
      <c r="O48" s="58">
        <f t="shared" si="14"/>
        <v>0.01817129629629631</v>
      </c>
      <c r="P48" s="58">
        <f t="shared" si="14"/>
        <v>0.016921296296296295</v>
      </c>
      <c r="Q48" s="58">
        <f t="shared" si="14"/>
        <v>0.018553240740740745</v>
      </c>
      <c r="R48" s="58">
        <f t="shared" si="14"/>
        <v>0.01950231481481482</v>
      </c>
      <c r="S48" s="58">
        <f t="shared" si="14"/>
        <v>0.020833333333333343</v>
      </c>
      <c r="T48" s="58">
        <f t="shared" si="14"/>
        <v>0.002349537037037025</v>
      </c>
    </row>
    <row r="49" spans="1:20" ht="12.75">
      <c r="A49" s="10">
        <v>2</v>
      </c>
      <c r="B49" s="15" t="s">
        <v>36</v>
      </c>
      <c r="C49" s="35">
        <v>19822</v>
      </c>
      <c r="D49" s="28">
        <v>56</v>
      </c>
      <c r="E49" s="23" t="s">
        <v>12</v>
      </c>
      <c r="F49" s="20">
        <v>42.2</v>
      </c>
      <c r="G49" s="32">
        <v>0.018506944444444444</v>
      </c>
      <c r="H49" s="32">
        <v>0.03585648148148148</v>
      </c>
      <c r="I49" s="32">
        <v>0.05358796296296297</v>
      </c>
      <c r="J49" s="32">
        <v>0.07097222222222223</v>
      </c>
      <c r="K49" s="32">
        <v>0.0876736111111111</v>
      </c>
      <c r="L49" s="32">
        <v>0.10594907407407407</v>
      </c>
      <c r="M49" s="32">
        <v>0.12141203703703703</v>
      </c>
      <c r="N49" s="32">
        <v>0.13799768518518518</v>
      </c>
      <c r="O49" s="32">
        <v>0.15570601851851854</v>
      </c>
      <c r="P49" s="32">
        <v>0.17459490740740743</v>
      </c>
      <c r="Q49" s="32">
        <v>0.1928587962962963</v>
      </c>
      <c r="R49" s="32">
        <v>0.21133101851851852</v>
      </c>
      <c r="S49" s="32">
        <v>0.2304166666666667</v>
      </c>
      <c r="T49" s="32">
        <v>0.23307870370370373</v>
      </c>
    </row>
    <row r="50" spans="1:20" s="14" customFormat="1" ht="12.75">
      <c r="A50" s="10"/>
      <c r="B50" s="15"/>
      <c r="C50" s="12"/>
      <c r="D50" s="12"/>
      <c r="E50" s="18"/>
      <c r="F50" s="13"/>
      <c r="G50" s="38"/>
      <c r="H50" s="58">
        <f>H49-G49</f>
        <v>0.01734953703703704</v>
      </c>
      <c r="I50" s="58">
        <f aca="true" t="shared" si="15" ref="I50:T50">I49-H49</f>
        <v>0.017731481481481487</v>
      </c>
      <c r="J50" s="58">
        <f t="shared" si="15"/>
        <v>0.01738425925925926</v>
      </c>
      <c r="K50" s="58">
        <f t="shared" si="15"/>
        <v>0.016701388888888877</v>
      </c>
      <c r="L50" s="58">
        <f t="shared" si="15"/>
        <v>0.018275462962962966</v>
      </c>
      <c r="M50" s="58">
        <f t="shared" si="15"/>
        <v>0.015462962962962956</v>
      </c>
      <c r="N50" s="58">
        <f t="shared" si="15"/>
        <v>0.016585648148148155</v>
      </c>
      <c r="O50" s="58">
        <f t="shared" si="15"/>
        <v>0.017708333333333354</v>
      </c>
      <c r="P50" s="58">
        <f t="shared" si="15"/>
        <v>0.0188888888888889</v>
      </c>
      <c r="Q50" s="58">
        <f t="shared" si="15"/>
        <v>0.018263888888888857</v>
      </c>
      <c r="R50" s="58">
        <f t="shared" si="15"/>
        <v>0.018472222222222223</v>
      </c>
      <c r="S50" s="58">
        <f t="shared" si="15"/>
        <v>0.01908564814814817</v>
      </c>
      <c r="T50" s="58">
        <f t="shared" si="15"/>
        <v>0.002662037037037046</v>
      </c>
    </row>
    <row r="51" spans="1:20" ht="12.75">
      <c r="A51" s="10">
        <v>3</v>
      </c>
      <c r="B51" s="15" t="s">
        <v>55</v>
      </c>
      <c r="C51" s="35">
        <v>24293</v>
      </c>
      <c r="D51" s="28">
        <v>44</v>
      </c>
      <c r="E51" s="21" t="s">
        <v>12</v>
      </c>
      <c r="F51" s="22">
        <v>26</v>
      </c>
      <c r="G51" s="32">
        <v>0.018923611111111113</v>
      </c>
      <c r="H51" s="32">
        <v>0.03756944444444444</v>
      </c>
      <c r="I51" s="32">
        <v>0.06092592592592593</v>
      </c>
      <c r="J51" s="32">
        <v>0.0790625</v>
      </c>
      <c r="K51" s="32">
        <v>0.09811342592592592</v>
      </c>
      <c r="L51" s="32">
        <v>0.12211805555555555</v>
      </c>
      <c r="M51" s="32">
        <v>0.14098379629629632</v>
      </c>
      <c r="N51" s="32">
        <v>0.16175925925925927</v>
      </c>
      <c r="O51" s="32">
        <v>0.16458333333333333</v>
      </c>
      <c r="P51" s="30"/>
      <c r="Q51" s="30"/>
      <c r="R51" s="30"/>
      <c r="S51" s="30"/>
      <c r="T51" s="30"/>
    </row>
    <row r="52" spans="1:20" s="14" customFormat="1" ht="12.75">
      <c r="A52" s="10"/>
      <c r="B52" s="15"/>
      <c r="C52" s="12"/>
      <c r="D52" s="12"/>
      <c r="E52" s="18"/>
      <c r="F52" s="13"/>
      <c r="G52" s="38"/>
      <c r="H52" s="58">
        <f aca="true" t="shared" si="16" ref="H52:O52">H51-G51</f>
        <v>0.018645833333333327</v>
      </c>
      <c r="I52" s="58">
        <f t="shared" si="16"/>
        <v>0.023356481481481492</v>
      </c>
      <c r="J52" s="58">
        <f t="shared" si="16"/>
        <v>0.018136574074074062</v>
      </c>
      <c r="K52" s="58">
        <f t="shared" si="16"/>
        <v>0.01905092592592593</v>
      </c>
      <c r="L52" s="58">
        <f t="shared" si="16"/>
        <v>0.024004629629629626</v>
      </c>
      <c r="M52" s="58">
        <f t="shared" si="16"/>
        <v>0.018865740740740766</v>
      </c>
      <c r="N52" s="58">
        <f t="shared" si="16"/>
        <v>0.020775462962962954</v>
      </c>
      <c r="O52" s="58">
        <f t="shared" si="16"/>
        <v>0.002824074074074062</v>
      </c>
      <c r="P52" s="38"/>
      <c r="Q52" s="29"/>
      <c r="R52" s="29"/>
      <c r="S52" s="29"/>
      <c r="T52" s="29"/>
    </row>
    <row r="53" spans="1:20" ht="12.75">
      <c r="A53" s="10">
        <v>4</v>
      </c>
      <c r="B53" s="15" t="s">
        <v>58</v>
      </c>
      <c r="C53" s="35">
        <v>21850</v>
      </c>
      <c r="D53" s="28">
        <v>50</v>
      </c>
      <c r="E53" s="21" t="s">
        <v>12</v>
      </c>
      <c r="F53" s="26">
        <v>23</v>
      </c>
      <c r="G53" s="32">
        <v>0.018923611111111113</v>
      </c>
      <c r="H53" s="32">
        <v>0.037592592592592594</v>
      </c>
      <c r="I53" s="32">
        <v>0.05806712962962963</v>
      </c>
      <c r="J53" s="32">
        <v>0.07841435185185186</v>
      </c>
      <c r="K53" s="32">
        <v>0.09865740740740742</v>
      </c>
      <c r="L53" s="32">
        <v>0.11688657407407407</v>
      </c>
      <c r="M53" s="32">
        <v>0.13561342592592593</v>
      </c>
      <c r="N53" s="32">
        <v>0.1384375</v>
      </c>
      <c r="O53" s="30"/>
      <c r="P53" s="30"/>
      <c r="Q53" s="30"/>
      <c r="R53" s="30"/>
      <c r="S53" s="30"/>
      <c r="T53" s="30"/>
    </row>
    <row r="54" spans="1:20" s="14" customFormat="1" ht="12.75">
      <c r="A54" s="10"/>
      <c r="B54" s="15"/>
      <c r="C54" s="12"/>
      <c r="D54" s="12"/>
      <c r="E54" s="18"/>
      <c r="F54" s="13"/>
      <c r="G54" s="38"/>
      <c r="H54" s="58">
        <f aca="true" t="shared" si="17" ref="H54:N54">H53-G53</f>
        <v>0.01866898148148148</v>
      </c>
      <c r="I54" s="58">
        <f t="shared" si="17"/>
        <v>0.020474537037037034</v>
      </c>
      <c r="J54" s="58">
        <f t="shared" si="17"/>
        <v>0.020347222222222232</v>
      </c>
      <c r="K54" s="58">
        <f t="shared" si="17"/>
        <v>0.020243055555555556</v>
      </c>
      <c r="L54" s="58">
        <f t="shared" si="17"/>
        <v>0.018229166666666657</v>
      </c>
      <c r="M54" s="58">
        <f t="shared" si="17"/>
        <v>0.018726851851851856</v>
      </c>
      <c r="N54" s="58">
        <f t="shared" si="17"/>
        <v>0.002824074074074062</v>
      </c>
      <c r="O54" s="58"/>
      <c r="P54" s="58"/>
      <c r="Q54" s="29"/>
      <c r="R54" s="29"/>
      <c r="S54" s="29"/>
      <c r="T54" s="29"/>
    </row>
    <row r="55" spans="1:20" ht="12.75">
      <c r="A55" s="10">
        <v>5</v>
      </c>
      <c r="B55" s="15" t="s">
        <v>39</v>
      </c>
      <c r="C55" s="36">
        <v>23208</v>
      </c>
      <c r="D55" s="31">
        <v>47</v>
      </c>
      <c r="E55" s="21" t="s">
        <v>12</v>
      </c>
      <c r="F55" s="13">
        <v>22.5</v>
      </c>
      <c r="G55" s="32">
        <v>0.015520833333333333</v>
      </c>
      <c r="H55" s="32">
        <v>0.03175925925925926</v>
      </c>
      <c r="I55" s="32">
        <v>0.049976851851851856</v>
      </c>
      <c r="J55" s="32">
        <v>0.06668981481481481</v>
      </c>
      <c r="K55" s="32">
        <v>0.08437499999999999</v>
      </c>
      <c r="L55" s="32">
        <v>0.10344907407407407</v>
      </c>
      <c r="M55" s="32">
        <v>0.12328703703703703</v>
      </c>
      <c r="N55" s="30"/>
      <c r="O55" s="30"/>
      <c r="P55" s="30"/>
      <c r="Q55" s="30"/>
      <c r="R55" s="30"/>
      <c r="S55" s="30"/>
      <c r="T55" s="30"/>
    </row>
    <row r="56" spans="1:20" ht="12.75">
      <c r="A56" s="10"/>
      <c r="B56" s="15"/>
      <c r="C56" s="36"/>
      <c r="D56" s="31"/>
      <c r="E56" s="21"/>
      <c r="F56" s="13"/>
      <c r="G56" s="38"/>
      <c r="H56" s="58">
        <f aca="true" t="shared" si="18" ref="H56:M56">H55-G55</f>
        <v>0.016238425925925927</v>
      </c>
      <c r="I56" s="58">
        <f t="shared" si="18"/>
        <v>0.018217592592592598</v>
      </c>
      <c r="J56" s="58">
        <f t="shared" si="18"/>
        <v>0.016712962962962957</v>
      </c>
      <c r="K56" s="58">
        <f t="shared" si="18"/>
        <v>0.01768518518518518</v>
      </c>
      <c r="L56" s="58">
        <f t="shared" si="18"/>
        <v>0.019074074074074077</v>
      </c>
      <c r="M56" s="58">
        <f t="shared" si="18"/>
        <v>0.01983796296296296</v>
      </c>
      <c r="N56" s="30"/>
      <c r="O56" s="30"/>
      <c r="P56" s="30"/>
      <c r="Q56" s="30"/>
      <c r="R56" s="30"/>
      <c r="S56" s="30"/>
      <c r="T56" s="30"/>
    </row>
    <row r="57" spans="1:20" ht="12.75">
      <c r="A57" s="10">
        <v>6</v>
      </c>
      <c r="B57" s="15" t="s">
        <v>34</v>
      </c>
      <c r="C57" s="35">
        <v>19651</v>
      </c>
      <c r="D57" s="28">
        <v>56</v>
      </c>
      <c r="E57" s="21" t="s">
        <v>12</v>
      </c>
      <c r="F57" s="13">
        <v>22.5</v>
      </c>
      <c r="G57" s="32">
        <v>0.015520833333333333</v>
      </c>
      <c r="H57" s="32">
        <v>0.03175925925925926</v>
      </c>
      <c r="I57" s="32">
        <v>0.049976851851851856</v>
      </c>
      <c r="J57" s="32">
        <v>0.06668981481481481</v>
      </c>
      <c r="K57" s="32">
        <v>0.08437499999999999</v>
      </c>
      <c r="L57" s="32">
        <v>0.10344907407407407</v>
      </c>
      <c r="M57" s="32">
        <v>0.12328703703703703</v>
      </c>
      <c r="N57" s="30"/>
      <c r="O57" s="30"/>
      <c r="P57" s="30"/>
      <c r="Q57" s="30"/>
      <c r="R57" s="30"/>
      <c r="S57" s="30"/>
      <c r="T57" s="30"/>
    </row>
    <row r="58" spans="1:20" s="14" customFormat="1" ht="12.75">
      <c r="A58" s="10"/>
      <c r="B58" s="15"/>
      <c r="C58" s="12"/>
      <c r="D58" s="12"/>
      <c r="E58" s="18"/>
      <c r="F58" s="13"/>
      <c r="G58" s="38"/>
      <c r="H58" s="58">
        <f aca="true" t="shared" si="19" ref="H58:M58">H57-G57</f>
        <v>0.016238425925925927</v>
      </c>
      <c r="I58" s="58">
        <f t="shared" si="19"/>
        <v>0.018217592592592598</v>
      </c>
      <c r="J58" s="58">
        <f t="shared" si="19"/>
        <v>0.016712962962962957</v>
      </c>
      <c r="K58" s="58">
        <f t="shared" si="19"/>
        <v>0.01768518518518518</v>
      </c>
      <c r="L58" s="58">
        <f t="shared" si="19"/>
        <v>0.019074074074074077</v>
      </c>
      <c r="M58" s="58">
        <f t="shared" si="19"/>
        <v>0.01983796296296296</v>
      </c>
      <c r="N58" s="58"/>
      <c r="O58" s="58"/>
      <c r="P58" s="58"/>
      <c r="Q58" s="29"/>
      <c r="R58" s="29"/>
      <c r="S58" s="29"/>
      <c r="T58" s="29"/>
    </row>
    <row r="59" spans="1:20" ht="12.75">
      <c r="A59" s="10">
        <v>7</v>
      </c>
      <c r="B59" s="15" t="s">
        <v>62</v>
      </c>
      <c r="C59" s="35">
        <v>23151</v>
      </c>
      <c r="D59" s="28">
        <v>47</v>
      </c>
      <c r="E59" s="21" t="s">
        <v>12</v>
      </c>
      <c r="F59" s="26">
        <v>16</v>
      </c>
      <c r="G59" s="32">
        <v>0.0140625</v>
      </c>
      <c r="H59" s="32">
        <v>0.029027777777777777</v>
      </c>
      <c r="I59" s="32">
        <v>0.04453703703703704</v>
      </c>
      <c r="J59" s="32">
        <v>0.061412037037037036</v>
      </c>
      <c r="K59" s="32">
        <v>0.0790625</v>
      </c>
      <c r="L59" s="30"/>
      <c r="M59" s="30"/>
      <c r="N59" s="30"/>
      <c r="O59" s="30"/>
      <c r="P59" s="30"/>
      <c r="Q59" s="30"/>
      <c r="R59" s="30"/>
      <c r="S59" s="30"/>
      <c r="T59" s="30"/>
    </row>
    <row r="60" spans="1:20" s="14" customFormat="1" ht="12.75">
      <c r="A60" s="10"/>
      <c r="B60" s="15"/>
      <c r="C60" s="12"/>
      <c r="D60" s="12"/>
      <c r="E60" s="18"/>
      <c r="F60" s="13"/>
      <c r="G60" s="38"/>
      <c r="H60" s="58">
        <f>H59-G59</f>
        <v>0.014965277777777777</v>
      </c>
      <c r="I60" s="58">
        <f>I59-H59</f>
        <v>0.015509259259259264</v>
      </c>
      <c r="J60" s="58">
        <f>J59-I59</f>
        <v>0.016874999999999994</v>
      </c>
      <c r="K60" s="58">
        <f>K59-J59</f>
        <v>0.017650462962962958</v>
      </c>
      <c r="L60" s="58"/>
      <c r="M60" s="58"/>
      <c r="N60" s="58"/>
      <c r="O60" s="58"/>
      <c r="P60" s="58"/>
      <c r="Q60" s="29"/>
      <c r="R60" s="29"/>
      <c r="S60" s="29"/>
      <c r="T60" s="29"/>
    </row>
    <row r="61" spans="1:20" ht="12.75">
      <c r="A61" s="10">
        <v>8</v>
      </c>
      <c r="B61" s="15" t="s">
        <v>43</v>
      </c>
      <c r="C61" s="35">
        <v>32643</v>
      </c>
      <c r="D61" s="28">
        <v>21</v>
      </c>
      <c r="E61" s="21" t="s">
        <v>12</v>
      </c>
      <c r="F61" s="20">
        <v>12.8</v>
      </c>
      <c r="G61" s="32">
        <v>0.013969907407407408</v>
      </c>
      <c r="H61" s="32">
        <v>0.029305555555555557</v>
      </c>
      <c r="I61" s="32">
        <v>0.04555555555555555</v>
      </c>
      <c r="J61" s="32">
        <v>0.06121527777777778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1:20" ht="12.75">
      <c r="A62" s="10"/>
      <c r="B62" s="15"/>
      <c r="C62" s="35"/>
      <c r="D62" s="28"/>
      <c r="E62" s="21"/>
      <c r="F62" s="13"/>
      <c r="G62" s="38"/>
      <c r="H62" s="58">
        <f>H61-G61</f>
        <v>0.015335648148148149</v>
      </c>
      <c r="I62" s="58">
        <f>I61-H61</f>
        <v>0.016249999999999994</v>
      </c>
      <c r="J62" s="58">
        <f>J61-I61</f>
        <v>0.015659722222222228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1:20" ht="12.75">
      <c r="A63" s="10">
        <v>9</v>
      </c>
      <c r="B63" s="15" t="s">
        <v>60</v>
      </c>
      <c r="C63" s="35">
        <v>26409</v>
      </c>
      <c r="D63" s="28">
        <v>38</v>
      </c>
      <c r="E63" s="21" t="s">
        <v>12</v>
      </c>
      <c r="F63" s="20">
        <v>10</v>
      </c>
      <c r="G63" s="32">
        <v>0.019409722222222224</v>
      </c>
      <c r="H63" s="32">
        <v>0.042152777777777775</v>
      </c>
      <c r="I63" s="32">
        <v>0.07311342592592592</v>
      </c>
      <c r="J63" s="32">
        <v>0.07569444444444444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4" spans="1:20" ht="12.75">
      <c r="A64" s="10"/>
      <c r="B64" s="15"/>
      <c r="C64" s="35"/>
      <c r="D64" s="28"/>
      <c r="E64" s="21"/>
      <c r="F64" s="13"/>
      <c r="G64" s="38"/>
      <c r="H64" s="58">
        <f>H63-G63</f>
        <v>0.02274305555555555</v>
      </c>
      <c r="I64" s="58">
        <f>I63-H63</f>
        <v>0.03096064814814814</v>
      </c>
      <c r="J64" s="58">
        <f>J63-I63</f>
        <v>0.002581018518518524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1:20" ht="12.75">
      <c r="A65" s="10">
        <v>10</v>
      </c>
      <c r="B65" s="15" t="s">
        <v>56</v>
      </c>
      <c r="C65" s="35">
        <v>20733</v>
      </c>
      <c r="D65" s="28">
        <v>53</v>
      </c>
      <c r="E65" s="21" t="s">
        <v>12</v>
      </c>
      <c r="F65" s="28">
        <v>10</v>
      </c>
      <c r="G65" s="32">
        <v>0.019108796296296297</v>
      </c>
      <c r="H65" s="32">
        <v>0.046157407407407404</v>
      </c>
      <c r="I65" s="32">
        <v>0.08253472222222222</v>
      </c>
      <c r="J65" s="32">
        <v>0.0853587962962963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</row>
    <row r="66" spans="1:20" s="14" customFormat="1" ht="12.75">
      <c r="A66" s="10"/>
      <c r="B66" s="15"/>
      <c r="C66" s="12"/>
      <c r="D66" s="12"/>
      <c r="E66" s="18"/>
      <c r="F66" s="13"/>
      <c r="G66" s="38"/>
      <c r="H66" s="58">
        <f>H65-G65</f>
        <v>0.027048611111111107</v>
      </c>
      <c r="I66" s="58">
        <f>I65-H65</f>
        <v>0.036377314814814814</v>
      </c>
      <c r="J66" s="58">
        <f>J65-I65</f>
        <v>0.002824074074074076</v>
      </c>
      <c r="K66" s="58"/>
      <c r="L66" s="58"/>
      <c r="M66" s="58"/>
      <c r="N66" s="58"/>
      <c r="O66" s="58"/>
      <c r="P66" s="58"/>
      <c r="Q66" s="29"/>
      <c r="R66" s="29"/>
      <c r="S66" s="29"/>
      <c r="T66" s="29"/>
    </row>
    <row r="67" spans="1:20" s="14" customFormat="1" ht="12.75">
      <c r="A67" s="10">
        <v>11</v>
      </c>
      <c r="B67" s="15" t="s">
        <v>63</v>
      </c>
      <c r="C67" s="37">
        <v>21466</v>
      </c>
      <c r="D67" s="19">
        <v>51</v>
      </c>
      <c r="E67" s="21" t="s">
        <v>12</v>
      </c>
      <c r="F67" s="13">
        <v>7</v>
      </c>
      <c r="G67" s="32">
        <v>0.013194444444444444</v>
      </c>
      <c r="H67" s="32">
        <v>0.02638888888888889</v>
      </c>
      <c r="I67" s="32">
        <v>0.029166666666666664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10"/>
      <c r="B68" s="15"/>
      <c r="C68" s="35"/>
      <c r="D68" s="28"/>
      <c r="E68" s="21"/>
      <c r="F68" s="13"/>
      <c r="G68" s="38"/>
      <c r="H68" s="58">
        <f>H67-G67</f>
        <v>0.013194444444444444</v>
      </c>
      <c r="I68" s="58">
        <f>I67-H67</f>
        <v>0.002777777777777775</v>
      </c>
      <c r="J68" s="58"/>
      <c r="K68" s="30"/>
      <c r="L68" s="30"/>
      <c r="M68" s="30"/>
      <c r="N68" s="30"/>
      <c r="O68" s="30"/>
      <c r="P68" s="30"/>
      <c r="Q68" s="30"/>
      <c r="R68" s="30"/>
      <c r="S68" s="30"/>
      <c r="T68" s="30"/>
    </row>
    <row r="69" spans="1:20" ht="12.75">
      <c r="A69" s="10">
        <v>12</v>
      </c>
      <c r="B69" s="15" t="s">
        <v>48</v>
      </c>
      <c r="C69" s="35">
        <v>25668</v>
      </c>
      <c r="D69" s="28">
        <v>40</v>
      </c>
      <c r="E69" s="21" t="s">
        <v>12</v>
      </c>
      <c r="F69" s="28">
        <v>3.2</v>
      </c>
      <c r="G69" s="32">
        <v>0.013888888888888888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</row>
    <row r="70" spans="1:20" ht="12.75">
      <c r="A70" s="10">
        <v>13</v>
      </c>
      <c r="B70" s="15" t="s">
        <v>40</v>
      </c>
      <c r="C70" s="35">
        <v>20455</v>
      </c>
      <c r="D70" s="28">
        <v>54</v>
      </c>
      <c r="E70" s="21" t="s">
        <v>12</v>
      </c>
      <c r="F70" s="17">
        <v>3.2</v>
      </c>
      <c r="G70" s="32">
        <v>0.018506944444444444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</row>
    <row r="71" spans="1:20" ht="12.75">
      <c r="A71" s="10">
        <v>14</v>
      </c>
      <c r="B71" s="15" t="s">
        <v>44</v>
      </c>
      <c r="C71" s="35">
        <v>26333</v>
      </c>
      <c r="D71" s="28">
        <v>38</v>
      </c>
      <c r="E71" s="23" t="s">
        <v>12</v>
      </c>
      <c r="F71" s="28">
        <v>3.2</v>
      </c>
      <c r="G71" s="32">
        <v>0.019664351851851853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1:20" ht="12.75">
      <c r="A72" s="10">
        <v>15</v>
      </c>
      <c r="B72" s="15" t="s">
        <v>47</v>
      </c>
      <c r="C72" s="35">
        <v>17067</v>
      </c>
      <c r="D72" s="28">
        <v>63</v>
      </c>
      <c r="E72" s="21" t="s">
        <v>12</v>
      </c>
      <c r="F72" s="28">
        <v>3.2</v>
      </c>
      <c r="G72" s="32">
        <v>0.020833333333333332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ht="12.75">
      <c r="B73" s="14" t="s">
        <v>68</v>
      </c>
    </row>
    <row r="74" ht="12.75">
      <c r="B74" s="14" t="s">
        <v>67</v>
      </c>
    </row>
  </sheetData>
  <sheetProtection/>
  <mergeCells count="2">
    <mergeCell ref="A46:T46"/>
    <mergeCell ref="A9:T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Алексей Чернов</cp:lastModifiedBy>
  <dcterms:created xsi:type="dcterms:W3CDTF">2009-08-28T01:45:14Z</dcterms:created>
  <dcterms:modified xsi:type="dcterms:W3CDTF">2017-08-02T18:25:19Z</dcterms:modified>
  <cp:category/>
  <cp:version/>
  <cp:contentType/>
  <cp:contentStatus/>
</cp:coreProperties>
</file>