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Протокол" sheetId="1" r:id="rId1"/>
    <sheet name="Протокол результатов" sheetId="2" r:id="rId2"/>
  </sheets>
  <definedNames/>
  <calcPr fullCalcOnLoad="1"/>
</workbook>
</file>

<file path=xl/comments2.xml><?xml version="1.0" encoding="utf-8"?>
<comments xmlns="http://schemas.openxmlformats.org/spreadsheetml/2006/main">
  <authors>
    <author>Acer</author>
  </authors>
  <commentList>
    <comment ref="W12" authorId="0">
      <text>
        <r>
          <rPr>
            <b/>
            <sz val="9"/>
            <rFont val="Tahoma"/>
            <family val="0"/>
          </rPr>
          <t>Acer:</t>
        </r>
        <r>
          <rPr>
            <sz val="9"/>
            <rFont val="Tahoma"/>
            <family val="0"/>
          </rPr>
          <t xml:space="preserve">
коєф, який враховує "відкладений" старт. 1 доріжка на 0 сек. 2 доріжка - через 10 сек. 3 доріжка - через 20 сук.  Коєф. Рахує скільки можливих метрів міг пробігти бігун якби стартував на 0 сек.
</t>
        </r>
      </text>
    </comment>
  </commentList>
</comments>
</file>

<file path=xl/sharedStrings.xml><?xml version="1.0" encoding="utf-8"?>
<sst xmlns="http://schemas.openxmlformats.org/spreadsheetml/2006/main" count="613" uniqueCount="172">
  <si>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</si>
  <si>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</si>
  <si>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</si>
  <si>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</si>
  <si>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</si>
  <si>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</si>
  <si>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</si>
  <si>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</si>
  <si>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</si>
  <si>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</si>
  <si>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</si>
  <si>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</si>
  <si>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</si>
  <si>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</si>
  <si>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</si>
  <si>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</si>
  <si>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</si>
  <si>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</si>
  <si>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</si>
  <si>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</si>
  <si>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</si>
  <si>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</si>
  <si>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</si>
  <si>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</si>
  <si>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</si>
  <si>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</si>
  <si>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</si>
  <si>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</si>
  <si>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</si>
  <si>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</si>
  <si>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</si>
  <si>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</si>
  <si>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</si>
  <si>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</si>
  <si>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Подробнее - см. лист Описание.</t>
  </si>
  <si>
    <t>Адреса (URL) размещения протокола в сети:</t>
  </si>
  <si>
    <t>Номер</t>
  </si>
  <si>
    <t>Результат часы:мин:сек (ЧЧ:ММ:СС) или км, м</t>
  </si>
  <si>
    <t>Дата рождения (ДД.ММ.ГГ)</t>
  </si>
  <si>
    <t>Итоговый  протокол результатов пробега</t>
  </si>
  <si>
    <t>14-00</t>
  </si>
  <si>
    <t>1 час</t>
  </si>
  <si>
    <t>г. Сумы манеж СумГУ</t>
  </si>
  <si>
    <t>http://base.probeg.org/series/1945/</t>
  </si>
  <si>
    <t>"Бег 1 час в манеже"</t>
  </si>
  <si>
    <t>Вовк</t>
  </si>
  <si>
    <t>Чеперис</t>
  </si>
  <si>
    <t>Меденцов</t>
  </si>
  <si>
    <t>Островська</t>
  </si>
  <si>
    <t xml:space="preserve">Ложкін </t>
  </si>
  <si>
    <t>Михайлов</t>
  </si>
  <si>
    <t>Панченко</t>
  </si>
  <si>
    <t>Балабанов</t>
  </si>
  <si>
    <t>Пулінець</t>
  </si>
  <si>
    <t>Бесараб</t>
  </si>
  <si>
    <t>Мазний</t>
  </si>
  <si>
    <t>Степаненко</t>
  </si>
  <si>
    <t xml:space="preserve">Островський </t>
  </si>
  <si>
    <t>Панасенко</t>
  </si>
  <si>
    <t>Лісун</t>
  </si>
  <si>
    <t>Кандибей</t>
  </si>
  <si>
    <t>Тітов</t>
  </si>
  <si>
    <t>Карпенко</t>
  </si>
  <si>
    <t>Дерябін</t>
  </si>
  <si>
    <t>Пільгуй</t>
  </si>
  <si>
    <t>Новицький</t>
  </si>
  <si>
    <t>Бондар</t>
  </si>
  <si>
    <t>Бойков</t>
  </si>
  <si>
    <t>Філоненко</t>
  </si>
  <si>
    <t>Шкурат</t>
  </si>
  <si>
    <t>Клименко</t>
  </si>
  <si>
    <t>Лисак</t>
  </si>
  <si>
    <t>Лазня</t>
  </si>
  <si>
    <t>Кукса</t>
  </si>
  <si>
    <t>Колеснік</t>
  </si>
  <si>
    <t>Івах</t>
  </si>
  <si>
    <t>Олександр</t>
  </si>
  <si>
    <t>Олексій</t>
  </si>
  <si>
    <t>Марія</t>
  </si>
  <si>
    <t>Михайло</t>
  </si>
  <si>
    <t>Борис</t>
  </si>
  <si>
    <t>Сергій</t>
  </si>
  <si>
    <t>Павло</t>
  </si>
  <si>
    <t>Володимир</t>
  </si>
  <si>
    <t>Юрій</t>
  </si>
  <si>
    <t>Микола</t>
  </si>
  <si>
    <t>Василь</t>
  </si>
  <si>
    <t>Геннадій</t>
  </si>
  <si>
    <t>Анатолій</t>
  </si>
  <si>
    <t>Віталій</t>
  </si>
  <si>
    <t>Юлія</t>
  </si>
  <si>
    <t xml:space="preserve">Евген </t>
  </si>
  <si>
    <t>Андрій</t>
  </si>
  <si>
    <t>Віктор</t>
  </si>
  <si>
    <t>Дмитро</t>
  </si>
  <si>
    <t>Евгенія</t>
  </si>
  <si>
    <t>Евген</t>
  </si>
  <si>
    <t>Руслан</t>
  </si>
  <si>
    <t>Екатерина</t>
  </si>
  <si>
    <t>Харьков</t>
  </si>
  <si>
    <t>Днепр</t>
  </si>
  <si>
    <t>Бахмач</t>
  </si>
  <si>
    <t>Краснополье</t>
  </si>
  <si>
    <t>Львов</t>
  </si>
  <si>
    <t>Сумы</t>
  </si>
  <si>
    <t>Слобожанщина</t>
  </si>
  <si>
    <t>ЯВИР</t>
  </si>
  <si>
    <t>СКИФ</t>
  </si>
  <si>
    <t>АБУ-URA</t>
  </si>
  <si>
    <t>Камфоль</t>
  </si>
  <si>
    <t>ДМК Гармония</t>
  </si>
  <si>
    <t>АБУ-URA . ДМК Гармония</t>
  </si>
  <si>
    <t>МК Харьков</t>
  </si>
  <si>
    <t>Ориентир</t>
  </si>
  <si>
    <t>КДЮСШ</t>
  </si>
  <si>
    <t>Sumy RC</t>
  </si>
  <si>
    <t>метр, после полного круга</t>
  </si>
  <si>
    <t>Кол. Полных кругов</t>
  </si>
  <si>
    <t>Номер дорожки</t>
  </si>
  <si>
    <t>dns</t>
  </si>
  <si>
    <t>Харьковская</t>
  </si>
  <si>
    <t>Сумская</t>
  </si>
  <si>
    <t>Черниговская</t>
  </si>
  <si>
    <t>Днепропетровская</t>
  </si>
  <si>
    <t>Львовская</t>
  </si>
  <si>
    <t>Украина</t>
  </si>
  <si>
    <t>Год рождения</t>
  </si>
  <si>
    <t>Разница</t>
  </si>
  <si>
    <t>Коэфициент</t>
  </si>
  <si>
    <t>Результат абсолют</t>
  </si>
  <si>
    <t>Тіме</t>
  </si>
  <si>
    <t>32 чел.</t>
  </si>
  <si>
    <t>Участие в КЛБ Матче</t>
  </si>
  <si>
    <t>Панченко Валентина</t>
  </si>
  <si>
    <t>Контакты организаторов для отправки замечаний по протоколу (sergeypanchenko906@gmail.com  tel 38 066 083 00 48.):</t>
  </si>
  <si>
    <t xml:space="preserve"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</t>
  </si>
  <si>
    <t>участвует</t>
  </si>
  <si>
    <t>6 чел.</t>
  </si>
  <si>
    <t>16370</t>
  </si>
  <si>
    <t>16130</t>
  </si>
  <si>
    <t>15600</t>
  </si>
  <si>
    <t>15110</t>
  </si>
  <si>
    <t>14330</t>
  </si>
  <si>
    <t>14162</t>
  </si>
  <si>
    <t>14020</t>
  </si>
  <si>
    <t>13578</t>
  </si>
  <si>
    <t>13550</t>
  </si>
  <si>
    <t>13476</t>
  </si>
  <si>
    <t>13460</t>
  </si>
  <si>
    <t>13294</t>
  </si>
  <si>
    <t>13154</t>
  </si>
  <si>
    <t>13028</t>
  </si>
  <si>
    <t>13000</t>
  </si>
  <si>
    <t>12960</t>
  </si>
  <si>
    <t>12770</t>
  </si>
  <si>
    <t>12596</t>
  </si>
  <si>
    <t>12578</t>
  </si>
  <si>
    <t>12416</t>
  </si>
  <si>
    <t>11812</t>
  </si>
  <si>
    <t>11760</t>
  </si>
  <si>
    <t>11730</t>
  </si>
  <si>
    <t>10952</t>
  </si>
  <si>
    <t>10752</t>
  </si>
  <si>
    <t>10710</t>
  </si>
  <si>
    <t>10536</t>
  </si>
  <si>
    <t>10400</t>
  </si>
  <si>
    <t>10226</t>
  </si>
  <si>
    <t>9650</t>
  </si>
  <si>
    <t>4876</t>
  </si>
  <si>
    <t>3914</t>
  </si>
  <si>
    <t>АБУ-URA, ДМК Гармония</t>
  </si>
  <si>
    <t xml:space="preserve">Место абс.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</si>
</sst>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h:mm;@"/>
    <numFmt numFmtId="182" formatCode="h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h]:mm:ss;@"/>
    <numFmt numFmtId="189" formatCode="dd/mm/yy;@"/>
    <numFmt numFmtId="190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81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0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4" fontId="0" fillId="0" borderId="0" xfId="0" applyNumberFormat="1" applyAlignment="1">
      <alignment horizontal="left"/>
    </xf>
    <xf numFmtId="0" fontId="8" fillId="3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2" width="6.421875" style="1" customWidth="1"/>
    <col min="4" max="4" width="14.57421875" style="0" customWidth="1"/>
    <col min="5" max="5" width="12.8515625" style="0" customWidth="1"/>
    <col min="6" max="6" width="12.57421875" style="37" customWidth="1"/>
    <col min="7" max="7" width="12.8515625" style="0" customWidth="1"/>
    <col min="8" max="8" width="22.7109375" style="0" customWidth="1"/>
    <col min="9" max="9" width="13.28125" style="0" customWidth="1"/>
    <col min="10" max="10" width="9.140625" style="0" customWidth="1"/>
    <col min="11" max="11" width="5.140625" style="37" customWidth="1"/>
    <col min="12" max="12" width="8.00390625" style="37" customWidth="1"/>
    <col min="13" max="13" width="17.7109375" style="0" customWidth="1"/>
    <col min="14" max="14" width="10.140625" style="0" customWidth="1"/>
    <col min="15" max="15" width="13.421875" style="0" customWidth="1"/>
    <col min="16" max="20" width="0" style="0" hidden="1" customWidth="1"/>
  </cols>
  <sheetData>
    <row r="1" spans="1:16" ht="21">
      <c r="A1" s="44"/>
      <c r="B1" s="45" t="s">
        <v>39</v>
      </c>
      <c r="C1" s="14"/>
      <c r="D1" s="42"/>
      <c r="E1" s="14"/>
      <c r="H1" s="14"/>
      <c r="I1" s="32"/>
      <c r="J1" s="32"/>
      <c r="P1" s="31"/>
    </row>
    <row r="2" spans="1:16" ht="28.5">
      <c r="A2" s="43"/>
      <c r="B2" s="47" t="s">
        <v>44</v>
      </c>
      <c r="C2" s="46"/>
      <c r="D2" s="12"/>
      <c r="E2" s="12"/>
      <c r="F2" s="50"/>
      <c r="G2" s="12" t="s">
        <v>43</v>
      </c>
      <c r="H2" s="12"/>
      <c r="I2" s="12"/>
      <c r="J2" s="12"/>
      <c r="K2" s="50"/>
      <c r="L2" s="50"/>
      <c r="P2" s="31"/>
    </row>
    <row r="3" spans="1:2" ht="11.25" customHeight="1">
      <c r="A3" s="32"/>
      <c r="B3" s="48" t="s">
        <v>13</v>
      </c>
    </row>
    <row r="4" spans="1:12" ht="14.25">
      <c r="A4" s="32"/>
      <c r="B4" s="34"/>
      <c r="C4" s="35"/>
      <c r="D4" s="10"/>
      <c r="E4" s="11"/>
      <c r="F4" s="57"/>
      <c r="G4" s="20"/>
      <c r="H4" s="9"/>
      <c r="I4" s="9"/>
      <c r="J4" s="9"/>
      <c r="K4" s="51"/>
      <c r="L4" s="51"/>
    </row>
    <row r="5" spans="1:12" ht="12" customHeight="1">
      <c r="A5" s="32"/>
      <c r="B5" s="41" t="s">
        <v>14</v>
      </c>
      <c r="C5" s="5"/>
      <c r="D5" s="6" t="s">
        <v>15</v>
      </c>
      <c r="E5" s="6"/>
      <c r="F5" s="38" t="s">
        <v>16</v>
      </c>
      <c r="H5" s="6"/>
      <c r="I5" s="6"/>
      <c r="J5" s="6"/>
      <c r="K5" s="38"/>
      <c r="L5" s="38"/>
    </row>
    <row r="6" spans="1:6" ht="14.25">
      <c r="A6" s="32"/>
      <c r="B6" s="10">
        <v>43142</v>
      </c>
      <c r="C6" s="12"/>
      <c r="D6" s="12" t="s">
        <v>40</v>
      </c>
      <c r="E6" s="11"/>
      <c r="F6" s="37" t="s">
        <v>42</v>
      </c>
    </row>
    <row r="7" spans="1:20" ht="9.75" customHeight="1">
      <c r="A7" s="32"/>
      <c r="B7" s="41" t="s">
        <v>17</v>
      </c>
      <c r="C7" s="6"/>
      <c r="D7" s="6"/>
      <c r="E7" s="6"/>
      <c r="P7" s="33"/>
      <c r="Q7" s="33"/>
      <c r="R7" s="33"/>
      <c r="S7" s="33"/>
      <c r="T7" s="33"/>
    </row>
    <row r="8" spans="1:20" ht="14.25">
      <c r="A8" s="32"/>
      <c r="B8" s="49" t="s">
        <v>6</v>
      </c>
      <c r="C8" s="4"/>
      <c r="D8" s="4" t="s">
        <v>41</v>
      </c>
      <c r="E8" s="4"/>
      <c r="F8" s="39"/>
      <c r="H8" s="3"/>
      <c r="I8" s="3"/>
      <c r="J8" s="3"/>
      <c r="K8" s="39"/>
      <c r="L8" s="39"/>
      <c r="P8" s="33"/>
      <c r="Q8" s="33"/>
      <c r="R8" s="33"/>
      <c r="S8" s="33"/>
      <c r="T8" s="33"/>
    </row>
    <row r="9" spans="1:20" ht="14.25">
      <c r="A9" s="32"/>
      <c r="B9" s="42" t="s">
        <v>7</v>
      </c>
      <c r="D9" t="s">
        <v>8</v>
      </c>
      <c r="E9" t="s">
        <v>131</v>
      </c>
      <c r="P9" s="33"/>
      <c r="Q9" s="33"/>
      <c r="R9" s="33"/>
      <c r="S9" s="33"/>
      <c r="T9" s="33"/>
    </row>
    <row r="10" spans="4:20" ht="14.25">
      <c r="D10" t="s">
        <v>9</v>
      </c>
      <c r="E10" t="s">
        <v>137</v>
      </c>
      <c r="P10" s="33"/>
      <c r="Q10" s="33"/>
      <c r="R10" s="33"/>
      <c r="S10" s="33"/>
      <c r="T10" s="33"/>
    </row>
    <row r="11" spans="1:20" s="18" customFormat="1" ht="63" customHeight="1">
      <c r="A11" s="15" t="s">
        <v>0</v>
      </c>
      <c r="B11" s="23" t="s">
        <v>171</v>
      </c>
      <c r="C11" s="23" t="s">
        <v>36</v>
      </c>
      <c r="D11" s="23" t="s">
        <v>2</v>
      </c>
      <c r="E11" s="23" t="s">
        <v>3</v>
      </c>
      <c r="F11" s="23" t="s">
        <v>38</v>
      </c>
      <c r="G11" s="23" t="s">
        <v>18</v>
      </c>
      <c r="H11" s="23" t="s">
        <v>4</v>
      </c>
      <c r="I11" s="23" t="s">
        <v>37</v>
      </c>
      <c r="J11" s="28" t="s">
        <v>129</v>
      </c>
      <c r="K11" s="16" t="s">
        <v>10</v>
      </c>
      <c r="L11" s="16" t="s">
        <v>30</v>
      </c>
      <c r="M11" s="16" t="s">
        <v>20</v>
      </c>
      <c r="N11" s="16" t="s">
        <v>19</v>
      </c>
      <c r="O11" s="56" t="s">
        <v>132</v>
      </c>
      <c r="P11" s="55"/>
      <c r="Q11" s="55"/>
      <c r="R11" s="55"/>
      <c r="S11" s="55"/>
      <c r="T11" s="55"/>
    </row>
    <row r="12" spans="1:16" ht="15">
      <c r="A12" s="8">
        <v>2</v>
      </c>
      <c r="B12" s="8">
        <v>2</v>
      </c>
      <c r="C12" s="26">
        <v>7</v>
      </c>
      <c r="D12" s="21" t="s">
        <v>46</v>
      </c>
      <c r="E12" s="21" t="s">
        <v>76</v>
      </c>
      <c r="F12" s="58">
        <v>1997</v>
      </c>
      <c r="G12" s="8" t="s">
        <v>102</v>
      </c>
      <c r="H12" s="7" t="s">
        <v>106</v>
      </c>
      <c r="I12" s="52" t="s">
        <v>138</v>
      </c>
      <c r="J12" s="25">
        <v>16370</v>
      </c>
      <c r="K12" s="40" t="s">
        <v>32</v>
      </c>
      <c r="L12" s="40">
        <v>2</v>
      </c>
      <c r="M12" s="8" t="s">
        <v>121</v>
      </c>
      <c r="N12" s="8" t="s">
        <v>125</v>
      </c>
      <c r="O12" s="53"/>
      <c r="P12" t="s">
        <v>23</v>
      </c>
    </row>
    <row r="13" spans="1:20" ht="15">
      <c r="A13" s="8">
        <v>3</v>
      </c>
      <c r="B13" s="8">
        <v>3</v>
      </c>
      <c r="C13" s="26">
        <v>5</v>
      </c>
      <c r="D13" s="21" t="s">
        <v>47</v>
      </c>
      <c r="E13" s="21" t="s">
        <v>77</v>
      </c>
      <c r="F13" s="58">
        <v>1982</v>
      </c>
      <c r="G13" s="8" t="s">
        <v>104</v>
      </c>
      <c r="H13" s="7" t="s">
        <v>107</v>
      </c>
      <c r="I13" s="52" t="s">
        <v>139</v>
      </c>
      <c r="J13" s="25">
        <v>16130</v>
      </c>
      <c r="K13" s="40" t="s">
        <v>32</v>
      </c>
      <c r="L13" s="40">
        <v>3</v>
      </c>
      <c r="M13" s="8" t="s">
        <v>121</v>
      </c>
      <c r="N13" s="8" t="s">
        <v>125</v>
      </c>
      <c r="O13" s="53"/>
      <c r="P13" s="33" t="s">
        <v>22</v>
      </c>
      <c r="Q13" s="33"/>
      <c r="R13" s="33"/>
      <c r="S13" s="33"/>
      <c r="T13" s="33"/>
    </row>
    <row r="14" spans="1:20" ht="15">
      <c r="A14" s="8">
        <v>8</v>
      </c>
      <c r="B14" s="8">
        <v>8</v>
      </c>
      <c r="C14" s="26">
        <v>6</v>
      </c>
      <c r="D14" s="21" t="s">
        <v>52</v>
      </c>
      <c r="E14" s="21" t="s">
        <v>82</v>
      </c>
      <c r="F14" s="58">
        <v>1983</v>
      </c>
      <c r="G14" s="8" t="s">
        <v>100</v>
      </c>
      <c r="H14" s="7" t="s">
        <v>109</v>
      </c>
      <c r="I14" s="52" t="s">
        <v>140</v>
      </c>
      <c r="J14" s="25">
        <v>15600</v>
      </c>
      <c r="K14" s="40" t="s">
        <v>32</v>
      </c>
      <c r="L14" s="40">
        <v>7</v>
      </c>
      <c r="M14" s="8" t="s">
        <v>123</v>
      </c>
      <c r="N14" s="8" t="s">
        <v>125</v>
      </c>
      <c r="O14" s="53"/>
      <c r="P14" s="33"/>
      <c r="Q14" s="33"/>
      <c r="R14" s="33"/>
      <c r="S14" s="33"/>
      <c r="T14" s="33"/>
    </row>
    <row r="15" spans="1:20" ht="15">
      <c r="A15" s="8">
        <v>1</v>
      </c>
      <c r="B15" s="8">
        <v>1</v>
      </c>
      <c r="C15" s="26">
        <v>2</v>
      </c>
      <c r="D15" s="21" t="s">
        <v>45</v>
      </c>
      <c r="E15" s="21" t="s">
        <v>76</v>
      </c>
      <c r="F15" s="58">
        <v>1956</v>
      </c>
      <c r="G15" s="8" t="s">
        <v>99</v>
      </c>
      <c r="H15" s="7" t="s">
        <v>105</v>
      </c>
      <c r="I15" s="52" t="s">
        <v>141</v>
      </c>
      <c r="J15" s="25">
        <v>17310</v>
      </c>
      <c r="K15" s="40" t="s">
        <v>32</v>
      </c>
      <c r="L15" s="40">
        <v>1</v>
      </c>
      <c r="M15" s="8" t="s">
        <v>120</v>
      </c>
      <c r="N15" s="8" t="s">
        <v>125</v>
      </c>
      <c r="O15" s="53"/>
      <c r="P15" s="33" t="s">
        <v>25</v>
      </c>
      <c r="Q15" s="33"/>
      <c r="R15" s="33"/>
      <c r="S15" s="33"/>
      <c r="T15" s="33"/>
    </row>
    <row r="16" spans="1:20" ht="15">
      <c r="A16" s="8">
        <v>6</v>
      </c>
      <c r="B16" s="8">
        <v>6</v>
      </c>
      <c r="C16" s="26">
        <v>3</v>
      </c>
      <c r="D16" s="21" t="s">
        <v>50</v>
      </c>
      <c r="E16" s="21" t="s">
        <v>80</v>
      </c>
      <c r="F16" s="59">
        <v>22324</v>
      </c>
      <c r="G16" s="8" t="s">
        <v>101</v>
      </c>
      <c r="H16" s="7" t="s">
        <v>108</v>
      </c>
      <c r="I16" s="52" t="s">
        <v>142</v>
      </c>
      <c r="J16" s="25">
        <v>16030</v>
      </c>
      <c r="K16" s="40" t="s">
        <v>32</v>
      </c>
      <c r="L16" s="40">
        <v>5</v>
      </c>
      <c r="M16" s="8" t="s">
        <v>122</v>
      </c>
      <c r="N16" s="8" t="s">
        <v>125</v>
      </c>
      <c r="O16" s="53" t="s">
        <v>136</v>
      </c>
      <c r="P16" s="33"/>
      <c r="Q16" s="33"/>
      <c r="R16" s="33"/>
      <c r="S16" s="33"/>
      <c r="T16" s="33"/>
    </row>
    <row r="17" spans="1:20" ht="15">
      <c r="A17" s="8">
        <v>11</v>
      </c>
      <c r="B17" s="8">
        <v>11</v>
      </c>
      <c r="C17" s="26">
        <v>23</v>
      </c>
      <c r="D17" s="21" t="s">
        <v>46</v>
      </c>
      <c r="E17" s="21" t="s">
        <v>81</v>
      </c>
      <c r="F17" s="58">
        <v>1992</v>
      </c>
      <c r="G17" s="8" t="s">
        <v>102</v>
      </c>
      <c r="H17" s="7" t="s">
        <v>106</v>
      </c>
      <c r="I17" s="52" t="s">
        <v>143</v>
      </c>
      <c r="J17" s="25">
        <v>14241</v>
      </c>
      <c r="K17" s="40" t="s">
        <v>32</v>
      </c>
      <c r="L17" s="40">
        <v>10</v>
      </c>
      <c r="M17" s="8" t="s">
        <v>121</v>
      </c>
      <c r="N17" s="8" t="s">
        <v>125</v>
      </c>
      <c r="O17" s="53"/>
      <c r="P17" s="33" t="s">
        <v>26</v>
      </c>
      <c r="Q17" s="33"/>
      <c r="R17" s="33"/>
      <c r="S17" s="33"/>
      <c r="T17" s="33"/>
    </row>
    <row r="18" spans="1:20" ht="15">
      <c r="A18" s="8">
        <v>13</v>
      </c>
      <c r="B18" s="8">
        <v>13</v>
      </c>
      <c r="C18" s="26">
        <v>9</v>
      </c>
      <c r="D18" s="21" t="s">
        <v>55</v>
      </c>
      <c r="E18" s="21" t="s">
        <v>85</v>
      </c>
      <c r="F18" s="58">
        <v>1993</v>
      </c>
      <c r="G18" s="8" t="s">
        <v>104</v>
      </c>
      <c r="H18" s="7" t="s">
        <v>107</v>
      </c>
      <c r="I18" s="52" t="s">
        <v>144</v>
      </c>
      <c r="J18" s="25">
        <v>14020</v>
      </c>
      <c r="K18" s="40" t="s">
        <v>32</v>
      </c>
      <c r="L18" s="40">
        <v>12</v>
      </c>
      <c r="M18" s="8" t="s">
        <v>121</v>
      </c>
      <c r="N18" s="8" t="s">
        <v>125</v>
      </c>
      <c r="O18" s="53"/>
      <c r="P18" s="33"/>
      <c r="Q18" s="33"/>
      <c r="R18" s="33"/>
      <c r="S18" s="33"/>
      <c r="T18" s="33"/>
    </row>
    <row r="19" spans="1:20" ht="15">
      <c r="A19" s="8">
        <v>7</v>
      </c>
      <c r="B19" s="8">
        <v>7</v>
      </c>
      <c r="C19" s="26">
        <v>33</v>
      </c>
      <c r="D19" s="21" t="s">
        <v>51</v>
      </c>
      <c r="E19" s="21" t="s">
        <v>81</v>
      </c>
      <c r="F19" s="59">
        <v>21472</v>
      </c>
      <c r="G19" s="8" t="s">
        <v>104</v>
      </c>
      <c r="H19" s="7" t="s">
        <v>107</v>
      </c>
      <c r="I19" s="52" t="s">
        <v>145</v>
      </c>
      <c r="J19" s="25">
        <v>15653</v>
      </c>
      <c r="K19" s="40" t="s">
        <v>32</v>
      </c>
      <c r="L19" s="40">
        <v>6</v>
      </c>
      <c r="M19" s="8" t="s">
        <v>121</v>
      </c>
      <c r="N19" s="8" t="s">
        <v>125</v>
      </c>
      <c r="O19" s="53" t="s">
        <v>136</v>
      </c>
      <c r="P19" s="33" t="s">
        <v>27</v>
      </c>
      <c r="Q19" s="33"/>
      <c r="R19" s="33"/>
      <c r="S19" s="33"/>
      <c r="T19" s="33"/>
    </row>
    <row r="20" spans="1:20" ht="15">
      <c r="A20" s="8">
        <v>19</v>
      </c>
      <c r="B20" s="8">
        <v>18</v>
      </c>
      <c r="C20" s="26">
        <v>18</v>
      </c>
      <c r="D20" s="21" t="s">
        <v>61</v>
      </c>
      <c r="E20" s="21" t="s">
        <v>76</v>
      </c>
      <c r="F20" s="58">
        <v>2000</v>
      </c>
      <c r="G20" s="8" t="s">
        <v>99</v>
      </c>
      <c r="H20" s="7"/>
      <c r="I20" s="52" t="s">
        <v>146</v>
      </c>
      <c r="J20" s="25">
        <v>13588</v>
      </c>
      <c r="K20" s="40" t="s">
        <v>32</v>
      </c>
      <c r="L20" s="40">
        <v>18</v>
      </c>
      <c r="M20" s="8" t="s">
        <v>120</v>
      </c>
      <c r="N20" s="8" t="s">
        <v>125</v>
      </c>
      <c r="O20" s="53"/>
      <c r="P20" s="33"/>
      <c r="Q20" s="33"/>
      <c r="R20" s="33"/>
      <c r="S20" s="33"/>
      <c r="T20" s="33"/>
    </row>
    <row r="21" spans="1:20" ht="15">
      <c r="A21" s="8">
        <v>5</v>
      </c>
      <c r="B21" s="8">
        <v>5</v>
      </c>
      <c r="C21" s="26">
        <v>19</v>
      </c>
      <c r="D21" s="21" t="s">
        <v>49</v>
      </c>
      <c r="E21" s="21" t="s">
        <v>79</v>
      </c>
      <c r="F21" s="58">
        <v>1952</v>
      </c>
      <c r="G21" s="8" t="s">
        <v>104</v>
      </c>
      <c r="H21" s="7" t="s">
        <v>107</v>
      </c>
      <c r="I21" s="52" t="s">
        <v>147</v>
      </c>
      <c r="J21" s="25">
        <v>16051</v>
      </c>
      <c r="K21" s="40" t="s">
        <v>32</v>
      </c>
      <c r="L21" s="40">
        <v>4</v>
      </c>
      <c r="M21" s="8" t="s">
        <v>121</v>
      </c>
      <c r="N21" s="8" t="s">
        <v>125</v>
      </c>
      <c r="O21" s="53"/>
      <c r="P21" s="33" t="s">
        <v>24</v>
      </c>
      <c r="Q21" s="33"/>
      <c r="R21" s="33"/>
      <c r="S21" s="33"/>
      <c r="T21" s="33"/>
    </row>
    <row r="22" spans="1:20" ht="15">
      <c r="A22" s="8">
        <v>18</v>
      </c>
      <c r="B22" s="8">
        <v>19</v>
      </c>
      <c r="C22" s="26">
        <v>20</v>
      </c>
      <c r="D22" s="21" t="s">
        <v>60</v>
      </c>
      <c r="E22" s="21" t="s">
        <v>89</v>
      </c>
      <c r="F22" s="60">
        <v>1981</v>
      </c>
      <c r="G22" s="8" t="s">
        <v>104</v>
      </c>
      <c r="H22" s="7" t="s">
        <v>113</v>
      </c>
      <c r="I22" s="52" t="s">
        <v>148</v>
      </c>
      <c r="J22" s="25">
        <v>13497</v>
      </c>
      <c r="K22" s="40" t="s">
        <v>32</v>
      </c>
      <c r="L22" s="40">
        <v>17</v>
      </c>
      <c r="M22" s="8" t="s">
        <v>121</v>
      </c>
      <c r="N22" s="8" t="s">
        <v>125</v>
      </c>
      <c r="O22" s="53"/>
      <c r="P22" s="33"/>
      <c r="Q22" s="33"/>
      <c r="R22" s="33"/>
      <c r="S22" s="33"/>
      <c r="T22" s="33"/>
    </row>
    <row r="23" spans="1:20" ht="15">
      <c r="A23" s="8">
        <v>9</v>
      </c>
      <c r="B23" s="8">
        <v>9</v>
      </c>
      <c r="C23" s="26">
        <v>15</v>
      </c>
      <c r="D23" s="21" t="s">
        <v>53</v>
      </c>
      <c r="E23" s="21" t="s">
        <v>81</v>
      </c>
      <c r="F23" s="58">
        <v>1960</v>
      </c>
      <c r="G23" s="8" t="s">
        <v>101</v>
      </c>
      <c r="H23" s="7" t="s">
        <v>110</v>
      </c>
      <c r="I23" s="52" t="s">
        <v>149</v>
      </c>
      <c r="J23" s="25">
        <v>15131</v>
      </c>
      <c r="K23" s="40" t="s">
        <v>32</v>
      </c>
      <c r="L23" s="40">
        <v>8</v>
      </c>
      <c r="M23" s="8" t="s">
        <v>122</v>
      </c>
      <c r="N23" s="8" t="s">
        <v>125</v>
      </c>
      <c r="O23" s="53"/>
      <c r="P23" s="33" t="s">
        <v>135</v>
      </c>
      <c r="Q23" s="33"/>
      <c r="R23" s="33"/>
      <c r="S23" s="33"/>
      <c r="T23" s="33"/>
    </row>
    <row r="24" spans="1:20" ht="15">
      <c r="A24" s="8">
        <v>12</v>
      </c>
      <c r="B24" s="8">
        <v>12</v>
      </c>
      <c r="C24" s="26">
        <v>24</v>
      </c>
      <c r="D24" s="21" t="s">
        <v>46</v>
      </c>
      <c r="E24" s="21" t="s">
        <v>84</v>
      </c>
      <c r="F24" s="58">
        <v>1969</v>
      </c>
      <c r="G24" s="8" t="s">
        <v>102</v>
      </c>
      <c r="H24" s="7" t="s">
        <v>106</v>
      </c>
      <c r="I24" s="52" t="s">
        <v>150</v>
      </c>
      <c r="J24" s="25">
        <v>14127</v>
      </c>
      <c r="K24" s="40" t="s">
        <v>32</v>
      </c>
      <c r="L24" s="40">
        <v>11</v>
      </c>
      <c r="M24" s="8" t="s">
        <v>121</v>
      </c>
      <c r="N24" s="8" t="s">
        <v>125</v>
      </c>
      <c r="O24" s="53"/>
      <c r="P24" s="33"/>
      <c r="Q24" s="33"/>
      <c r="R24" s="33"/>
      <c r="S24" s="33"/>
      <c r="T24" s="33"/>
    </row>
    <row r="25" spans="1:20" ht="15">
      <c r="A25" s="8">
        <v>20</v>
      </c>
      <c r="B25" s="8">
        <v>20</v>
      </c>
      <c r="C25" s="26">
        <v>12</v>
      </c>
      <c r="D25" s="22" t="s">
        <v>62</v>
      </c>
      <c r="E25" s="22" t="s">
        <v>90</v>
      </c>
      <c r="F25" s="58">
        <v>1994</v>
      </c>
      <c r="G25" s="8" t="s">
        <v>99</v>
      </c>
      <c r="H25" s="7" t="s">
        <v>113</v>
      </c>
      <c r="I25" s="52" t="s">
        <v>151</v>
      </c>
      <c r="J25" s="25">
        <v>13064</v>
      </c>
      <c r="K25" s="40" t="s">
        <v>33</v>
      </c>
      <c r="L25" s="40">
        <v>2</v>
      </c>
      <c r="M25" s="8" t="s">
        <v>121</v>
      </c>
      <c r="N25" s="8" t="s">
        <v>125</v>
      </c>
      <c r="O25" s="53"/>
      <c r="P25" s="33"/>
      <c r="Q25" s="33"/>
      <c r="R25" s="33"/>
      <c r="S25" s="33"/>
      <c r="T25" s="33"/>
    </row>
    <row r="26" spans="1:20" ht="15">
      <c r="A26" s="8">
        <v>14</v>
      </c>
      <c r="B26" s="8">
        <v>14</v>
      </c>
      <c r="C26" s="26">
        <v>4</v>
      </c>
      <c r="D26" s="21" t="s">
        <v>56</v>
      </c>
      <c r="E26" s="21" t="s">
        <v>86</v>
      </c>
      <c r="F26" s="58">
        <v>1968</v>
      </c>
      <c r="G26" s="8" t="s">
        <v>104</v>
      </c>
      <c r="H26" s="7" t="s">
        <v>107</v>
      </c>
      <c r="I26" s="52" t="s">
        <v>152</v>
      </c>
      <c r="J26" s="25">
        <v>14000</v>
      </c>
      <c r="K26" s="40" t="s">
        <v>32</v>
      </c>
      <c r="L26" s="40">
        <v>13</v>
      </c>
      <c r="M26" s="8" t="s">
        <v>121</v>
      </c>
      <c r="N26" s="8" t="s">
        <v>125</v>
      </c>
      <c r="O26" s="53"/>
      <c r="P26" s="33"/>
      <c r="Q26" s="33"/>
      <c r="R26" s="33"/>
      <c r="S26" s="33"/>
      <c r="T26" s="33"/>
    </row>
    <row r="27" spans="1:20" ht="15">
      <c r="A27" s="8">
        <v>21</v>
      </c>
      <c r="B27" s="8">
        <v>21</v>
      </c>
      <c r="C27" s="26">
        <v>8</v>
      </c>
      <c r="D27" s="21" t="s">
        <v>63</v>
      </c>
      <c r="E27" s="21" t="s">
        <v>91</v>
      </c>
      <c r="F27" s="59">
        <v>20301</v>
      </c>
      <c r="G27" s="7" t="s">
        <v>99</v>
      </c>
      <c r="H27" s="7" t="s">
        <v>112</v>
      </c>
      <c r="I27" s="52" t="s">
        <v>153</v>
      </c>
      <c r="J27" s="25">
        <v>12960</v>
      </c>
      <c r="K27" s="40" t="s">
        <v>32</v>
      </c>
      <c r="L27" s="40">
        <v>19</v>
      </c>
      <c r="M27" s="8" t="s">
        <v>120</v>
      </c>
      <c r="N27" s="8" t="s">
        <v>125</v>
      </c>
      <c r="O27" s="53" t="s">
        <v>136</v>
      </c>
      <c r="P27" s="36"/>
      <c r="Q27" s="36"/>
      <c r="R27" s="36"/>
      <c r="S27" s="36"/>
      <c r="T27" s="36"/>
    </row>
    <row r="28" spans="1:20" ht="15">
      <c r="A28" s="8">
        <v>15</v>
      </c>
      <c r="B28" s="8">
        <v>15</v>
      </c>
      <c r="C28" s="26">
        <v>28</v>
      </c>
      <c r="D28" s="21" t="s">
        <v>57</v>
      </c>
      <c r="E28" s="21" t="s">
        <v>87</v>
      </c>
      <c r="F28" s="58">
        <v>1967</v>
      </c>
      <c r="G28" s="8" t="s">
        <v>104</v>
      </c>
      <c r="H28" s="7" t="s">
        <v>107</v>
      </c>
      <c r="I28" s="52" t="s">
        <v>154</v>
      </c>
      <c r="J28" s="25">
        <v>13941</v>
      </c>
      <c r="K28" s="40" t="s">
        <v>32</v>
      </c>
      <c r="L28" s="40">
        <v>14</v>
      </c>
      <c r="M28" s="8" t="s">
        <v>121</v>
      </c>
      <c r="N28" s="8" t="s">
        <v>125</v>
      </c>
      <c r="O28" s="53"/>
      <c r="P28" s="33" t="s">
        <v>28</v>
      </c>
      <c r="Q28" s="33"/>
      <c r="R28" s="33"/>
      <c r="S28" s="33"/>
      <c r="T28" s="33"/>
    </row>
    <row r="29" spans="1:20" ht="15">
      <c r="A29" s="8">
        <v>4</v>
      </c>
      <c r="B29" s="8">
        <v>4</v>
      </c>
      <c r="C29" s="26">
        <v>11</v>
      </c>
      <c r="D29" s="22" t="s">
        <v>48</v>
      </c>
      <c r="E29" s="22" t="s">
        <v>78</v>
      </c>
      <c r="F29" s="59">
        <v>20118</v>
      </c>
      <c r="G29" s="8" t="s">
        <v>103</v>
      </c>
      <c r="H29" s="7" t="s">
        <v>170</v>
      </c>
      <c r="I29" s="52" t="s">
        <v>155</v>
      </c>
      <c r="J29" s="25">
        <v>16081</v>
      </c>
      <c r="K29" s="40" t="s">
        <v>33</v>
      </c>
      <c r="L29" s="40">
        <v>1</v>
      </c>
      <c r="M29" s="8" t="s">
        <v>124</v>
      </c>
      <c r="N29" s="8" t="s">
        <v>125</v>
      </c>
      <c r="O29" s="53" t="s">
        <v>136</v>
      </c>
      <c r="P29" s="33"/>
      <c r="Q29" s="33"/>
      <c r="R29" s="33"/>
      <c r="S29" s="33"/>
      <c r="T29" s="33"/>
    </row>
    <row r="30" spans="1:20" ht="15">
      <c r="A30" s="8">
        <v>17</v>
      </c>
      <c r="B30" s="8">
        <v>17</v>
      </c>
      <c r="C30" s="26">
        <v>29</v>
      </c>
      <c r="D30" s="21" t="s">
        <v>59</v>
      </c>
      <c r="E30" s="21" t="s">
        <v>88</v>
      </c>
      <c r="F30" s="58">
        <v>1967</v>
      </c>
      <c r="G30" s="8" t="s">
        <v>104</v>
      </c>
      <c r="H30" s="7" t="s">
        <v>107</v>
      </c>
      <c r="I30" s="52" t="s">
        <v>156</v>
      </c>
      <c r="J30" s="25">
        <v>13748</v>
      </c>
      <c r="K30" s="40" t="s">
        <v>32</v>
      </c>
      <c r="L30" s="40">
        <v>16</v>
      </c>
      <c r="M30" s="8" t="s">
        <v>121</v>
      </c>
      <c r="N30" s="8" t="s">
        <v>125</v>
      </c>
      <c r="O30" s="53"/>
      <c r="P30" s="33"/>
      <c r="Q30" s="33"/>
      <c r="R30" s="33"/>
      <c r="S30" s="33"/>
      <c r="T30" s="33"/>
    </row>
    <row r="31" spans="1:20" ht="15">
      <c r="A31" s="8">
        <v>16</v>
      </c>
      <c r="B31" s="8">
        <v>16</v>
      </c>
      <c r="C31" s="26">
        <v>27</v>
      </c>
      <c r="D31" s="21" t="s">
        <v>58</v>
      </c>
      <c r="E31" s="21" t="s">
        <v>81</v>
      </c>
      <c r="F31" s="59">
        <v>23607</v>
      </c>
      <c r="G31" s="8" t="s">
        <v>99</v>
      </c>
      <c r="H31" s="7" t="s">
        <v>112</v>
      </c>
      <c r="I31" s="52" t="s">
        <v>157</v>
      </c>
      <c r="J31" s="25">
        <v>13885</v>
      </c>
      <c r="K31" s="40" t="s">
        <v>32</v>
      </c>
      <c r="L31" s="40">
        <v>15</v>
      </c>
      <c r="M31" s="8" t="s">
        <v>120</v>
      </c>
      <c r="N31" s="8" t="s">
        <v>125</v>
      </c>
      <c r="O31" s="53" t="s">
        <v>136</v>
      </c>
      <c r="P31" s="33"/>
      <c r="Q31" s="33"/>
      <c r="R31" s="33"/>
      <c r="S31" s="33"/>
      <c r="T31" s="33"/>
    </row>
    <row r="32" spans="1:15" ht="15">
      <c r="A32" s="8">
        <v>22</v>
      </c>
      <c r="B32" s="8">
        <v>22</v>
      </c>
      <c r="C32" s="26">
        <v>21</v>
      </c>
      <c r="D32" s="21" t="s">
        <v>64</v>
      </c>
      <c r="E32" s="21" t="s">
        <v>92</v>
      </c>
      <c r="F32" s="58">
        <v>1978</v>
      </c>
      <c r="G32" s="7" t="s">
        <v>104</v>
      </c>
      <c r="H32" s="7" t="s">
        <v>107</v>
      </c>
      <c r="I32" s="52" t="s">
        <v>158</v>
      </c>
      <c r="J32" s="25">
        <v>11845</v>
      </c>
      <c r="K32" s="40" t="s">
        <v>32</v>
      </c>
      <c r="L32" s="40">
        <v>20</v>
      </c>
      <c r="M32" s="8" t="s">
        <v>121</v>
      </c>
      <c r="N32" s="8" t="s">
        <v>125</v>
      </c>
      <c r="O32" s="53"/>
    </row>
    <row r="33" spans="1:16" ht="15">
      <c r="A33" s="8">
        <v>23</v>
      </c>
      <c r="B33" s="8">
        <v>23</v>
      </c>
      <c r="C33" s="26">
        <v>10</v>
      </c>
      <c r="D33" s="21" t="s">
        <v>65</v>
      </c>
      <c r="E33" s="21" t="s">
        <v>76</v>
      </c>
      <c r="F33" s="60">
        <v>1991</v>
      </c>
      <c r="G33" s="7" t="s">
        <v>104</v>
      </c>
      <c r="H33" s="7" t="s">
        <v>12</v>
      </c>
      <c r="I33" s="52" t="s">
        <v>159</v>
      </c>
      <c r="J33" s="25">
        <v>11760</v>
      </c>
      <c r="K33" s="40" t="s">
        <v>32</v>
      </c>
      <c r="L33" s="40">
        <v>21</v>
      </c>
      <c r="M33" s="8" t="s">
        <v>121</v>
      </c>
      <c r="N33" s="8" t="s">
        <v>125</v>
      </c>
      <c r="O33" s="53"/>
      <c r="P33" t="s">
        <v>34</v>
      </c>
    </row>
    <row r="34" spans="1:15" ht="15">
      <c r="A34" s="8">
        <v>10</v>
      </c>
      <c r="B34" s="8">
        <v>10</v>
      </c>
      <c r="C34" s="26">
        <v>31</v>
      </c>
      <c r="D34" s="21" t="s">
        <v>54</v>
      </c>
      <c r="E34" s="21" t="s">
        <v>83</v>
      </c>
      <c r="F34" s="60">
        <v>1949</v>
      </c>
      <c r="G34" s="8" t="s">
        <v>104</v>
      </c>
      <c r="H34" s="7" t="s">
        <v>107</v>
      </c>
      <c r="I34" s="52" t="s">
        <v>160</v>
      </c>
      <c r="J34" s="25">
        <v>14695</v>
      </c>
      <c r="K34" s="40" t="s">
        <v>32</v>
      </c>
      <c r="L34" s="40">
        <v>9</v>
      </c>
      <c r="M34" s="8" t="s">
        <v>121</v>
      </c>
      <c r="N34" s="8" t="s">
        <v>125</v>
      </c>
      <c r="O34" s="53"/>
    </row>
    <row r="35" spans="1:15" ht="15">
      <c r="A35" s="8">
        <v>25</v>
      </c>
      <c r="B35" s="8">
        <v>25</v>
      </c>
      <c r="C35" s="26">
        <v>17</v>
      </c>
      <c r="D35" s="21" t="s">
        <v>67</v>
      </c>
      <c r="E35" s="21" t="s">
        <v>94</v>
      </c>
      <c r="F35" s="60">
        <v>2000</v>
      </c>
      <c r="G35" s="7" t="s">
        <v>99</v>
      </c>
      <c r="H35" s="7" t="s">
        <v>114</v>
      </c>
      <c r="I35" s="52" t="s">
        <v>161</v>
      </c>
      <c r="J35" s="25">
        <v>10958</v>
      </c>
      <c r="K35" s="40" t="s">
        <v>32</v>
      </c>
      <c r="L35" s="40">
        <v>23</v>
      </c>
      <c r="M35" s="8" t="s">
        <v>120</v>
      </c>
      <c r="N35" s="8" t="s">
        <v>125</v>
      </c>
      <c r="O35" s="53"/>
    </row>
    <row r="36" spans="1:15" ht="15">
      <c r="A36" s="8">
        <v>26</v>
      </c>
      <c r="B36" s="8">
        <v>26</v>
      </c>
      <c r="C36" s="26">
        <v>14</v>
      </c>
      <c r="D36" s="22" t="s">
        <v>68</v>
      </c>
      <c r="E36" s="22" t="s">
        <v>95</v>
      </c>
      <c r="F36" s="58">
        <v>2003</v>
      </c>
      <c r="G36" s="7" t="s">
        <v>99</v>
      </c>
      <c r="H36" s="7" t="s">
        <v>114</v>
      </c>
      <c r="I36" s="52" t="s">
        <v>162</v>
      </c>
      <c r="J36" s="25">
        <v>10782</v>
      </c>
      <c r="K36" s="40" t="s">
        <v>33</v>
      </c>
      <c r="L36" s="40">
        <v>3</v>
      </c>
      <c r="M36" s="8" t="s">
        <v>120</v>
      </c>
      <c r="N36" s="8" t="s">
        <v>125</v>
      </c>
      <c r="O36" s="53"/>
    </row>
    <row r="37" spans="1:15" ht="15">
      <c r="A37" s="8">
        <v>27</v>
      </c>
      <c r="B37" s="8">
        <v>27</v>
      </c>
      <c r="C37" s="26">
        <v>30</v>
      </c>
      <c r="D37" s="21" t="s">
        <v>69</v>
      </c>
      <c r="E37" s="21" t="s">
        <v>96</v>
      </c>
      <c r="F37" s="60">
        <v>1984</v>
      </c>
      <c r="G37" s="7" t="s">
        <v>104</v>
      </c>
      <c r="H37" s="7" t="s">
        <v>107</v>
      </c>
      <c r="I37" s="52" t="s">
        <v>163</v>
      </c>
      <c r="J37" s="25">
        <v>10770</v>
      </c>
      <c r="K37" s="40" t="s">
        <v>32</v>
      </c>
      <c r="L37" s="40">
        <v>24</v>
      </c>
      <c r="M37" s="8" t="s">
        <v>121</v>
      </c>
      <c r="N37" s="8" t="s">
        <v>125</v>
      </c>
      <c r="O37" s="53"/>
    </row>
    <row r="38" spans="1:15" ht="15">
      <c r="A38" s="8">
        <v>28</v>
      </c>
      <c r="B38" s="8">
        <v>28</v>
      </c>
      <c r="C38" s="26">
        <v>22</v>
      </c>
      <c r="D38" s="21" t="s">
        <v>70</v>
      </c>
      <c r="E38" s="21" t="s">
        <v>84</v>
      </c>
      <c r="F38" s="60">
        <v>1981</v>
      </c>
      <c r="G38" s="7" t="s">
        <v>104</v>
      </c>
      <c r="H38" s="7" t="s">
        <v>107</v>
      </c>
      <c r="I38" s="52" t="s">
        <v>164</v>
      </c>
      <c r="J38" s="25">
        <v>10565</v>
      </c>
      <c r="K38" s="40" t="s">
        <v>32</v>
      </c>
      <c r="L38" s="40">
        <v>25</v>
      </c>
      <c r="M38" s="8" t="s">
        <v>121</v>
      </c>
      <c r="N38" s="8" t="s">
        <v>125</v>
      </c>
      <c r="O38" s="53"/>
    </row>
    <row r="39" spans="1:15" ht="15">
      <c r="A39" s="8">
        <v>29</v>
      </c>
      <c r="B39" s="8">
        <v>29</v>
      </c>
      <c r="C39" s="26">
        <v>16</v>
      </c>
      <c r="D39" s="21" t="s">
        <v>71</v>
      </c>
      <c r="E39" s="21" t="s">
        <v>97</v>
      </c>
      <c r="F39" s="59">
        <v>37436</v>
      </c>
      <c r="G39" s="7" t="s">
        <v>99</v>
      </c>
      <c r="H39" s="7" t="s">
        <v>112</v>
      </c>
      <c r="I39" s="52" t="s">
        <v>165</v>
      </c>
      <c r="J39" s="25">
        <v>10429</v>
      </c>
      <c r="K39" s="40" t="s">
        <v>32</v>
      </c>
      <c r="L39" s="40">
        <v>26</v>
      </c>
      <c r="M39" s="8" t="s">
        <v>120</v>
      </c>
      <c r="N39" s="8" t="s">
        <v>125</v>
      </c>
      <c r="O39" s="53" t="s">
        <v>136</v>
      </c>
    </row>
    <row r="40" spans="1:15" ht="15">
      <c r="A40" s="8">
        <v>30</v>
      </c>
      <c r="B40" s="8">
        <v>30</v>
      </c>
      <c r="C40" s="26">
        <v>25</v>
      </c>
      <c r="D40" s="21" t="s">
        <v>72</v>
      </c>
      <c r="E40" s="21" t="s">
        <v>89</v>
      </c>
      <c r="F40" s="60">
        <v>1996</v>
      </c>
      <c r="G40" s="7" t="s">
        <v>102</v>
      </c>
      <c r="H40" s="7" t="s">
        <v>106</v>
      </c>
      <c r="I40" s="52" t="s">
        <v>166</v>
      </c>
      <c r="J40" s="25">
        <v>10283</v>
      </c>
      <c r="K40" s="40" t="s">
        <v>32</v>
      </c>
      <c r="L40" s="40">
        <v>27</v>
      </c>
      <c r="M40" s="8" t="s">
        <v>121</v>
      </c>
      <c r="N40" s="8" t="s">
        <v>125</v>
      </c>
      <c r="O40" s="53"/>
    </row>
    <row r="41" spans="1:15" ht="15">
      <c r="A41" s="8">
        <v>24</v>
      </c>
      <c r="B41" s="8">
        <v>24</v>
      </c>
      <c r="C41" s="26">
        <v>26</v>
      </c>
      <c r="D41" s="21" t="s">
        <v>66</v>
      </c>
      <c r="E41" s="21" t="s">
        <v>93</v>
      </c>
      <c r="F41" s="58">
        <v>1963</v>
      </c>
      <c r="G41" s="7" t="s">
        <v>104</v>
      </c>
      <c r="H41" s="7" t="s">
        <v>106</v>
      </c>
      <c r="I41" s="52" t="s">
        <v>167</v>
      </c>
      <c r="J41" s="25">
        <v>11204</v>
      </c>
      <c r="K41" s="40" t="s">
        <v>32</v>
      </c>
      <c r="L41" s="40">
        <v>22</v>
      </c>
      <c r="M41" s="8" t="s">
        <v>121</v>
      </c>
      <c r="N41" s="8" t="s">
        <v>125</v>
      </c>
      <c r="O41" s="53"/>
    </row>
    <row r="42" spans="1:15" ht="15">
      <c r="A42" s="8">
        <v>31</v>
      </c>
      <c r="B42" s="8">
        <v>31</v>
      </c>
      <c r="C42" s="26">
        <v>32</v>
      </c>
      <c r="D42" s="21" t="s">
        <v>73</v>
      </c>
      <c r="E42" s="21" t="s">
        <v>76</v>
      </c>
      <c r="F42" s="58">
        <v>1962</v>
      </c>
      <c r="G42" s="7" t="s">
        <v>104</v>
      </c>
      <c r="H42" s="7" t="s">
        <v>107</v>
      </c>
      <c r="I42" s="52" t="s">
        <v>168</v>
      </c>
      <c r="J42" s="25">
        <v>6503</v>
      </c>
      <c r="K42" s="40" t="s">
        <v>32</v>
      </c>
      <c r="L42" s="40">
        <v>28</v>
      </c>
      <c r="M42" s="8" t="s">
        <v>121</v>
      </c>
      <c r="N42" s="8" t="s">
        <v>125</v>
      </c>
      <c r="O42" s="53"/>
    </row>
    <row r="43" spans="1:15" ht="15">
      <c r="A43" s="8">
        <v>32</v>
      </c>
      <c r="B43" s="8">
        <v>32</v>
      </c>
      <c r="C43" s="26">
        <v>13</v>
      </c>
      <c r="D43" s="22" t="s">
        <v>74</v>
      </c>
      <c r="E43" s="22" t="s">
        <v>98</v>
      </c>
      <c r="F43" s="60">
        <v>2003</v>
      </c>
      <c r="G43" s="7" t="s">
        <v>99</v>
      </c>
      <c r="H43" s="7" t="s">
        <v>114</v>
      </c>
      <c r="I43" s="52" t="s">
        <v>169</v>
      </c>
      <c r="J43" s="25">
        <v>3925</v>
      </c>
      <c r="K43" s="40" t="s">
        <v>33</v>
      </c>
      <c r="L43" s="40">
        <v>4</v>
      </c>
      <c r="M43" s="8" t="s">
        <v>120</v>
      </c>
      <c r="N43" s="8" t="s">
        <v>125</v>
      </c>
      <c r="O43" s="53"/>
    </row>
    <row r="44" spans="1:15" ht="15">
      <c r="A44" s="8">
        <v>33</v>
      </c>
      <c r="B44" s="8">
        <v>33</v>
      </c>
      <c r="C44" s="27">
        <v>1</v>
      </c>
      <c r="D44" s="21" t="s">
        <v>75</v>
      </c>
      <c r="E44" s="21" t="s">
        <v>89</v>
      </c>
      <c r="F44" s="58">
        <v>1996</v>
      </c>
      <c r="G44" s="7" t="s">
        <v>104</v>
      </c>
      <c r="H44" s="7" t="s">
        <v>115</v>
      </c>
      <c r="I44" s="40" t="s">
        <v>119</v>
      </c>
      <c r="J44" s="25">
        <v>0</v>
      </c>
      <c r="K44" s="40" t="s">
        <v>32</v>
      </c>
      <c r="L44" s="40" t="s">
        <v>119</v>
      </c>
      <c r="M44" s="8" t="s">
        <v>121</v>
      </c>
      <c r="N44" s="8" t="s">
        <v>125</v>
      </c>
      <c r="O44" s="53"/>
    </row>
    <row r="45" spans="1:15" ht="14.25">
      <c r="A45" s="8">
        <v>34</v>
      </c>
      <c r="B45" s="8"/>
      <c r="C45" s="7"/>
      <c r="D45" s="7"/>
      <c r="E45" s="7"/>
      <c r="F45" s="61"/>
      <c r="G45" s="7"/>
      <c r="H45" s="7"/>
      <c r="I45" s="24"/>
      <c r="J45" s="24"/>
      <c r="K45" s="40"/>
      <c r="L45" s="40"/>
      <c r="M45" s="7"/>
      <c r="N45" s="7"/>
      <c r="O45" s="54"/>
    </row>
    <row r="47" spans="2:5" ht="14.25">
      <c r="B47" s="1" t="s">
        <v>21</v>
      </c>
      <c r="E47" t="s">
        <v>133</v>
      </c>
    </row>
    <row r="48" ht="14.25">
      <c r="B48" s="1" t="s">
        <v>134</v>
      </c>
    </row>
    <row r="49" spans="2:7" ht="14.25">
      <c r="B49" s="1" t="s">
        <v>29</v>
      </c>
      <c r="G49" s="30">
        <v>43144</v>
      </c>
    </row>
    <row r="50" ht="14.25">
      <c r="B50" s="1" t="s">
        <v>35</v>
      </c>
    </row>
  </sheetData>
  <sheetProtection/>
  <mergeCells count="11">
    <mergeCell ref="P28:T31"/>
    <mergeCell ref="P23:T27"/>
    <mergeCell ref="P17:T18"/>
    <mergeCell ref="P19:T20"/>
    <mergeCell ref="P21:T22"/>
    <mergeCell ref="P13:T14"/>
    <mergeCell ref="B4:C4"/>
    <mergeCell ref="P7:T8"/>
    <mergeCell ref="P9:T10"/>
    <mergeCell ref="P11:T11"/>
    <mergeCell ref="P15:T16"/>
  </mergeCells>
  <conditionalFormatting sqref="M12:N44 O35:O43 O33 O12:O31">
    <cfRule type="cellIs" priority="1" dxfId="16" operator="equal" stopIfTrue="1">
      <formula>1</formula>
    </cfRule>
  </conditionalFormatting>
  <conditionalFormatting sqref="M12:M13 O24:O25 N12:O12 O22">
    <cfRule type="cellIs" priority="2" dxfId="17" operator="equal" stopIfTrue="1">
      <formula>2</formula>
    </cfRule>
  </conditionalFormatting>
  <conditionalFormatting sqref="M12:M13 O24:O25 N12:O12 O22">
    <cfRule type="cellIs" priority="3" dxfId="18" operator="equal" stopIfTrue="1">
      <formula>1</formula>
    </cfRule>
  </conditionalFormatting>
  <conditionalFormatting sqref="M12:M13 O24:O25 N12:O12 O22">
    <cfRule type="cellIs" priority="4" dxfId="19" operator="equal" stopIfTrue="1">
      <formula>2</formula>
    </cfRule>
  </conditionalFormatting>
  <conditionalFormatting sqref="M12:M13 O24:O25 N12:O12 O22">
    <cfRule type="cellIs" priority="5" dxfId="20" operator="equal" stopIfTrue="1">
      <formula>3</formula>
    </cfRule>
  </conditionalFormatting>
  <conditionalFormatting sqref="M12:M13 O24:O25 N12:O12 O22">
    <cfRule type="cellIs" priority="6" dxfId="10" operator="equal" stopIfTrue="1">
      <formula>3</formula>
    </cfRule>
    <cfRule type="cellIs" priority="7" dxfId="9" operator="equal" stopIfTrue="1">
      <formula>2</formula>
    </cfRule>
    <cfRule type="cellIs" priority="8" dxfId="8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51"/>
  <sheetViews>
    <sheetView zoomScalePageLayoutView="0" workbookViewId="0" topLeftCell="A1">
      <selection activeCell="G2" sqref="G2"/>
    </sheetView>
  </sheetViews>
  <sheetFormatPr defaultColWidth="9.140625" defaultRowHeight="15"/>
  <cols>
    <col min="1" max="2" width="6.421875" style="0" customWidth="1"/>
    <col min="4" max="4" width="14.57421875" style="0" customWidth="1"/>
    <col min="5" max="5" width="12.8515625" style="0" customWidth="1"/>
    <col min="6" max="6" width="11.8515625" style="37" customWidth="1"/>
    <col min="7" max="7" width="12.8515625" style="42" customWidth="1"/>
    <col min="8" max="8" width="14.57421875" style="0" customWidth="1"/>
    <col min="9" max="9" width="12.7109375" style="0" customWidth="1"/>
    <col min="10" max="10" width="11.7109375" style="0" customWidth="1"/>
    <col min="11" max="11" width="5.8515625" style="0" customWidth="1"/>
    <col min="12" max="12" width="6.28125" style="0" customWidth="1"/>
    <col min="13" max="13" width="7.7109375" style="0" customWidth="1"/>
    <col min="14" max="14" width="7.421875" style="0" customWidth="1"/>
    <col min="15" max="15" width="17.57421875" style="0" customWidth="1"/>
    <col min="17" max="17" width="9.57421875" style="37" customWidth="1"/>
    <col min="18" max="18" width="9.28125" style="37" customWidth="1"/>
    <col min="19" max="19" width="11.28125" style="37" customWidth="1"/>
    <col min="20" max="22" width="8.8515625" style="37" customWidth="1"/>
    <col min="23" max="23" width="7.7109375" style="37" customWidth="1"/>
    <col min="24" max="24" width="16.28125" style="0" customWidth="1"/>
  </cols>
  <sheetData>
    <row r="1" spans="1:13" ht="21">
      <c r="A1" s="1"/>
      <c r="B1" s="13" t="s">
        <v>39</v>
      </c>
      <c r="C1" s="14"/>
      <c r="D1" s="14"/>
      <c r="E1" s="14"/>
      <c r="H1" s="14"/>
      <c r="I1" s="14"/>
      <c r="J1" s="14"/>
      <c r="K1" s="14"/>
      <c r="L1" s="14"/>
      <c r="M1" s="2"/>
    </row>
    <row r="2" ht="15">
      <c r="A2" s="1"/>
    </row>
    <row r="3" spans="1:13" ht="28.5">
      <c r="A3" s="1"/>
      <c r="B3" s="17" t="s">
        <v>44</v>
      </c>
      <c r="C3" s="12"/>
      <c r="D3" s="12"/>
      <c r="E3" s="12"/>
      <c r="F3" s="50"/>
      <c r="G3" s="62" t="s">
        <v>43</v>
      </c>
      <c r="H3" s="12"/>
      <c r="I3" s="12"/>
      <c r="J3" s="12"/>
      <c r="K3" s="12"/>
      <c r="L3" s="12"/>
      <c r="M3" s="11"/>
    </row>
    <row r="4" spans="1:2" ht="11.25" customHeight="1">
      <c r="A4" s="1"/>
      <c r="B4" s="6" t="s">
        <v>13</v>
      </c>
    </row>
    <row r="5" spans="1:12" ht="15">
      <c r="A5" s="1"/>
      <c r="B5" s="34"/>
      <c r="C5" s="35"/>
      <c r="D5" s="10"/>
      <c r="E5" s="11"/>
      <c r="F5" s="57"/>
      <c r="G5" s="63"/>
      <c r="H5" s="9"/>
      <c r="I5" s="9"/>
      <c r="J5" s="9"/>
      <c r="K5" s="9"/>
      <c r="L5" s="9"/>
    </row>
    <row r="6" spans="1:12" ht="12" customHeight="1">
      <c r="A6" s="1"/>
      <c r="B6" s="6" t="s">
        <v>14</v>
      </c>
      <c r="C6" s="5"/>
      <c r="D6" s="6" t="s">
        <v>15</v>
      </c>
      <c r="E6" s="6"/>
      <c r="F6" s="38" t="s">
        <v>16</v>
      </c>
      <c r="H6" s="6"/>
      <c r="I6" s="6"/>
      <c r="J6" s="6"/>
      <c r="K6" s="6"/>
      <c r="L6" s="6"/>
    </row>
    <row r="7" spans="1:6" ht="15">
      <c r="A7" s="1"/>
      <c r="B7" s="10">
        <v>43142</v>
      </c>
      <c r="C7" s="12"/>
      <c r="D7" s="12" t="s">
        <v>40</v>
      </c>
      <c r="E7" s="11"/>
      <c r="F7" s="37" t="s">
        <v>42</v>
      </c>
    </row>
    <row r="8" spans="1:5" ht="9.75" customHeight="1">
      <c r="A8" s="1"/>
      <c r="B8" s="6" t="s">
        <v>17</v>
      </c>
      <c r="C8" s="6"/>
      <c r="D8" s="6"/>
      <c r="E8" s="6"/>
    </row>
    <row r="9" spans="1:14" ht="15">
      <c r="A9" s="1"/>
      <c r="B9" s="3" t="s">
        <v>6</v>
      </c>
      <c r="C9" s="4"/>
      <c r="D9" s="4" t="s">
        <v>41</v>
      </c>
      <c r="E9" s="4"/>
      <c r="F9" s="39"/>
      <c r="H9" s="3"/>
      <c r="I9" s="3"/>
      <c r="J9" s="3"/>
      <c r="K9" s="3"/>
      <c r="L9" s="3"/>
      <c r="N9" s="3"/>
    </row>
    <row r="10" spans="1:5" ht="15">
      <c r="A10" s="1"/>
      <c r="B10" t="s">
        <v>7</v>
      </c>
      <c r="D10" t="s">
        <v>8</v>
      </c>
      <c r="E10" t="s">
        <v>131</v>
      </c>
    </row>
    <row r="11" spans="1:4" ht="15">
      <c r="A11" s="1"/>
      <c r="D11" t="s">
        <v>9</v>
      </c>
    </row>
    <row r="12" spans="1:24" ht="63" customHeight="1">
      <c r="A12" s="15" t="s">
        <v>0</v>
      </c>
      <c r="B12" s="23" t="s">
        <v>31</v>
      </c>
      <c r="C12" s="23" t="s">
        <v>36</v>
      </c>
      <c r="D12" s="23" t="s">
        <v>2</v>
      </c>
      <c r="E12" s="23" t="s">
        <v>3</v>
      </c>
      <c r="F12" s="23" t="s">
        <v>38</v>
      </c>
      <c r="G12" s="23" t="s">
        <v>18</v>
      </c>
      <c r="H12" s="23" t="s">
        <v>4</v>
      </c>
      <c r="I12" s="23" t="s">
        <v>37</v>
      </c>
      <c r="J12" s="28" t="s">
        <v>129</v>
      </c>
      <c r="K12" s="16" t="s">
        <v>10</v>
      </c>
      <c r="L12" s="16" t="s">
        <v>30</v>
      </c>
      <c r="M12" s="16" t="s">
        <v>1</v>
      </c>
      <c r="N12" s="16" t="s">
        <v>5</v>
      </c>
      <c r="O12" s="16" t="s">
        <v>20</v>
      </c>
      <c r="P12" s="16" t="s">
        <v>19</v>
      </c>
      <c r="Q12" s="28" t="s">
        <v>126</v>
      </c>
      <c r="R12" s="28" t="s">
        <v>127</v>
      </c>
      <c r="S12" s="28" t="s">
        <v>128</v>
      </c>
      <c r="T12" s="28" t="s">
        <v>116</v>
      </c>
      <c r="U12" s="28" t="s">
        <v>117</v>
      </c>
      <c r="V12" s="28" t="s">
        <v>118</v>
      </c>
      <c r="W12" s="65" t="s">
        <v>130</v>
      </c>
      <c r="X12" s="69" t="s">
        <v>132</v>
      </c>
    </row>
    <row r="13" spans="1:24" ht="15">
      <c r="A13" s="8">
        <v>1</v>
      </c>
      <c r="B13" s="7">
        <v>1</v>
      </c>
      <c r="C13" s="26">
        <v>2</v>
      </c>
      <c r="D13" s="21" t="s">
        <v>45</v>
      </c>
      <c r="E13" s="21" t="s">
        <v>76</v>
      </c>
      <c r="F13" s="58">
        <v>1956</v>
      </c>
      <c r="G13" s="54" t="s">
        <v>99</v>
      </c>
      <c r="H13" s="7" t="s">
        <v>105</v>
      </c>
      <c r="I13" s="27">
        <f>U13*200+T13</f>
        <v>15110</v>
      </c>
      <c r="J13" s="25">
        <f>SUM(S13,I13,W13)</f>
        <v>17310</v>
      </c>
      <c r="K13" s="7" t="s">
        <v>32</v>
      </c>
      <c r="L13" s="7">
        <v>1</v>
      </c>
      <c r="M13" s="7"/>
      <c r="N13" s="7"/>
      <c r="O13" s="8" t="s">
        <v>120</v>
      </c>
      <c r="P13" s="8" t="s">
        <v>125</v>
      </c>
      <c r="Q13" s="58">
        <v>1956</v>
      </c>
      <c r="R13" s="58">
        <f aca="true" t="shared" si="0" ref="R13:R45">1978-Q13</f>
        <v>22</v>
      </c>
      <c r="S13" s="58">
        <f aca="true" t="shared" si="1" ref="S13:S45">IF(R13&lt;=0,"0",IF(R13&gt;=1,IF(K13="М",R13*100,IF(K13="Ж",R13*150,))))</f>
        <v>2200</v>
      </c>
      <c r="T13" s="66">
        <v>110</v>
      </c>
      <c r="U13" s="60">
        <v>75</v>
      </c>
      <c r="V13" s="67">
        <v>1</v>
      </c>
      <c r="W13" s="68">
        <f>I13/3600*0</f>
        <v>0</v>
      </c>
      <c r="X13" s="29"/>
    </row>
    <row r="14" spans="1:24" ht="15" customHeight="1">
      <c r="A14" s="8">
        <v>2</v>
      </c>
      <c r="B14" s="7">
        <v>2</v>
      </c>
      <c r="C14" s="26">
        <v>7</v>
      </c>
      <c r="D14" s="21" t="s">
        <v>46</v>
      </c>
      <c r="E14" s="21" t="s">
        <v>76</v>
      </c>
      <c r="F14" s="58">
        <v>1997</v>
      </c>
      <c r="G14" s="54" t="s">
        <v>102</v>
      </c>
      <c r="H14" s="7" t="s">
        <v>106</v>
      </c>
      <c r="I14" s="27">
        <f>U14*200+T14</f>
        <v>16370</v>
      </c>
      <c r="J14" s="25">
        <f>SUM(S14,I14,W14)</f>
        <v>16370</v>
      </c>
      <c r="K14" s="7" t="s">
        <v>32</v>
      </c>
      <c r="L14" s="7">
        <v>2</v>
      </c>
      <c r="M14" s="7"/>
      <c r="N14" s="7"/>
      <c r="O14" s="8" t="s">
        <v>121</v>
      </c>
      <c r="P14" s="8" t="s">
        <v>125</v>
      </c>
      <c r="Q14" s="58">
        <v>1997</v>
      </c>
      <c r="R14" s="58">
        <f t="shared" si="0"/>
        <v>-19</v>
      </c>
      <c r="S14" s="58" t="str">
        <f t="shared" si="1"/>
        <v>0</v>
      </c>
      <c r="T14" s="66">
        <v>170</v>
      </c>
      <c r="U14" s="60">
        <v>81</v>
      </c>
      <c r="V14" s="67">
        <v>1</v>
      </c>
      <c r="W14" s="68">
        <f>I14/3600*0</f>
        <v>0</v>
      </c>
      <c r="X14" s="29"/>
    </row>
    <row r="15" spans="1:24" ht="15">
      <c r="A15" s="8">
        <v>3</v>
      </c>
      <c r="B15" s="7">
        <v>3</v>
      </c>
      <c r="C15" s="26">
        <v>5</v>
      </c>
      <c r="D15" s="21" t="s">
        <v>47</v>
      </c>
      <c r="E15" s="21" t="s">
        <v>77</v>
      </c>
      <c r="F15" s="58">
        <v>1982</v>
      </c>
      <c r="G15" s="54" t="s">
        <v>104</v>
      </c>
      <c r="H15" s="7" t="s">
        <v>107</v>
      </c>
      <c r="I15" s="27">
        <f>U15*200+T15</f>
        <v>16130</v>
      </c>
      <c r="J15" s="25">
        <f>SUM(S15,I15,W15)</f>
        <v>16130</v>
      </c>
      <c r="K15" s="7" t="s">
        <v>32</v>
      </c>
      <c r="L15" s="7">
        <v>3</v>
      </c>
      <c r="M15" s="7"/>
      <c r="N15" s="7"/>
      <c r="O15" s="8" t="s">
        <v>121</v>
      </c>
      <c r="P15" s="8" t="s">
        <v>125</v>
      </c>
      <c r="Q15" s="58">
        <v>1982</v>
      </c>
      <c r="R15" s="58">
        <f t="shared" si="0"/>
        <v>-4</v>
      </c>
      <c r="S15" s="58" t="str">
        <f t="shared" si="1"/>
        <v>0</v>
      </c>
      <c r="T15" s="66">
        <v>130</v>
      </c>
      <c r="U15" s="60">
        <v>80</v>
      </c>
      <c r="V15" s="67">
        <v>1</v>
      </c>
      <c r="W15" s="68">
        <f>I15/3600*0</f>
        <v>0</v>
      </c>
      <c r="X15" s="29"/>
    </row>
    <row r="16" spans="1:24" ht="15" customHeight="1">
      <c r="A16" s="8">
        <v>4</v>
      </c>
      <c r="B16" s="7">
        <v>4</v>
      </c>
      <c r="C16" s="26">
        <v>11</v>
      </c>
      <c r="D16" s="22" t="s">
        <v>48</v>
      </c>
      <c r="E16" s="22" t="s">
        <v>78</v>
      </c>
      <c r="F16" s="59">
        <v>20118</v>
      </c>
      <c r="G16" s="54" t="s">
        <v>103</v>
      </c>
      <c r="H16" s="7" t="s">
        <v>111</v>
      </c>
      <c r="I16" s="27">
        <f>U16*206+T16</f>
        <v>12596</v>
      </c>
      <c r="J16" s="25">
        <f>SUM(S16,I16,W16)</f>
        <v>16080.988888888889</v>
      </c>
      <c r="K16" s="7" t="s">
        <v>33</v>
      </c>
      <c r="L16" s="7">
        <v>1</v>
      </c>
      <c r="M16" s="7"/>
      <c r="N16" s="7"/>
      <c r="O16" s="8" t="s">
        <v>124</v>
      </c>
      <c r="P16" s="8" t="s">
        <v>125</v>
      </c>
      <c r="Q16" s="58">
        <v>1955</v>
      </c>
      <c r="R16" s="58">
        <f t="shared" si="0"/>
        <v>23</v>
      </c>
      <c r="S16" s="58">
        <f t="shared" si="1"/>
        <v>3450</v>
      </c>
      <c r="T16" s="66">
        <v>30</v>
      </c>
      <c r="U16" s="60">
        <v>61</v>
      </c>
      <c r="V16" s="67">
        <v>2</v>
      </c>
      <c r="W16" s="68">
        <f>I16/3600*10</f>
        <v>34.98888888888889</v>
      </c>
      <c r="X16" s="29" t="s">
        <v>132</v>
      </c>
    </row>
    <row r="17" spans="1:24" ht="15">
      <c r="A17" s="8">
        <v>5</v>
      </c>
      <c r="B17" s="7">
        <v>5</v>
      </c>
      <c r="C17" s="26">
        <v>19</v>
      </c>
      <c r="D17" s="21" t="s">
        <v>49</v>
      </c>
      <c r="E17" s="21" t="s">
        <v>79</v>
      </c>
      <c r="F17" s="58">
        <v>1952</v>
      </c>
      <c r="G17" s="54" t="s">
        <v>104</v>
      </c>
      <c r="H17" s="7" t="s">
        <v>107</v>
      </c>
      <c r="I17" s="27">
        <f>U17*212+T17</f>
        <v>13476</v>
      </c>
      <c r="J17" s="25">
        <f>SUM(S17,I17,W17-100)</f>
        <v>16050.866666666667</v>
      </c>
      <c r="K17" s="7" t="s">
        <v>32</v>
      </c>
      <c r="L17" s="7">
        <v>4</v>
      </c>
      <c r="M17" s="7"/>
      <c r="N17" s="7"/>
      <c r="O17" s="8" t="s">
        <v>121</v>
      </c>
      <c r="P17" s="8" t="s">
        <v>125</v>
      </c>
      <c r="Q17" s="58">
        <v>1952</v>
      </c>
      <c r="R17" s="58">
        <f t="shared" si="0"/>
        <v>26</v>
      </c>
      <c r="S17" s="58">
        <f t="shared" si="1"/>
        <v>2600</v>
      </c>
      <c r="T17" s="66">
        <v>120</v>
      </c>
      <c r="U17" s="60">
        <v>63</v>
      </c>
      <c r="V17" s="67">
        <v>3</v>
      </c>
      <c r="W17" s="68">
        <f>I17/3600*20</f>
        <v>74.86666666666666</v>
      </c>
      <c r="X17" s="29"/>
    </row>
    <row r="18" spans="1:24" ht="15" customHeight="1">
      <c r="A18" s="8">
        <v>6</v>
      </c>
      <c r="B18" s="7">
        <v>6</v>
      </c>
      <c r="C18" s="26">
        <v>3</v>
      </c>
      <c r="D18" s="21" t="s">
        <v>50</v>
      </c>
      <c r="E18" s="21" t="s">
        <v>80</v>
      </c>
      <c r="F18" s="59">
        <v>22324</v>
      </c>
      <c r="G18" s="54" t="s">
        <v>101</v>
      </c>
      <c r="H18" s="7" t="s">
        <v>108</v>
      </c>
      <c r="I18" s="27">
        <f>U18*200+T18</f>
        <v>14330</v>
      </c>
      <c r="J18" s="25">
        <f aca="true" t="shared" si="2" ref="J18:J45">SUM(S18,I18,W18)</f>
        <v>16030</v>
      </c>
      <c r="K18" s="7" t="s">
        <v>32</v>
      </c>
      <c r="L18" s="7">
        <v>5</v>
      </c>
      <c r="M18" s="7"/>
      <c r="N18" s="7"/>
      <c r="O18" s="8" t="s">
        <v>122</v>
      </c>
      <c r="P18" s="8" t="s">
        <v>125</v>
      </c>
      <c r="Q18" s="58">
        <v>1961</v>
      </c>
      <c r="R18" s="58">
        <f t="shared" si="0"/>
        <v>17</v>
      </c>
      <c r="S18" s="58">
        <f t="shared" si="1"/>
        <v>1700</v>
      </c>
      <c r="T18" s="66">
        <v>130</v>
      </c>
      <c r="U18" s="60">
        <v>71</v>
      </c>
      <c r="V18" s="67">
        <v>1</v>
      </c>
      <c r="W18" s="68">
        <f>I18/3600*0</f>
        <v>0</v>
      </c>
      <c r="X18" s="29" t="s">
        <v>132</v>
      </c>
    </row>
    <row r="19" spans="1:24" ht="15">
      <c r="A19" s="8">
        <v>7</v>
      </c>
      <c r="B19" s="7">
        <v>7</v>
      </c>
      <c r="C19" s="26">
        <v>33</v>
      </c>
      <c r="D19" s="21" t="s">
        <v>51</v>
      </c>
      <c r="E19" s="21" t="s">
        <v>81</v>
      </c>
      <c r="F19" s="59">
        <v>21472</v>
      </c>
      <c r="G19" s="54" t="s">
        <v>104</v>
      </c>
      <c r="H19" s="7" t="s">
        <v>107</v>
      </c>
      <c r="I19" s="27">
        <f>U19*212+T19</f>
        <v>13578</v>
      </c>
      <c r="J19" s="25">
        <f t="shared" si="2"/>
        <v>15653.433333333332</v>
      </c>
      <c r="K19" s="7" t="s">
        <v>32</v>
      </c>
      <c r="L19" s="7">
        <v>6</v>
      </c>
      <c r="M19" s="7"/>
      <c r="N19" s="7"/>
      <c r="O19" s="8" t="s">
        <v>121</v>
      </c>
      <c r="P19" s="8" t="s">
        <v>125</v>
      </c>
      <c r="Q19" s="58">
        <v>1958</v>
      </c>
      <c r="R19" s="58">
        <f t="shared" si="0"/>
        <v>20</v>
      </c>
      <c r="S19" s="58">
        <f t="shared" si="1"/>
        <v>2000</v>
      </c>
      <c r="T19" s="66">
        <v>10</v>
      </c>
      <c r="U19" s="60">
        <v>64</v>
      </c>
      <c r="V19" s="67">
        <v>3</v>
      </c>
      <c r="W19" s="68">
        <f>I19/3600*20</f>
        <v>75.43333333333334</v>
      </c>
      <c r="X19" s="29"/>
    </row>
    <row r="20" spans="1:24" ht="15" customHeight="1">
      <c r="A20" s="8">
        <v>8</v>
      </c>
      <c r="B20" s="7">
        <v>8</v>
      </c>
      <c r="C20" s="26">
        <v>6</v>
      </c>
      <c r="D20" s="21" t="s">
        <v>52</v>
      </c>
      <c r="E20" s="21" t="s">
        <v>82</v>
      </c>
      <c r="F20" s="58">
        <v>1983</v>
      </c>
      <c r="G20" s="54" t="s">
        <v>100</v>
      </c>
      <c r="H20" s="7" t="s">
        <v>109</v>
      </c>
      <c r="I20" s="27">
        <f>U20*200+T20</f>
        <v>15600</v>
      </c>
      <c r="J20" s="25">
        <f t="shared" si="2"/>
        <v>15600</v>
      </c>
      <c r="K20" s="7" t="s">
        <v>32</v>
      </c>
      <c r="L20" s="7">
        <v>7</v>
      </c>
      <c r="M20" s="7"/>
      <c r="N20" s="7"/>
      <c r="O20" s="8" t="s">
        <v>123</v>
      </c>
      <c r="P20" s="8" t="s">
        <v>125</v>
      </c>
      <c r="Q20" s="58">
        <v>1983</v>
      </c>
      <c r="R20" s="58">
        <f t="shared" si="0"/>
        <v>-5</v>
      </c>
      <c r="S20" s="58" t="str">
        <f t="shared" si="1"/>
        <v>0</v>
      </c>
      <c r="T20" s="66">
        <v>0</v>
      </c>
      <c r="U20" s="60">
        <v>78</v>
      </c>
      <c r="V20" s="67">
        <v>1</v>
      </c>
      <c r="W20" s="68">
        <f>I20/3600*0</f>
        <v>0</v>
      </c>
      <c r="X20" s="29" t="s">
        <v>132</v>
      </c>
    </row>
    <row r="21" spans="1:24" ht="15">
      <c r="A21" s="8">
        <v>9</v>
      </c>
      <c r="B21" s="7">
        <v>9</v>
      </c>
      <c r="C21" s="26">
        <v>15</v>
      </c>
      <c r="D21" s="21" t="s">
        <v>53</v>
      </c>
      <c r="E21" s="21" t="s">
        <v>81</v>
      </c>
      <c r="F21" s="58">
        <v>1960</v>
      </c>
      <c r="G21" s="54" t="s">
        <v>101</v>
      </c>
      <c r="H21" s="7" t="s">
        <v>110</v>
      </c>
      <c r="I21" s="27">
        <f>U21*206+T21</f>
        <v>13294</v>
      </c>
      <c r="J21" s="25">
        <f t="shared" si="2"/>
        <v>15130.927777777777</v>
      </c>
      <c r="K21" s="7" t="s">
        <v>32</v>
      </c>
      <c r="L21" s="7">
        <v>8</v>
      </c>
      <c r="M21" s="7"/>
      <c r="N21" s="7"/>
      <c r="O21" s="8" t="s">
        <v>122</v>
      </c>
      <c r="P21" s="8" t="s">
        <v>125</v>
      </c>
      <c r="Q21" s="58">
        <v>1960</v>
      </c>
      <c r="R21" s="58">
        <f t="shared" si="0"/>
        <v>18</v>
      </c>
      <c r="S21" s="58">
        <f t="shared" si="1"/>
        <v>1800</v>
      </c>
      <c r="T21" s="66">
        <v>110</v>
      </c>
      <c r="U21" s="60">
        <v>64</v>
      </c>
      <c r="V21" s="67">
        <v>2</v>
      </c>
      <c r="W21" s="68">
        <f>I21/3600*10</f>
        <v>36.92777777777778</v>
      </c>
      <c r="X21" s="29"/>
    </row>
    <row r="22" spans="1:24" ht="15" customHeight="1">
      <c r="A22" s="8">
        <v>10</v>
      </c>
      <c r="B22" s="7">
        <v>10</v>
      </c>
      <c r="C22" s="26">
        <v>31</v>
      </c>
      <c r="D22" s="21" t="s">
        <v>54</v>
      </c>
      <c r="E22" s="21" t="s">
        <v>83</v>
      </c>
      <c r="F22" s="60">
        <v>1949</v>
      </c>
      <c r="G22" s="54" t="s">
        <v>104</v>
      </c>
      <c r="H22" s="7" t="s">
        <v>107</v>
      </c>
      <c r="I22" s="27">
        <f>U22*212+T22</f>
        <v>11730</v>
      </c>
      <c r="J22" s="25">
        <f t="shared" si="2"/>
        <v>14695.166666666666</v>
      </c>
      <c r="K22" s="7" t="s">
        <v>32</v>
      </c>
      <c r="L22" s="7">
        <v>9</v>
      </c>
      <c r="M22" s="7"/>
      <c r="N22" s="7"/>
      <c r="O22" s="8" t="s">
        <v>121</v>
      </c>
      <c r="P22" s="8" t="s">
        <v>125</v>
      </c>
      <c r="Q22" s="60">
        <v>1949</v>
      </c>
      <c r="R22" s="58">
        <f t="shared" si="0"/>
        <v>29</v>
      </c>
      <c r="S22" s="58">
        <f t="shared" si="1"/>
        <v>2900</v>
      </c>
      <c r="T22" s="66">
        <v>70</v>
      </c>
      <c r="U22" s="60">
        <v>55</v>
      </c>
      <c r="V22" s="67">
        <v>3</v>
      </c>
      <c r="W22" s="68">
        <f>I22/3600*20</f>
        <v>65.16666666666667</v>
      </c>
      <c r="X22" s="29"/>
    </row>
    <row r="23" spans="1:24" ht="15">
      <c r="A23" s="8">
        <v>11</v>
      </c>
      <c r="B23" s="7">
        <v>11</v>
      </c>
      <c r="C23" s="26">
        <v>23</v>
      </c>
      <c r="D23" s="21" t="s">
        <v>46</v>
      </c>
      <c r="E23" s="21" t="s">
        <v>81</v>
      </c>
      <c r="F23" s="58">
        <v>1992</v>
      </c>
      <c r="G23" s="54" t="s">
        <v>102</v>
      </c>
      <c r="H23" s="7" t="s">
        <v>106</v>
      </c>
      <c r="I23" s="27">
        <f>U23*212+T23</f>
        <v>14162</v>
      </c>
      <c r="J23" s="25">
        <f t="shared" si="2"/>
        <v>14240.677777777777</v>
      </c>
      <c r="K23" s="7" t="s">
        <v>32</v>
      </c>
      <c r="L23" s="7">
        <v>10</v>
      </c>
      <c r="M23" s="7"/>
      <c r="N23" s="7"/>
      <c r="O23" s="8" t="s">
        <v>121</v>
      </c>
      <c r="P23" s="8" t="s">
        <v>125</v>
      </c>
      <c r="Q23" s="58">
        <v>1992</v>
      </c>
      <c r="R23" s="58">
        <f t="shared" si="0"/>
        <v>-14</v>
      </c>
      <c r="S23" s="58" t="str">
        <f t="shared" si="1"/>
        <v>0</v>
      </c>
      <c r="T23" s="66">
        <v>170</v>
      </c>
      <c r="U23" s="60">
        <v>66</v>
      </c>
      <c r="V23" s="67">
        <v>3</v>
      </c>
      <c r="W23" s="68">
        <f>I23/3600*20</f>
        <v>78.67777777777778</v>
      </c>
      <c r="X23" s="29"/>
    </row>
    <row r="24" spans="1:24" ht="15" customHeight="1">
      <c r="A24" s="8">
        <v>12</v>
      </c>
      <c r="B24" s="7">
        <v>12</v>
      </c>
      <c r="C24" s="26">
        <v>24</v>
      </c>
      <c r="D24" s="21" t="s">
        <v>46</v>
      </c>
      <c r="E24" s="21" t="s">
        <v>84</v>
      </c>
      <c r="F24" s="58">
        <v>1969</v>
      </c>
      <c r="G24" s="54" t="s">
        <v>102</v>
      </c>
      <c r="H24" s="7" t="s">
        <v>106</v>
      </c>
      <c r="I24" s="27">
        <f>U24*212+T24</f>
        <v>13154</v>
      </c>
      <c r="J24" s="25">
        <f t="shared" si="2"/>
        <v>14127.077777777778</v>
      </c>
      <c r="K24" s="7" t="s">
        <v>32</v>
      </c>
      <c r="L24" s="7">
        <v>11</v>
      </c>
      <c r="M24" s="7"/>
      <c r="N24" s="7"/>
      <c r="O24" s="8" t="s">
        <v>121</v>
      </c>
      <c r="P24" s="8" t="s">
        <v>125</v>
      </c>
      <c r="Q24" s="58">
        <v>1969</v>
      </c>
      <c r="R24" s="58">
        <f t="shared" si="0"/>
        <v>9</v>
      </c>
      <c r="S24" s="58">
        <f t="shared" si="1"/>
        <v>900</v>
      </c>
      <c r="T24" s="66">
        <v>10</v>
      </c>
      <c r="U24" s="60">
        <v>62</v>
      </c>
      <c r="V24" s="67">
        <v>3</v>
      </c>
      <c r="W24" s="68">
        <f>I24/3600*20</f>
        <v>73.07777777777778</v>
      </c>
      <c r="X24" s="29"/>
    </row>
    <row r="25" spans="1:24" ht="15">
      <c r="A25" s="8">
        <v>13</v>
      </c>
      <c r="B25" s="7">
        <v>13</v>
      </c>
      <c r="C25" s="26">
        <v>9</v>
      </c>
      <c r="D25" s="21" t="s">
        <v>55</v>
      </c>
      <c r="E25" s="21" t="s">
        <v>85</v>
      </c>
      <c r="F25" s="58">
        <v>1993</v>
      </c>
      <c r="G25" s="54" t="s">
        <v>104</v>
      </c>
      <c r="H25" s="7" t="s">
        <v>107</v>
      </c>
      <c r="I25" s="27">
        <f>U25*200+T25</f>
        <v>14020</v>
      </c>
      <c r="J25" s="25">
        <f t="shared" si="2"/>
        <v>14020</v>
      </c>
      <c r="K25" s="7" t="s">
        <v>32</v>
      </c>
      <c r="L25" s="7">
        <v>12</v>
      </c>
      <c r="M25" s="7"/>
      <c r="N25" s="7"/>
      <c r="O25" s="8" t="s">
        <v>121</v>
      </c>
      <c r="P25" s="8" t="s">
        <v>125</v>
      </c>
      <c r="Q25" s="58">
        <v>1993</v>
      </c>
      <c r="R25" s="58">
        <f t="shared" si="0"/>
        <v>-15</v>
      </c>
      <c r="S25" s="58" t="str">
        <f t="shared" si="1"/>
        <v>0</v>
      </c>
      <c r="T25" s="66">
        <v>20</v>
      </c>
      <c r="U25" s="60">
        <v>70</v>
      </c>
      <c r="V25" s="67">
        <v>1</v>
      </c>
      <c r="W25" s="68">
        <f>L25/3600*0</f>
        <v>0</v>
      </c>
      <c r="X25" s="29"/>
    </row>
    <row r="26" spans="1:24" ht="15">
      <c r="A26" s="8">
        <v>14</v>
      </c>
      <c r="B26" s="7">
        <v>14</v>
      </c>
      <c r="C26" s="26">
        <v>4</v>
      </c>
      <c r="D26" s="21" t="s">
        <v>56</v>
      </c>
      <c r="E26" s="21" t="s">
        <v>86</v>
      </c>
      <c r="F26" s="58">
        <v>1968</v>
      </c>
      <c r="G26" s="54" t="s">
        <v>104</v>
      </c>
      <c r="H26" s="7" t="s">
        <v>107</v>
      </c>
      <c r="I26" s="27">
        <f>U26*200+T26</f>
        <v>13000</v>
      </c>
      <c r="J26" s="25">
        <f t="shared" si="2"/>
        <v>14000</v>
      </c>
      <c r="K26" s="7" t="s">
        <v>32</v>
      </c>
      <c r="L26" s="7">
        <v>13</v>
      </c>
      <c r="M26" s="7"/>
      <c r="N26" s="7"/>
      <c r="O26" s="8" t="s">
        <v>121</v>
      </c>
      <c r="P26" s="8" t="s">
        <v>125</v>
      </c>
      <c r="Q26" s="58">
        <v>1968</v>
      </c>
      <c r="R26" s="58">
        <f t="shared" si="0"/>
        <v>10</v>
      </c>
      <c r="S26" s="58">
        <f t="shared" si="1"/>
        <v>1000</v>
      </c>
      <c r="T26" s="66">
        <v>0</v>
      </c>
      <c r="U26" s="60">
        <v>65</v>
      </c>
      <c r="V26" s="67">
        <v>1</v>
      </c>
      <c r="W26" s="68">
        <f>L26/3600*0</f>
        <v>0</v>
      </c>
      <c r="X26" s="29"/>
    </row>
    <row r="27" spans="1:24" ht="15">
      <c r="A27" s="8">
        <v>15</v>
      </c>
      <c r="B27" s="7">
        <v>15</v>
      </c>
      <c r="C27" s="26">
        <v>28</v>
      </c>
      <c r="D27" s="21" t="s">
        <v>57</v>
      </c>
      <c r="E27" s="21" t="s">
        <v>87</v>
      </c>
      <c r="F27" s="58">
        <v>1967</v>
      </c>
      <c r="G27" s="54" t="s">
        <v>104</v>
      </c>
      <c r="H27" s="7" t="s">
        <v>107</v>
      </c>
      <c r="I27" s="27">
        <f>U27*212+T27</f>
        <v>12770</v>
      </c>
      <c r="J27" s="25">
        <f t="shared" si="2"/>
        <v>13940.944444444445</v>
      </c>
      <c r="K27" s="7" t="s">
        <v>32</v>
      </c>
      <c r="L27" s="7">
        <v>14</v>
      </c>
      <c r="M27" s="7"/>
      <c r="N27" s="7"/>
      <c r="O27" s="8" t="s">
        <v>121</v>
      </c>
      <c r="P27" s="8" t="s">
        <v>125</v>
      </c>
      <c r="Q27" s="58">
        <v>1967</v>
      </c>
      <c r="R27" s="58">
        <f t="shared" si="0"/>
        <v>11</v>
      </c>
      <c r="S27" s="58">
        <f t="shared" si="1"/>
        <v>1100</v>
      </c>
      <c r="T27" s="66">
        <v>50</v>
      </c>
      <c r="U27" s="60">
        <v>60</v>
      </c>
      <c r="V27" s="67">
        <v>3</v>
      </c>
      <c r="W27" s="68">
        <f>I27/3600*20</f>
        <v>70.94444444444444</v>
      </c>
      <c r="X27" s="29"/>
    </row>
    <row r="28" spans="1:24" ht="15">
      <c r="A28" s="8">
        <v>16</v>
      </c>
      <c r="B28" s="7">
        <v>16</v>
      </c>
      <c r="C28" s="26">
        <v>27</v>
      </c>
      <c r="D28" s="21" t="s">
        <v>58</v>
      </c>
      <c r="E28" s="21" t="s">
        <v>81</v>
      </c>
      <c r="F28" s="59">
        <v>23607</v>
      </c>
      <c r="G28" s="54" t="s">
        <v>99</v>
      </c>
      <c r="H28" s="7" t="s">
        <v>112</v>
      </c>
      <c r="I28" s="27">
        <f>U28*212+T28</f>
        <v>12416</v>
      </c>
      <c r="J28" s="25">
        <f t="shared" si="2"/>
        <v>13884.977777777778</v>
      </c>
      <c r="K28" s="7" t="s">
        <v>32</v>
      </c>
      <c r="L28" s="7">
        <v>15</v>
      </c>
      <c r="M28" s="7"/>
      <c r="N28" s="7"/>
      <c r="O28" s="8" t="s">
        <v>120</v>
      </c>
      <c r="P28" s="8" t="s">
        <v>125</v>
      </c>
      <c r="Q28" s="58">
        <v>1964</v>
      </c>
      <c r="R28" s="58">
        <f t="shared" si="0"/>
        <v>14</v>
      </c>
      <c r="S28" s="58">
        <f t="shared" si="1"/>
        <v>1400</v>
      </c>
      <c r="T28" s="66">
        <v>120</v>
      </c>
      <c r="U28" s="60">
        <v>58</v>
      </c>
      <c r="V28" s="67">
        <v>3</v>
      </c>
      <c r="W28" s="68">
        <f>I28/3600*20</f>
        <v>68.97777777777777</v>
      </c>
      <c r="X28" s="29"/>
    </row>
    <row r="29" spans="1:24" ht="15" customHeight="1">
      <c r="A29" s="8">
        <v>17</v>
      </c>
      <c r="B29" s="7">
        <v>17</v>
      </c>
      <c r="C29" s="26">
        <v>29</v>
      </c>
      <c r="D29" s="21" t="s">
        <v>59</v>
      </c>
      <c r="E29" s="21" t="s">
        <v>88</v>
      </c>
      <c r="F29" s="58">
        <v>1967</v>
      </c>
      <c r="G29" s="54" t="s">
        <v>104</v>
      </c>
      <c r="H29" s="7" t="s">
        <v>107</v>
      </c>
      <c r="I29" s="27">
        <f>U29*212+T29</f>
        <v>12578</v>
      </c>
      <c r="J29" s="25">
        <f t="shared" si="2"/>
        <v>13747.877777777778</v>
      </c>
      <c r="K29" s="7" t="s">
        <v>32</v>
      </c>
      <c r="L29" s="7">
        <v>16</v>
      </c>
      <c r="M29" s="7"/>
      <c r="N29" s="7"/>
      <c r="O29" s="8" t="s">
        <v>121</v>
      </c>
      <c r="P29" s="8" t="s">
        <v>125</v>
      </c>
      <c r="Q29" s="58">
        <v>1967</v>
      </c>
      <c r="R29" s="58">
        <f t="shared" si="0"/>
        <v>11</v>
      </c>
      <c r="S29" s="58">
        <f t="shared" si="1"/>
        <v>1100</v>
      </c>
      <c r="T29" s="66">
        <v>70</v>
      </c>
      <c r="U29" s="60">
        <v>59</v>
      </c>
      <c r="V29" s="67">
        <v>3</v>
      </c>
      <c r="W29" s="68">
        <f>I29/3600*20</f>
        <v>69.87777777777778</v>
      </c>
      <c r="X29" s="29"/>
    </row>
    <row r="30" spans="1:24" ht="15">
      <c r="A30" s="8">
        <v>19</v>
      </c>
      <c r="B30" s="7">
        <v>18</v>
      </c>
      <c r="C30" s="26">
        <v>18</v>
      </c>
      <c r="D30" s="21" t="s">
        <v>61</v>
      </c>
      <c r="E30" s="21" t="s">
        <v>76</v>
      </c>
      <c r="F30" s="58">
        <v>2000</v>
      </c>
      <c r="G30" s="54" t="s">
        <v>99</v>
      </c>
      <c r="H30" s="7"/>
      <c r="I30" s="27">
        <f>U30*206+T30</f>
        <v>13550</v>
      </c>
      <c r="J30" s="25">
        <f t="shared" si="2"/>
        <v>13587.638888888889</v>
      </c>
      <c r="K30" s="7" t="s">
        <v>32</v>
      </c>
      <c r="L30" s="7">
        <v>18</v>
      </c>
      <c r="M30" s="7"/>
      <c r="N30" s="7"/>
      <c r="O30" s="8" t="s">
        <v>120</v>
      </c>
      <c r="P30" s="8" t="s">
        <v>125</v>
      </c>
      <c r="Q30" s="58">
        <v>2000</v>
      </c>
      <c r="R30" s="58">
        <f t="shared" si="0"/>
        <v>-22</v>
      </c>
      <c r="S30" s="58" t="str">
        <f t="shared" si="1"/>
        <v>0</v>
      </c>
      <c r="T30" s="66">
        <v>160</v>
      </c>
      <c r="U30" s="60">
        <v>65</v>
      </c>
      <c r="V30" s="67">
        <v>2</v>
      </c>
      <c r="W30" s="68">
        <f>I30/3600*10</f>
        <v>37.638888888888886</v>
      </c>
      <c r="X30" s="29"/>
    </row>
    <row r="31" spans="1:24" ht="15">
      <c r="A31" s="8">
        <v>18</v>
      </c>
      <c r="B31" s="7">
        <v>19</v>
      </c>
      <c r="C31" s="26">
        <v>20</v>
      </c>
      <c r="D31" s="21" t="s">
        <v>60</v>
      </c>
      <c r="E31" s="21" t="s">
        <v>89</v>
      </c>
      <c r="F31" s="60">
        <v>1981</v>
      </c>
      <c r="G31" s="54" t="s">
        <v>104</v>
      </c>
      <c r="H31" s="7" t="s">
        <v>113</v>
      </c>
      <c r="I31" s="27">
        <f>U31*206+T31</f>
        <v>13460</v>
      </c>
      <c r="J31" s="25">
        <f t="shared" si="2"/>
        <v>13497.388888888889</v>
      </c>
      <c r="K31" s="7" t="s">
        <v>32</v>
      </c>
      <c r="L31" s="7">
        <v>17</v>
      </c>
      <c r="M31" s="7"/>
      <c r="N31" s="7"/>
      <c r="O31" s="8" t="s">
        <v>121</v>
      </c>
      <c r="P31" s="8" t="s">
        <v>125</v>
      </c>
      <c r="Q31" s="60">
        <v>1981</v>
      </c>
      <c r="R31" s="58">
        <f t="shared" si="0"/>
        <v>-3</v>
      </c>
      <c r="S31" s="58" t="str">
        <f t="shared" si="1"/>
        <v>0</v>
      </c>
      <c r="T31" s="66">
        <v>70</v>
      </c>
      <c r="U31" s="60">
        <v>65</v>
      </c>
      <c r="V31" s="67">
        <v>2</v>
      </c>
      <c r="W31" s="68">
        <f>I31/3600*10</f>
        <v>37.388888888888886</v>
      </c>
      <c r="X31" s="29"/>
    </row>
    <row r="32" spans="1:24" ht="15">
      <c r="A32" s="8">
        <v>20</v>
      </c>
      <c r="B32" s="7">
        <v>20</v>
      </c>
      <c r="C32" s="26">
        <v>12</v>
      </c>
      <c r="D32" s="22" t="s">
        <v>62</v>
      </c>
      <c r="E32" s="22" t="s">
        <v>90</v>
      </c>
      <c r="F32" s="58">
        <v>1994</v>
      </c>
      <c r="G32" s="54" t="s">
        <v>99</v>
      </c>
      <c r="H32" s="7" t="s">
        <v>113</v>
      </c>
      <c r="I32" s="27">
        <f>U32*206+T32</f>
        <v>13028</v>
      </c>
      <c r="J32" s="25">
        <f t="shared" si="2"/>
        <v>13064.18888888889</v>
      </c>
      <c r="K32" s="7" t="s">
        <v>33</v>
      </c>
      <c r="L32" s="7">
        <v>2</v>
      </c>
      <c r="M32" s="7"/>
      <c r="N32" s="7"/>
      <c r="O32" s="8" t="s">
        <v>121</v>
      </c>
      <c r="P32" s="8" t="s">
        <v>125</v>
      </c>
      <c r="Q32" s="58">
        <v>1994</v>
      </c>
      <c r="R32" s="58">
        <f t="shared" si="0"/>
        <v>-16</v>
      </c>
      <c r="S32" s="58" t="str">
        <f t="shared" si="1"/>
        <v>0</v>
      </c>
      <c r="T32" s="66">
        <v>50</v>
      </c>
      <c r="U32" s="60">
        <v>63</v>
      </c>
      <c r="V32" s="67">
        <v>2</v>
      </c>
      <c r="W32" s="68">
        <f>I32/3600*10</f>
        <v>36.18888888888889</v>
      </c>
      <c r="X32" s="29"/>
    </row>
    <row r="33" spans="1:24" ht="15">
      <c r="A33" s="8">
        <v>21</v>
      </c>
      <c r="B33" s="7">
        <v>21</v>
      </c>
      <c r="C33" s="26">
        <v>8</v>
      </c>
      <c r="D33" s="21" t="s">
        <v>63</v>
      </c>
      <c r="E33" s="21" t="s">
        <v>91</v>
      </c>
      <c r="F33" s="59">
        <v>31624</v>
      </c>
      <c r="G33" s="54" t="s">
        <v>99</v>
      </c>
      <c r="H33" s="7" t="s">
        <v>112</v>
      </c>
      <c r="I33" s="27">
        <f>U33*200+T33</f>
        <v>12960</v>
      </c>
      <c r="J33" s="25">
        <f t="shared" si="2"/>
        <v>12960</v>
      </c>
      <c r="K33" s="7" t="s">
        <v>32</v>
      </c>
      <c r="L33" s="7">
        <v>19</v>
      </c>
      <c r="M33" s="7" t="s">
        <v>11</v>
      </c>
      <c r="N33" s="7" t="s">
        <v>11</v>
      </c>
      <c r="O33" s="8" t="s">
        <v>120</v>
      </c>
      <c r="P33" s="8" t="s">
        <v>125</v>
      </c>
      <c r="Q33" s="58">
        <v>1986</v>
      </c>
      <c r="R33" s="58">
        <f t="shared" si="0"/>
        <v>-8</v>
      </c>
      <c r="S33" s="58" t="str">
        <f t="shared" si="1"/>
        <v>0</v>
      </c>
      <c r="T33" s="66">
        <v>160</v>
      </c>
      <c r="U33" s="60">
        <v>64</v>
      </c>
      <c r="V33" s="67">
        <v>1</v>
      </c>
      <c r="W33" s="68">
        <f>L33/3600*0</f>
        <v>0</v>
      </c>
      <c r="X33" s="29"/>
    </row>
    <row r="34" spans="1:24" ht="15">
      <c r="A34" s="8">
        <v>22</v>
      </c>
      <c r="B34" s="7">
        <v>22</v>
      </c>
      <c r="C34" s="26">
        <v>21</v>
      </c>
      <c r="D34" s="21" t="s">
        <v>64</v>
      </c>
      <c r="E34" s="21" t="s">
        <v>92</v>
      </c>
      <c r="F34" s="58">
        <v>1978</v>
      </c>
      <c r="G34" s="54" t="s">
        <v>104</v>
      </c>
      <c r="H34" s="7" t="s">
        <v>107</v>
      </c>
      <c r="I34" s="27">
        <f>U34*206+T34</f>
        <v>11812</v>
      </c>
      <c r="J34" s="25">
        <f t="shared" si="2"/>
        <v>11844.81111111111</v>
      </c>
      <c r="K34" s="7" t="s">
        <v>32</v>
      </c>
      <c r="L34" s="7">
        <v>20</v>
      </c>
      <c r="M34" s="7" t="s">
        <v>11</v>
      </c>
      <c r="N34" s="7" t="s">
        <v>11</v>
      </c>
      <c r="O34" s="8" t="s">
        <v>121</v>
      </c>
      <c r="P34" s="8" t="s">
        <v>125</v>
      </c>
      <c r="Q34" s="58">
        <v>1978</v>
      </c>
      <c r="R34" s="58">
        <f t="shared" si="0"/>
        <v>0</v>
      </c>
      <c r="S34" s="58" t="str">
        <f t="shared" si="1"/>
        <v>0</v>
      </c>
      <c r="T34" s="66">
        <v>70</v>
      </c>
      <c r="U34" s="60">
        <v>57</v>
      </c>
      <c r="V34" s="67">
        <v>2</v>
      </c>
      <c r="W34" s="68">
        <f>I34/3600*10</f>
        <v>32.81111111111111</v>
      </c>
      <c r="X34" s="29"/>
    </row>
    <row r="35" spans="1:24" ht="15">
      <c r="A35" s="8">
        <v>23</v>
      </c>
      <c r="B35" s="7">
        <v>23</v>
      </c>
      <c r="C35" s="26">
        <v>10</v>
      </c>
      <c r="D35" s="21" t="s">
        <v>65</v>
      </c>
      <c r="E35" s="21" t="s">
        <v>76</v>
      </c>
      <c r="F35" s="60">
        <v>1991</v>
      </c>
      <c r="G35" s="54" t="s">
        <v>104</v>
      </c>
      <c r="H35" s="7" t="s">
        <v>12</v>
      </c>
      <c r="I35" s="27">
        <f>U35*200+T35</f>
        <v>11760</v>
      </c>
      <c r="J35" s="25">
        <f t="shared" si="2"/>
        <v>11760</v>
      </c>
      <c r="K35" s="7" t="s">
        <v>32</v>
      </c>
      <c r="L35" s="7">
        <v>21</v>
      </c>
      <c r="M35" s="7" t="s">
        <v>11</v>
      </c>
      <c r="N35" s="7" t="s">
        <v>11</v>
      </c>
      <c r="O35" s="8" t="s">
        <v>121</v>
      </c>
      <c r="P35" s="8" t="s">
        <v>125</v>
      </c>
      <c r="Q35" s="60">
        <v>1991</v>
      </c>
      <c r="R35" s="58">
        <f t="shared" si="0"/>
        <v>-13</v>
      </c>
      <c r="S35" s="58" t="str">
        <f t="shared" si="1"/>
        <v>0</v>
      </c>
      <c r="T35" s="66">
        <v>160</v>
      </c>
      <c r="U35" s="60">
        <v>58</v>
      </c>
      <c r="V35" s="67">
        <v>1</v>
      </c>
      <c r="W35" s="68">
        <f>L35/3600*W362</f>
        <v>0</v>
      </c>
      <c r="X35" s="29"/>
    </row>
    <row r="36" spans="1:24" ht="15">
      <c r="A36" s="8">
        <v>24</v>
      </c>
      <c r="B36" s="7">
        <v>24</v>
      </c>
      <c r="C36" s="26">
        <v>26</v>
      </c>
      <c r="D36" s="21" t="s">
        <v>66</v>
      </c>
      <c r="E36" s="21" t="s">
        <v>93</v>
      </c>
      <c r="F36" s="58">
        <v>1963</v>
      </c>
      <c r="G36" s="54" t="s">
        <v>104</v>
      </c>
      <c r="H36" s="7" t="s">
        <v>106</v>
      </c>
      <c r="I36" s="27">
        <f>U36*212+T36</f>
        <v>9650</v>
      </c>
      <c r="J36" s="25">
        <f t="shared" si="2"/>
        <v>11203.611111111111</v>
      </c>
      <c r="K36" s="7" t="s">
        <v>32</v>
      </c>
      <c r="L36" s="7">
        <v>22</v>
      </c>
      <c r="M36" s="7" t="s">
        <v>11</v>
      </c>
      <c r="N36" s="7" t="s">
        <v>11</v>
      </c>
      <c r="O36" s="8" t="s">
        <v>121</v>
      </c>
      <c r="P36" s="8" t="s">
        <v>125</v>
      </c>
      <c r="Q36" s="58">
        <v>1963</v>
      </c>
      <c r="R36" s="58">
        <f t="shared" si="0"/>
        <v>15</v>
      </c>
      <c r="S36" s="58">
        <f t="shared" si="1"/>
        <v>1500</v>
      </c>
      <c r="T36" s="66">
        <v>110</v>
      </c>
      <c r="U36" s="60">
        <v>45</v>
      </c>
      <c r="V36" s="67">
        <v>3</v>
      </c>
      <c r="W36" s="68">
        <f>I36/3600*20</f>
        <v>53.61111111111111</v>
      </c>
      <c r="X36" s="29"/>
    </row>
    <row r="37" spans="1:24" ht="15">
      <c r="A37" s="8">
        <v>25</v>
      </c>
      <c r="B37" s="7">
        <v>25</v>
      </c>
      <c r="C37" s="26">
        <v>17</v>
      </c>
      <c r="D37" s="21" t="s">
        <v>67</v>
      </c>
      <c r="E37" s="21" t="s">
        <v>94</v>
      </c>
      <c r="F37" s="60">
        <v>2000</v>
      </c>
      <c r="G37" s="54" t="s">
        <v>99</v>
      </c>
      <c r="H37" s="7" t="s">
        <v>114</v>
      </c>
      <c r="I37" s="27">
        <f>U37*206+T37</f>
        <v>10928</v>
      </c>
      <c r="J37" s="25">
        <f t="shared" si="2"/>
        <v>10958.355555555556</v>
      </c>
      <c r="K37" s="7" t="s">
        <v>32</v>
      </c>
      <c r="L37" s="7">
        <v>23</v>
      </c>
      <c r="M37" s="7" t="s">
        <v>11</v>
      </c>
      <c r="N37" s="7" t="s">
        <v>11</v>
      </c>
      <c r="O37" s="8" t="s">
        <v>120</v>
      </c>
      <c r="P37" s="8" t="s">
        <v>125</v>
      </c>
      <c r="Q37" s="60">
        <v>2000</v>
      </c>
      <c r="R37" s="58">
        <f t="shared" si="0"/>
        <v>-22</v>
      </c>
      <c r="S37" s="58" t="str">
        <f t="shared" si="1"/>
        <v>0</v>
      </c>
      <c r="T37" s="66">
        <v>10</v>
      </c>
      <c r="U37" s="60">
        <v>53</v>
      </c>
      <c r="V37" s="67">
        <v>2</v>
      </c>
      <c r="W37" s="68">
        <f>I37/3600*10</f>
        <v>30.355555555555554</v>
      </c>
      <c r="X37" s="29"/>
    </row>
    <row r="38" spans="1:24" ht="15">
      <c r="A38" s="8">
        <v>26</v>
      </c>
      <c r="B38" s="7">
        <v>26</v>
      </c>
      <c r="C38" s="26">
        <v>14</v>
      </c>
      <c r="D38" s="22" t="s">
        <v>68</v>
      </c>
      <c r="E38" s="22" t="s">
        <v>95</v>
      </c>
      <c r="F38" s="58">
        <v>2003</v>
      </c>
      <c r="G38" s="54" t="s">
        <v>99</v>
      </c>
      <c r="H38" s="7" t="s">
        <v>114</v>
      </c>
      <c r="I38" s="27">
        <f>U38*206+T38</f>
        <v>10752</v>
      </c>
      <c r="J38" s="25">
        <f t="shared" si="2"/>
        <v>10781.866666666667</v>
      </c>
      <c r="K38" s="7" t="s">
        <v>33</v>
      </c>
      <c r="L38" s="7">
        <v>3</v>
      </c>
      <c r="M38" s="7" t="s">
        <v>11</v>
      </c>
      <c r="N38" s="7" t="s">
        <v>11</v>
      </c>
      <c r="O38" s="8" t="s">
        <v>120</v>
      </c>
      <c r="P38" s="8" t="s">
        <v>125</v>
      </c>
      <c r="Q38" s="58">
        <v>2003</v>
      </c>
      <c r="R38" s="58">
        <f t="shared" si="0"/>
        <v>-25</v>
      </c>
      <c r="S38" s="58" t="str">
        <f t="shared" si="1"/>
        <v>0</v>
      </c>
      <c r="T38" s="66">
        <v>40</v>
      </c>
      <c r="U38" s="60">
        <v>52</v>
      </c>
      <c r="V38" s="67">
        <v>2</v>
      </c>
      <c r="W38" s="68">
        <f>I38/3600*10</f>
        <v>29.866666666666667</v>
      </c>
      <c r="X38" s="29"/>
    </row>
    <row r="39" spans="1:24" ht="15">
      <c r="A39" s="8">
        <v>27</v>
      </c>
      <c r="B39" s="7">
        <v>27</v>
      </c>
      <c r="C39" s="26">
        <v>30</v>
      </c>
      <c r="D39" s="21" t="s">
        <v>69</v>
      </c>
      <c r="E39" s="21" t="s">
        <v>96</v>
      </c>
      <c r="F39" s="60">
        <v>1984</v>
      </c>
      <c r="G39" s="54" t="s">
        <v>104</v>
      </c>
      <c r="H39" s="7" t="s">
        <v>107</v>
      </c>
      <c r="I39" s="27">
        <f>U39*212+T39</f>
        <v>10710</v>
      </c>
      <c r="J39" s="25">
        <f t="shared" si="2"/>
        <v>10769.5</v>
      </c>
      <c r="K39" s="7" t="s">
        <v>32</v>
      </c>
      <c r="L39" s="7">
        <v>24</v>
      </c>
      <c r="M39" s="7" t="s">
        <v>11</v>
      </c>
      <c r="N39" s="7" t="s">
        <v>11</v>
      </c>
      <c r="O39" s="8" t="s">
        <v>121</v>
      </c>
      <c r="P39" s="8" t="s">
        <v>125</v>
      </c>
      <c r="Q39" s="60">
        <v>1984</v>
      </c>
      <c r="R39" s="58">
        <f t="shared" si="0"/>
        <v>-6</v>
      </c>
      <c r="S39" s="58" t="str">
        <f t="shared" si="1"/>
        <v>0</v>
      </c>
      <c r="T39" s="66">
        <v>110</v>
      </c>
      <c r="U39" s="60">
        <v>50</v>
      </c>
      <c r="V39" s="67">
        <v>3</v>
      </c>
      <c r="W39" s="68">
        <f>I39/3600*20</f>
        <v>59.5</v>
      </c>
      <c r="X39" s="29"/>
    </row>
    <row r="40" spans="1:24" ht="15">
      <c r="A40" s="8">
        <v>28</v>
      </c>
      <c r="B40" s="7">
        <v>28</v>
      </c>
      <c r="C40" s="26">
        <v>22</v>
      </c>
      <c r="D40" s="21" t="s">
        <v>70</v>
      </c>
      <c r="E40" s="21" t="s">
        <v>84</v>
      </c>
      <c r="F40" s="60">
        <v>1981</v>
      </c>
      <c r="G40" s="54" t="s">
        <v>104</v>
      </c>
      <c r="H40" s="7" t="s">
        <v>107</v>
      </c>
      <c r="I40" s="27">
        <f>U40*206+T40</f>
        <v>10536</v>
      </c>
      <c r="J40" s="25">
        <f t="shared" si="2"/>
        <v>10565.266666666666</v>
      </c>
      <c r="K40" s="7" t="s">
        <v>32</v>
      </c>
      <c r="L40" s="7">
        <v>25</v>
      </c>
      <c r="M40" s="7" t="s">
        <v>11</v>
      </c>
      <c r="N40" s="7" t="s">
        <v>11</v>
      </c>
      <c r="O40" s="8" t="s">
        <v>121</v>
      </c>
      <c r="P40" s="8" t="s">
        <v>125</v>
      </c>
      <c r="Q40" s="60">
        <v>1981</v>
      </c>
      <c r="R40" s="58">
        <f t="shared" si="0"/>
        <v>-3</v>
      </c>
      <c r="S40" s="58" t="str">
        <f t="shared" si="1"/>
        <v>0</v>
      </c>
      <c r="T40" s="66">
        <v>30</v>
      </c>
      <c r="U40" s="60">
        <v>51</v>
      </c>
      <c r="V40" s="67">
        <v>2</v>
      </c>
      <c r="W40" s="68">
        <f>I40/3600*10</f>
        <v>29.266666666666666</v>
      </c>
      <c r="X40" s="29"/>
    </row>
    <row r="41" spans="1:24" ht="15">
      <c r="A41" s="8">
        <v>29</v>
      </c>
      <c r="B41" s="7">
        <v>29</v>
      </c>
      <c r="C41" s="26">
        <v>16</v>
      </c>
      <c r="D41" s="21" t="s">
        <v>71</v>
      </c>
      <c r="E41" s="21" t="s">
        <v>97</v>
      </c>
      <c r="F41" s="59">
        <v>37436</v>
      </c>
      <c r="G41" s="54" t="s">
        <v>99</v>
      </c>
      <c r="H41" s="7" t="s">
        <v>112</v>
      </c>
      <c r="I41" s="27">
        <f>U41*206+T41</f>
        <v>10400</v>
      </c>
      <c r="J41" s="25">
        <f t="shared" si="2"/>
        <v>10428.888888888889</v>
      </c>
      <c r="K41" s="7" t="s">
        <v>32</v>
      </c>
      <c r="L41" s="7">
        <v>26</v>
      </c>
      <c r="M41" s="7" t="s">
        <v>11</v>
      </c>
      <c r="N41" s="7" t="s">
        <v>11</v>
      </c>
      <c r="O41" s="8" t="s">
        <v>120</v>
      </c>
      <c r="P41" s="8" t="s">
        <v>125</v>
      </c>
      <c r="Q41" s="60">
        <v>2002</v>
      </c>
      <c r="R41" s="58">
        <f t="shared" si="0"/>
        <v>-24</v>
      </c>
      <c r="S41" s="58" t="str">
        <f t="shared" si="1"/>
        <v>0</v>
      </c>
      <c r="T41" s="66">
        <v>100</v>
      </c>
      <c r="U41" s="60">
        <v>50</v>
      </c>
      <c r="V41" s="67">
        <v>2</v>
      </c>
      <c r="W41" s="68">
        <f>I41/3600*10</f>
        <v>28.88888888888889</v>
      </c>
      <c r="X41" s="29"/>
    </row>
    <row r="42" spans="1:24" ht="15">
      <c r="A42" s="8">
        <v>30</v>
      </c>
      <c r="B42" s="7">
        <v>30</v>
      </c>
      <c r="C42" s="26">
        <v>25</v>
      </c>
      <c r="D42" s="21" t="s">
        <v>72</v>
      </c>
      <c r="E42" s="21" t="s">
        <v>89</v>
      </c>
      <c r="F42" s="60">
        <v>1996</v>
      </c>
      <c r="G42" s="54" t="s">
        <v>102</v>
      </c>
      <c r="H42" s="7" t="s">
        <v>106</v>
      </c>
      <c r="I42" s="27">
        <f>U42*212+T42</f>
        <v>10226</v>
      </c>
      <c r="J42" s="25">
        <f t="shared" si="2"/>
        <v>10282.81111111111</v>
      </c>
      <c r="K42" s="7" t="s">
        <v>32</v>
      </c>
      <c r="L42" s="7">
        <v>27</v>
      </c>
      <c r="M42" s="7"/>
      <c r="N42" s="7"/>
      <c r="O42" s="8" t="s">
        <v>121</v>
      </c>
      <c r="P42" s="8" t="s">
        <v>125</v>
      </c>
      <c r="Q42" s="60">
        <v>1996</v>
      </c>
      <c r="R42" s="58">
        <f t="shared" si="0"/>
        <v>-18</v>
      </c>
      <c r="S42" s="58" t="str">
        <f t="shared" si="1"/>
        <v>0</v>
      </c>
      <c r="T42" s="66">
        <v>50</v>
      </c>
      <c r="U42" s="60">
        <v>48</v>
      </c>
      <c r="V42" s="67">
        <v>3</v>
      </c>
      <c r="W42" s="68">
        <f>I42/3600*20</f>
        <v>56.81111111111111</v>
      </c>
      <c r="X42" s="29"/>
    </row>
    <row r="43" spans="1:24" ht="15">
      <c r="A43" s="8">
        <v>31</v>
      </c>
      <c r="B43" s="7">
        <v>31</v>
      </c>
      <c r="C43" s="26">
        <v>32</v>
      </c>
      <c r="D43" s="21" t="s">
        <v>73</v>
      </c>
      <c r="E43" s="21" t="s">
        <v>76</v>
      </c>
      <c r="F43" s="58">
        <v>1962</v>
      </c>
      <c r="G43" s="54" t="s">
        <v>104</v>
      </c>
      <c r="H43" s="7" t="s">
        <v>107</v>
      </c>
      <c r="I43" s="27">
        <f>U43*212+T43</f>
        <v>4876</v>
      </c>
      <c r="J43" s="25">
        <f t="shared" si="2"/>
        <v>6503.0888888888885</v>
      </c>
      <c r="K43" s="7" t="s">
        <v>32</v>
      </c>
      <c r="L43" s="7">
        <v>28</v>
      </c>
      <c r="M43" s="7"/>
      <c r="N43" s="7"/>
      <c r="O43" s="8" t="s">
        <v>121</v>
      </c>
      <c r="P43" s="8" t="s">
        <v>125</v>
      </c>
      <c r="Q43" s="58">
        <v>1962</v>
      </c>
      <c r="R43" s="58">
        <f t="shared" si="0"/>
        <v>16</v>
      </c>
      <c r="S43" s="58">
        <f t="shared" si="1"/>
        <v>1600</v>
      </c>
      <c r="T43" s="66">
        <v>0</v>
      </c>
      <c r="U43" s="60">
        <v>23</v>
      </c>
      <c r="V43" s="67">
        <v>3</v>
      </c>
      <c r="W43" s="68">
        <f>I43/3600*20</f>
        <v>27.08888888888889</v>
      </c>
      <c r="X43" s="29"/>
    </row>
    <row r="44" spans="1:24" ht="15">
      <c r="A44" s="8">
        <v>32</v>
      </c>
      <c r="B44" s="7">
        <v>32</v>
      </c>
      <c r="C44" s="26">
        <v>13</v>
      </c>
      <c r="D44" s="22" t="s">
        <v>74</v>
      </c>
      <c r="E44" s="22" t="s">
        <v>98</v>
      </c>
      <c r="F44" s="60">
        <v>2003</v>
      </c>
      <c r="G44" s="54" t="s">
        <v>99</v>
      </c>
      <c r="H44" s="7" t="s">
        <v>114</v>
      </c>
      <c r="I44" s="27">
        <f>U44*206+T44</f>
        <v>3914</v>
      </c>
      <c r="J44" s="25">
        <f t="shared" si="2"/>
        <v>3924.8722222222223</v>
      </c>
      <c r="K44" s="7" t="s">
        <v>33</v>
      </c>
      <c r="L44" s="7">
        <v>4</v>
      </c>
      <c r="M44" s="7"/>
      <c r="N44" s="7"/>
      <c r="O44" s="8" t="s">
        <v>120</v>
      </c>
      <c r="P44" s="8" t="s">
        <v>125</v>
      </c>
      <c r="Q44" s="60">
        <v>2003</v>
      </c>
      <c r="R44" s="58">
        <f t="shared" si="0"/>
        <v>-25</v>
      </c>
      <c r="S44" s="58" t="str">
        <f t="shared" si="1"/>
        <v>0</v>
      </c>
      <c r="T44" s="66">
        <v>0</v>
      </c>
      <c r="U44" s="60">
        <v>19</v>
      </c>
      <c r="V44" s="67">
        <v>2</v>
      </c>
      <c r="W44" s="68">
        <f>I44/3600*10</f>
        <v>10.872222222222224</v>
      </c>
      <c r="X44" s="29"/>
    </row>
    <row r="45" spans="1:24" ht="15">
      <c r="A45" s="8">
        <v>33</v>
      </c>
      <c r="B45" s="7">
        <v>33</v>
      </c>
      <c r="C45" s="27">
        <v>1</v>
      </c>
      <c r="D45" s="21" t="s">
        <v>75</v>
      </c>
      <c r="E45" s="21" t="s">
        <v>89</v>
      </c>
      <c r="F45" s="58">
        <v>1996</v>
      </c>
      <c r="G45" s="54" t="s">
        <v>104</v>
      </c>
      <c r="H45" s="7" t="s">
        <v>115</v>
      </c>
      <c r="I45" s="27">
        <f>U45*200+T45</f>
        <v>0</v>
      </c>
      <c r="J45" s="25">
        <f t="shared" si="2"/>
        <v>0</v>
      </c>
      <c r="K45" s="7" t="s">
        <v>32</v>
      </c>
      <c r="L45" s="7" t="s">
        <v>119</v>
      </c>
      <c r="M45" s="7"/>
      <c r="N45" s="7"/>
      <c r="O45" s="8" t="s">
        <v>121</v>
      </c>
      <c r="P45" s="8" t="s">
        <v>125</v>
      </c>
      <c r="Q45" s="58">
        <v>1996</v>
      </c>
      <c r="R45" s="58">
        <f t="shared" si="0"/>
        <v>-18</v>
      </c>
      <c r="S45" s="58" t="str">
        <f t="shared" si="1"/>
        <v>0</v>
      </c>
      <c r="T45" s="66">
        <v>0</v>
      </c>
      <c r="U45" s="60">
        <v>0</v>
      </c>
      <c r="V45" s="60">
        <v>1</v>
      </c>
      <c r="W45" s="68"/>
      <c r="X45" s="29"/>
    </row>
    <row r="46" spans="1:24" ht="14.25">
      <c r="A46" s="8">
        <v>34</v>
      </c>
      <c r="B46" s="7"/>
      <c r="C46" s="7"/>
      <c r="D46" s="7"/>
      <c r="E46" s="7"/>
      <c r="F46" s="61"/>
      <c r="G46" s="54"/>
      <c r="H46" s="7"/>
      <c r="I46" s="24"/>
      <c r="J46" s="24"/>
      <c r="K46" s="7"/>
      <c r="L46" s="7"/>
      <c r="M46" s="7"/>
      <c r="N46" s="7"/>
      <c r="O46" s="7"/>
      <c r="P46" s="7"/>
      <c r="Q46" s="51"/>
      <c r="R46" s="51"/>
      <c r="S46" s="51"/>
      <c r="T46" s="51"/>
      <c r="U46" s="51"/>
      <c r="V46" s="51"/>
      <c r="W46" s="51"/>
      <c r="X46" s="19"/>
    </row>
    <row r="48" spans="2:5" ht="14.25">
      <c r="B48" t="s">
        <v>21</v>
      </c>
      <c r="E48" t="s">
        <v>133</v>
      </c>
    </row>
    <row r="49" ht="14.25">
      <c r="B49" t="s">
        <v>134</v>
      </c>
    </row>
    <row r="50" spans="2:7" ht="14.25">
      <c r="B50" t="s">
        <v>29</v>
      </c>
      <c r="G50" s="64">
        <v>43144</v>
      </c>
    </row>
    <row r="51" ht="14.25">
      <c r="B51" t="s">
        <v>35</v>
      </c>
    </row>
  </sheetData>
  <sheetProtection/>
  <mergeCells count="1">
    <mergeCell ref="B5:C5"/>
  </mergeCells>
  <conditionalFormatting sqref="W36:X44 W34:X34 T13:X32 O13:P45">
    <cfRule type="cellIs" priority="38" dxfId="21" operator="equal">
      <formula>1</formula>
    </cfRule>
  </conditionalFormatting>
  <conditionalFormatting sqref="O13:O14 P13 W25:X26 W13:X13 W23:X23 T13:V32">
    <cfRule type="cellIs" priority="37" dxfId="22" operator="equal">
      <formula>2</formula>
    </cfRule>
  </conditionalFormatting>
  <conditionalFormatting sqref="O13:O14 P13 W25:X26 W13:X13 W23:X23 T13:V32">
    <cfRule type="cellIs" priority="36" dxfId="23" operator="equal">
      <formula>1</formula>
    </cfRule>
  </conditionalFormatting>
  <conditionalFormatting sqref="O13:O14 P13 W25:X26 W13:X13 W23:X23 T13:V32">
    <cfRule type="cellIs" priority="35" dxfId="24" operator="equal">
      <formula>2</formula>
    </cfRule>
  </conditionalFormatting>
  <conditionalFormatting sqref="O13:O14 P13 W25:X26 W13:X13 W23:X23 T13:V32">
    <cfRule type="cellIs" priority="34" dxfId="25" operator="equal">
      <formula>3</formula>
    </cfRule>
  </conditionalFormatting>
  <conditionalFormatting sqref="O13:O14 P13 W25:X26 W13:X13 W23:X23 T13:V32">
    <cfRule type="cellIs" priority="31" dxfId="26" operator="equal">
      <formula>3</formula>
    </cfRule>
    <cfRule type="cellIs" priority="32" dxfId="27" operator="equal">
      <formula>2</formula>
    </cfRule>
    <cfRule type="cellIs" priority="33" dxfId="28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2014-01-16T19:30:15Z</cp:lastPrinted>
  <dcterms:created xsi:type="dcterms:W3CDTF">2014-01-16T18:32:51Z</dcterms:created>
  <dcterms:modified xsi:type="dcterms:W3CDTF">2018-02-13T08:55:43Z</dcterms:modified>
  <cp:category/>
  <cp:version/>
  <cp:contentType/>
  <cp:contentStatus/>
</cp:coreProperties>
</file>