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wsSortMap7.xml" ContentType="application/vnd.ms-excel.wsSortMap+xml"/>
  <Override PartName="/xl/worksheets/wsSortMap6.xml" ContentType="application/vnd.ms-excel.wsSortMap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wsSortMap5.xml" ContentType="application/vnd.ms-excel.wsSortMap+xml"/>
  <Override PartName="/xl/worksheets/wsSortMap4.xml" ContentType="application/vnd.ms-excel.wsSortMap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wsSortMap3.xml" ContentType="application/vnd.ms-excel.wsSortMap+xml"/>
  <Override PartName="/xl/worksheets/wsSortMap2.xml" ContentType="application/vnd.ms-excel.wsSortMap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wsSortMap1.xml" ContentType="application/vnd.ms-excel.wsSortMap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0" yWindow="390" windowWidth="4140" windowHeight="9120" tabRatio="857" firstSheet="1" activeTab="1"/>
  </bookViews>
  <sheets>
    <sheet name="Уч ЮН" sheetId="1" state="hidden" r:id="rId1"/>
    <sheet name="60 ЮН" sheetId="2" r:id="rId2"/>
    <sheet name="финал 60 ЮН" sheetId="3" state="hidden" r:id="rId3"/>
    <sheet name="200 ЮН" sheetId="4" r:id="rId4"/>
    <sheet name="финал 200 ЮН" sheetId="5" state="hidden" r:id="rId5"/>
    <sheet name="400 ЮН" sheetId="6" r:id="rId6"/>
    <sheet name="800 ЮН" sheetId="7" r:id="rId7"/>
    <sheet name="1500 ЮН" sheetId="8" r:id="rId8"/>
    <sheet name="60сб ЮН" sheetId="9" r:id="rId9"/>
    <sheet name="финал 60сб ЮН" sheetId="10" state="hidden" r:id="rId10"/>
    <sheet name="выс ЮН" sheetId="11" r:id="rId11"/>
    <sheet name="длина ЮН" sheetId="12" r:id="rId12"/>
  </sheets>
  <definedNames>
    <definedName name="Z_2CB5C6AB_8CA4_4A12_8C86_30C44E11A564_.wvu.Cols" localSheetId="7" hidden="1">'1500 ЮН'!$B:$B,'1500 ЮН'!$G:$G,'1500 ЮН'!$L:$N,'1500 ЮН'!$P:$T</definedName>
    <definedName name="Z_2CB5C6AB_8CA4_4A12_8C86_30C44E11A564_.wvu.Cols" localSheetId="3" hidden="1">'200 ЮН'!$B:$B,'200 ЮН'!$G:$G,'200 ЮН'!$M:$O,'200 ЮН'!$Q:$U</definedName>
    <definedName name="Z_2CB5C6AB_8CA4_4A12_8C86_30C44E11A564_.wvu.Cols" localSheetId="5" hidden="1">'400 ЮН'!$B:$B,'400 ЮН'!$G:$G,'400 ЮН'!$L:$N,'400 ЮН'!$P:$T</definedName>
    <definedName name="Z_2CB5C6AB_8CA4_4A12_8C86_30C44E11A564_.wvu.Cols" localSheetId="1" hidden="1">'60 ЮН'!$B:$B,'60 ЮН'!$G:$G,'60 ЮН'!$M:$O,'60 ЮН'!$Q:$U</definedName>
    <definedName name="Z_2CB5C6AB_8CA4_4A12_8C86_30C44E11A564_.wvu.Cols" localSheetId="8" hidden="1">'60сб ЮН'!$B:$B,'60сб ЮН'!$G:$G,'60сб ЮН'!$M:$O,'60сб ЮН'!$Q:$U</definedName>
    <definedName name="Z_2CB5C6AB_8CA4_4A12_8C86_30C44E11A564_.wvu.Cols" localSheetId="6" hidden="1">'800 ЮН'!$B:$B,'800 ЮН'!$G:$G,'800 ЮН'!$L:$N,'800 ЮН'!$P:$T</definedName>
    <definedName name="Z_2CB5C6AB_8CA4_4A12_8C86_30C44E11A564_.wvu.Cols" localSheetId="10" hidden="1">'выс ЮН'!$A:$A,'выс ЮН'!$C:$C,'выс ЮН'!$H:$H,'выс ЮН'!$N:$AM</definedName>
    <definedName name="Z_2CB5C6AB_8CA4_4A12_8C86_30C44E11A564_.wvu.Cols" localSheetId="11" hidden="1">'длина ЮН'!$B:$B,'длина ЮН'!$G:$G,'длина ЮН'!$M:$V</definedName>
    <definedName name="Z_2CB5C6AB_8CA4_4A12_8C86_30C44E11A564_.wvu.Cols" localSheetId="4" hidden="1">'финал 200 ЮН'!$B:$B,'финал 200 ЮН'!$G:$G,'финал 200 ЮН'!$M:$O,'финал 200 ЮН'!$Q:$U</definedName>
    <definedName name="Z_2CB5C6AB_8CA4_4A12_8C86_30C44E11A564_.wvu.Cols" localSheetId="2" hidden="1">'финал 60 ЮН'!$B:$B,'финал 60 ЮН'!$G:$G,'финал 60 ЮН'!#REF!,'финал 60 ЮН'!$J:$N</definedName>
    <definedName name="Z_2CB5C6AB_8CA4_4A12_8C86_30C44E11A564_.wvu.Cols" localSheetId="9" hidden="1">'финал 60сб ЮН'!$B:$B,'финал 60сб ЮН'!$G:$G,'финал 60сб ЮН'!#REF!,'финал 60сб ЮН'!$J:$N</definedName>
    <definedName name="Z_2CB5C6AB_8CA4_4A12_8C86_30C44E11A564_.wvu.PrintArea" localSheetId="7" hidden="1">'1500 ЮН'!$A$1:$T$18</definedName>
    <definedName name="Z_2CB5C6AB_8CA4_4A12_8C86_30C44E11A564_.wvu.PrintArea" localSheetId="3" hidden="1">'200 ЮН'!$A$1:$U$38</definedName>
    <definedName name="Z_2CB5C6AB_8CA4_4A12_8C86_30C44E11A564_.wvu.PrintArea" localSheetId="5" hidden="1">'400 ЮН'!$A$1:$T$32</definedName>
    <definedName name="Z_2CB5C6AB_8CA4_4A12_8C86_30C44E11A564_.wvu.PrintArea" localSheetId="1" hidden="1">'60 ЮН'!$A$1:$U$38</definedName>
    <definedName name="Z_2CB5C6AB_8CA4_4A12_8C86_30C44E11A564_.wvu.PrintArea" localSheetId="8" hidden="1">'60сб ЮН'!$A$1:$U$41</definedName>
    <definedName name="Z_2CB5C6AB_8CA4_4A12_8C86_30C44E11A564_.wvu.PrintArea" localSheetId="6" hidden="1">'800 ЮН'!$A$1:$T$79</definedName>
    <definedName name="Z_2CB5C6AB_8CA4_4A12_8C86_30C44E11A564_.wvu.PrintArea" localSheetId="10" hidden="1">'выс ЮН'!$B$1:$AM$6</definedName>
    <definedName name="Z_2CB5C6AB_8CA4_4A12_8C86_30C44E11A564_.wvu.PrintArea" localSheetId="11" hidden="1">'длина ЮН'!$A$1:$V$6</definedName>
    <definedName name="Z_2CB5C6AB_8CA4_4A12_8C86_30C44E11A564_.wvu.PrintArea" localSheetId="0" hidden="1">'Уч ЮН'!$A$1:$J$87</definedName>
    <definedName name="Z_2CB5C6AB_8CA4_4A12_8C86_30C44E11A564_.wvu.PrintArea" localSheetId="4" hidden="1">'финал 200 ЮН'!$A$1:$U$32</definedName>
    <definedName name="Z_2CB5C6AB_8CA4_4A12_8C86_30C44E11A564_.wvu.PrintArea" localSheetId="2" hidden="1">'финал 60 ЮН'!$A$1:$N$48</definedName>
    <definedName name="Z_2CB5C6AB_8CA4_4A12_8C86_30C44E11A564_.wvu.PrintArea" localSheetId="9" hidden="1">'финал 60сб ЮН'!$A$1:$N$48</definedName>
    <definedName name="Z_948F6758_08EB_455E_9DF2_723DFC2E4E47_.wvu.Cols" localSheetId="7" hidden="1">'1500 ЮН'!$B:$B,'1500 ЮН'!$E:$E,'1500 ЮН'!$G:$G,'1500 ЮН'!$L:$N,'1500 ЮН'!$P:$T</definedName>
    <definedName name="Z_948F6758_08EB_455E_9DF2_723DFC2E4E47_.wvu.Cols" localSheetId="3" hidden="1">'200 ЮН'!$B:$B,'200 ЮН'!$G:$G,'200 ЮН'!$M:$O,'200 ЮН'!$Q:$AL</definedName>
    <definedName name="Z_948F6758_08EB_455E_9DF2_723DFC2E4E47_.wvu.Cols" localSheetId="5" hidden="1">'400 ЮН'!$B:$B,'400 ЮН'!$G:$G,'400 ЮН'!$L:$N,'400 ЮН'!$P:$T</definedName>
    <definedName name="Z_948F6758_08EB_455E_9DF2_723DFC2E4E47_.wvu.Cols" localSheetId="1" hidden="1">'60 ЮН'!$B:$B,'60 ЮН'!$G:$G,'60 ЮН'!$M:$O,'60 ЮН'!$Q:$U</definedName>
    <definedName name="Z_948F6758_08EB_455E_9DF2_723DFC2E4E47_.wvu.Cols" localSheetId="8" hidden="1">'60сб ЮН'!$B:$B,'60сб ЮН'!$E:$E,'60сб ЮН'!$G:$G,'60сб ЮН'!$M:$O,'60сб ЮН'!$Q:$AL</definedName>
    <definedName name="Z_948F6758_08EB_455E_9DF2_723DFC2E4E47_.wvu.Cols" localSheetId="6" hidden="1">'800 ЮН'!$B:$B,'800 ЮН'!$E:$E,'800 ЮН'!$G:$G,'800 ЮН'!$K:$N,'800 ЮН'!$P:$T</definedName>
    <definedName name="Z_948F6758_08EB_455E_9DF2_723DFC2E4E47_.wvu.Cols" localSheetId="10" hidden="1">'выс ЮН'!$A:$A,'выс ЮН'!$C:$C,'выс ЮН'!$H:$H,'выс ЮН'!$L:$L,'выс ЮН'!$N:$AX</definedName>
    <definedName name="Z_948F6758_08EB_455E_9DF2_723DFC2E4E47_.wvu.Cols" localSheetId="11" hidden="1">'длина ЮН'!$B:$B,'длина ЮН'!$G:$G,'длина ЮН'!$I:$I,'длина ЮН'!$M:$V</definedName>
    <definedName name="Z_948F6758_08EB_455E_9DF2_723DFC2E4E47_.wvu.Cols" localSheetId="0" hidden="1">'Уч ЮН'!$F:$F</definedName>
    <definedName name="Z_948F6758_08EB_455E_9DF2_723DFC2E4E47_.wvu.Cols" localSheetId="4" hidden="1">'финал 200 ЮН'!$E:$E,'финал 200 ЮН'!$G:$G,'финал 200 ЮН'!$J:$Q</definedName>
    <definedName name="Z_948F6758_08EB_455E_9DF2_723DFC2E4E47_.wvu.Cols" localSheetId="2" hidden="1">'финал 60 ЮН'!$E:$E,'финал 60 ЮН'!$G:$G,'финал 60 ЮН'!$K:$K</definedName>
    <definedName name="Z_948F6758_08EB_455E_9DF2_723DFC2E4E47_.wvu.Cols" localSheetId="9" hidden="1">'финал 60сб ЮН'!$E:$E,'финал 60сб ЮН'!$G:$G</definedName>
    <definedName name="Z_948F6758_08EB_455E_9DF2_723DFC2E4E47_.wvu.PrintArea" localSheetId="7" hidden="1">'1500 ЮН'!$A$1:$T$60</definedName>
    <definedName name="Z_948F6758_08EB_455E_9DF2_723DFC2E4E47_.wvu.PrintArea" localSheetId="3" hidden="1">'200 ЮН'!$A$1:$U$220</definedName>
    <definedName name="Z_948F6758_08EB_455E_9DF2_723DFC2E4E47_.wvu.PrintArea" localSheetId="5" hidden="1">'400 ЮН'!$A$1:$T$148</definedName>
    <definedName name="Z_948F6758_08EB_455E_9DF2_723DFC2E4E47_.wvu.PrintArea" localSheetId="1" hidden="1">'60 ЮН'!$A$1:$U$163</definedName>
    <definedName name="Z_948F6758_08EB_455E_9DF2_723DFC2E4E47_.wvu.PrintArea" localSheetId="8" hidden="1">'60сб ЮН'!$A$1:$U$41</definedName>
    <definedName name="Z_948F6758_08EB_455E_9DF2_723DFC2E4E47_.wvu.PrintArea" localSheetId="6" hidden="1">'800 ЮН'!$A$1:$R$108</definedName>
    <definedName name="Z_948F6758_08EB_455E_9DF2_723DFC2E4E47_.wvu.PrintArea" localSheetId="10" hidden="1">'выс ЮН'!$A$1:$AM$38</definedName>
    <definedName name="Z_948F6758_08EB_455E_9DF2_723DFC2E4E47_.wvu.PrintArea" localSheetId="11" hidden="1">'длина ЮН'!$A$1:$V$14</definedName>
    <definedName name="Z_948F6758_08EB_455E_9DF2_723DFC2E4E47_.wvu.PrintArea" localSheetId="0" hidden="1">'Уч ЮН'!$A$1:$I$362</definedName>
    <definedName name="Z_948F6758_08EB_455E_9DF2_723DFC2E4E47_.wvu.PrintArea" localSheetId="4" hidden="1">'финал 200 ЮН'!$A$1:$U$35</definedName>
    <definedName name="Z_948F6758_08EB_455E_9DF2_723DFC2E4E47_.wvu.PrintArea" localSheetId="2" hidden="1">'финал 60 ЮН'!$A$1:$N$53</definedName>
    <definedName name="Z_948F6758_08EB_455E_9DF2_723DFC2E4E47_.wvu.PrintArea" localSheetId="9" hidden="1">'финал 60сб ЮН'!$A$1:$N$53</definedName>
    <definedName name="Z_948F6758_08EB_455E_9DF2_723DFC2E4E47_.wvu.Rows" localSheetId="7" hidden="1">'1500 ЮН'!$17:$18,'1500 ЮН'!$46:$46</definedName>
    <definedName name="Z_948F6758_08EB_455E_9DF2_723DFC2E4E47_.wvu.Rows" localSheetId="3" hidden="1">'200 ЮН'!$55:$62,'200 ЮН'!$126:$134,'200 ЮН'!$137:$137,'200 ЮН'!$173:$179,'200 ЮН'!$182:$182,'200 ЮН'!#REF!</definedName>
    <definedName name="Z_948F6758_08EB_455E_9DF2_723DFC2E4E47_.wvu.Rows" localSheetId="5" hidden="1">'400 ЮН'!$11:$11,'400 ЮН'!$39:$41,'400 ЮН'!$44:$44,'400 ЮН'!$84:$84,'400 ЮН'!$105:$107,'400 ЮН'!$110:$110,'400 ЮН'!$147:$148</definedName>
    <definedName name="Z_948F6758_08EB_455E_9DF2_723DFC2E4E47_.wvu.Rows" localSheetId="1" hidden="1">'60 ЮН'!$39:$39,'60 ЮН'!$87:$92,'60 ЮН'!$136:$136</definedName>
    <definedName name="Z_948F6758_08EB_455E_9DF2_723DFC2E4E47_.wvu.Rows" localSheetId="8" hidden="1">'60сб ЮН'!$4:$4,'60сб ЮН'!$11:$11,'60сб ЮН'!$18:$18,'60сб ЮН'!$26:$26,'60сб ЮН'!$36:$36</definedName>
    <definedName name="Z_948F6758_08EB_455E_9DF2_723DFC2E4E47_.wvu.Rows" localSheetId="4" hidden="1">'финал 200 ЮН'!$10:$10</definedName>
    <definedName name="Z_948F6758_08EB_455E_9DF2_723DFC2E4E47_.wvu.Rows" localSheetId="2" hidden="1">'финал 60 ЮН'!$10:$10</definedName>
    <definedName name="Z_948F6758_08EB_455E_9DF2_723DFC2E4E47_.wvu.Rows" localSheetId="9" hidden="1">'финал 60сб ЮН'!$10:$10</definedName>
    <definedName name="Z_979D6B1F_67C3_42E1_BC54_AFAE6416E658_.wvu.Cols" localSheetId="3" hidden="1">'200 ЮН'!$A:$B,'200 ЮН'!#REF!,'200 ЮН'!$M:$O,'200 ЮН'!$Q:$U</definedName>
    <definedName name="Z_979D6B1F_67C3_42E1_BC54_AFAE6416E658_.wvu.Cols" localSheetId="5" hidden="1">'400 ЮН'!$A:$B,'400 ЮН'!#REF!,'400 ЮН'!$L:$N,'400 ЮН'!$P:$T</definedName>
    <definedName name="Z_979D6B1F_67C3_42E1_BC54_AFAE6416E658_.wvu.Cols" localSheetId="1" hidden="1">'60 ЮН'!$A:$B,'60 ЮН'!#REF!,'60 ЮН'!$M:$O,'60 ЮН'!$Q:$U</definedName>
    <definedName name="Z_979D6B1F_67C3_42E1_BC54_AFAE6416E658_.wvu.Cols" localSheetId="8" hidden="1">'60сб ЮН'!$A:$B,'60сб ЮН'!#REF!,'60сб ЮН'!$M:$O,'60сб ЮН'!$Q:$U</definedName>
    <definedName name="Z_979D6B1F_67C3_42E1_BC54_AFAE6416E658_.wvu.Cols" localSheetId="10" hidden="1">'выс ЮН'!#REF!,'выс ЮН'!$F:$F,'выс ЮН'!$H:$H,'выс ЮН'!$J:$M</definedName>
    <definedName name="Z_979D6B1F_67C3_42E1_BC54_AFAE6416E658_.wvu.Cols" localSheetId="11" hidden="1">'длина ЮН'!#REF!,'длина ЮН'!$E:$E,'длина ЮН'!$G:$G,'длина ЮН'!$J:$L</definedName>
    <definedName name="Z_979D6B1F_67C3_42E1_BC54_AFAE6416E658_.wvu.Cols" localSheetId="4" hidden="1">'финал 200 ЮН'!$A:$B,'финал 200 ЮН'!#REF!,'финал 200 ЮН'!$M:$O,'финал 200 ЮН'!$Q:$U</definedName>
    <definedName name="Z_979D6B1F_67C3_42E1_BC54_AFAE6416E658_.wvu.Cols" localSheetId="2" hidden="1">'финал 60 ЮН'!$A:$B,'финал 60 ЮН'!#REF!,'финал 60 ЮН'!#REF!,'финал 60 ЮН'!$J:$N</definedName>
    <definedName name="Z_979D6B1F_67C3_42E1_BC54_AFAE6416E658_.wvu.Cols" localSheetId="9" hidden="1">'финал 60сб ЮН'!$A:$B,'финал 60сб ЮН'!#REF!,'финал 60сб ЮН'!#REF!,'финал 60сб ЮН'!$J:$N</definedName>
    <definedName name="Z_979D6B1F_67C3_42E1_BC54_AFAE6416E658_.wvu.PrintArea" localSheetId="3" hidden="1">'200 ЮН'!$A$1:$U$23</definedName>
    <definedName name="Z_979D6B1F_67C3_42E1_BC54_AFAE6416E658_.wvu.PrintArea" localSheetId="5" hidden="1">'400 ЮН'!$A$1:$T$17</definedName>
    <definedName name="Z_979D6B1F_67C3_42E1_BC54_AFAE6416E658_.wvu.PrintArea" localSheetId="1" hidden="1">'60 ЮН'!$A$1:$U$31</definedName>
    <definedName name="Z_979D6B1F_67C3_42E1_BC54_AFAE6416E658_.wvu.PrintArea" localSheetId="8" hidden="1">'60сб ЮН'!$A$1:$U$41</definedName>
    <definedName name="Z_979D6B1F_67C3_42E1_BC54_AFAE6416E658_.wvu.PrintArea" localSheetId="10" hidden="1">'выс ЮН'!$A$1:$AM$6</definedName>
    <definedName name="Z_979D6B1F_67C3_42E1_BC54_AFAE6416E658_.wvu.PrintArea" localSheetId="11" hidden="1">'длина ЮН'!$A$1:$V$6</definedName>
    <definedName name="Z_979D6B1F_67C3_42E1_BC54_AFAE6416E658_.wvu.PrintArea" localSheetId="4" hidden="1">'финал 200 ЮН'!$A$1:$U$22</definedName>
    <definedName name="Z_979D6B1F_67C3_42E1_BC54_AFAE6416E658_.wvu.PrintArea" localSheetId="2" hidden="1">'финал 60 ЮН'!$A$1:$N$30</definedName>
    <definedName name="Z_979D6B1F_67C3_42E1_BC54_AFAE6416E658_.wvu.PrintArea" localSheetId="9" hidden="1">'финал 60сб ЮН'!$A$1:$N$30</definedName>
    <definedName name="Z_979D6B1F_67C3_42E1_BC54_AFAE6416E658_.wvu.Rows" localSheetId="10" hidden="1">'выс ЮН'!#REF!</definedName>
    <definedName name="Z_979D6B1F_67C3_42E1_BC54_AFAE6416E658_.wvu.Rows" localSheetId="11" hidden="1">'длина ЮН'!#REF!</definedName>
    <definedName name="Z_A52F393E_587E_40A2_B224_F36DC3F0F66D_.wvu.Cols" localSheetId="7" hidden="1">'1500 ЮН'!#REF!,'1500 ЮН'!$L:$O</definedName>
    <definedName name="Z_A52F393E_587E_40A2_B224_F36DC3F0F66D_.wvu.Cols" localSheetId="3" hidden="1">'200 ЮН'!#REF!,'200 ЮН'!$O:$P</definedName>
    <definedName name="Z_A52F393E_587E_40A2_B224_F36DC3F0F66D_.wvu.Cols" localSheetId="5" hidden="1">'400 ЮН'!#REF!,'400 ЮН'!$N:$O</definedName>
    <definedName name="Z_A52F393E_587E_40A2_B224_F36DC3F0F66D_.wvu.Cols" localSheetId="1" hidden="1">'60 ЮН'!#REF!,'60 ЮН'!$O:$P</definedName>
    <definedName name="Z_A52F393E_587E_40A2_B224_F36DC3F0F66D_.wvu.Cols" localSheetId="8" hidden="1">'60сб ЮН'!#REF!,'60сб ЮН'!$O:$P</definedName>
    <definedName name="Z_A52F393E_587E_40A2_B224_F36DC3F0F66D_.wvu.Cols" localSheetId="6" hidden="1">'800 ЮН'!#REF!,'800 ЮН'!$L:$O</definedName>
    <definedName name="Z_A52F393E_587E_40A2_B224_F36DC3F0F66D_.wvu.Cols" localSheetId="4" hidden="1">'финал 200 ЮН'!#REF!,'финал 200 ЮН'!$O:$P</definedName>
    <definedName name="Z_A52F393E_587E_40A2_B224_F36DC3F0F66D_.wvu.Cols" localSheetId="2" hidden="1">'финал 60 ЮН'!#REF!,'финал 60 ЮН'!#REF!</definedName>
    <definedName name="Z_A52F393E_587E_40A2_B224_F36DC3F0F66D_.wvu.Cols" localSheetId="9" hidden="1">'финал 60сб ЮН'!#REF!,'финал 60сб ЮН'!#REF!</definedName>
    <definedName name="Z_A52F393E_587E_40A2_B224_F36DC3F0F66D_.wvu.PrintArea" localSheetId="7" hidden="1">'1500 ЮН'!$A$1:$T$18</definedName>
    <definedName name="Z_A52F393E_587E_40A2_B224_F36DC3F0F66D_.wvu.PrintArea" localSheetId="3" hidden="1">'200 ЮН'!$A$1:$U$23</definedName>
    <definedName name="Z_A52F393E_587E_40A2_B224_F36DC3F0F66D_.wvu.PrintArea" localSheetId="5" hidden="1">'400 ЮН'!$A$1:$T$17</definedName>
    <definedName name="Z_A52F393E_587E_40A2_B224_F36DC3F0F66D_.wvu.PrintArea" localSheetId="1" hidden="1">'60 ЮН'!$A$1:$U$31</definedName>
    <definedName name="Z_A52F393E_587E_40A2_B224_F36DC3F0F66D_.wvu.PrintArea" localSheetId="8" hidden="1">'60сб ЮН'!$A$1:$U$41</definedName>
    <definedName name="Z_A52F393E_587E_40A2_B224_F36DC3F0F66D_.wvu.PrintArea" localSheetId="6" hidden="1">'800 ЮН'!$A$1:$T$79</definedName>
    <definedName name="Z_A52F393E_587E_40A2_B224_F36DC3F0F66D_.wvu.PrintArea" localSheetId="4" hidden="1">'финал 200 ЮН'!$A$1:$U$22</definedName>
    <definedName name="Z_A52F393E_587E_40A2_B224_F36DC3F0F66D_.wvu.PrintArea" localSheetId="2" hidden="1">'финал 60 ЮН'!$A$1:$N$30</definedName>
    <definedName name="Z_A52F393E_587E_40A2_B224_F36DC3F0F66D_.wvu.PrintArea" localSheetId="9" hidden="1">'финал 60сб ЮН'!$A$1:$N$30</definedName>
    <definedName name="Z_E0265204_5B2C_4292_A8DA_1DD6D4FE42BA_.wvu.Cols" localSheetId="7" hidden="1">'1500 ЮН'!#REF!,'1500 ЮН'!$E:$E,'1500 ЮН'!$G:$G,'1500 ЮН'!$I:$O</definedName>
    <definedName name="Z_E0265204_5B2C_4292_A8DA_1DD6D4FE42BA_.wvu.Cols" localSheetId="3" hidden="1">'200 ЮН'!#REF!,'200 ЮН'!$E:$E,'200 ЮН'!$G:$G,'200 ЮН'!$I:$P</definedName>
    <definedName name="Z_E0265204_5B2C_4292_A8DA_1DD6D4FE42BA_.wvu.Cols" localSheetId="5" hidden="1">'400 ЮН'!#REF!,'400 ЮН'!$E:$E,'400 ЮН'!$G:$G,'400 ЮН'!$I:$O</definedName>
    <definedName name="Z_E0265204_5B2C_4292_A8DA_1DD6D4FE42BA_.wvu.Cols" localSheetId="1" hidden="1">'60 ЮН'!#REF!,'60 ЮН'!$E:$E,'60 ЮН'!$G:$G,'60 ЮН'!$I:$P</definedName>
    <definedName name="Z_E0265204_5B2C_4292_A8DA_1DD6D4FE42BA_.wvu.Cols" localSheetId="8" hidden="1">'60сб ЮН'!#REF!,'60сб ЮН'!$E:$E,'60сб ЮН'!$G:$G,'60сб ЮН'!$I:$P</definedName>
    <definedName name="Z_E0265204_5B2C_4292_A8DA_1DD6D4FE42BA_.wvu.Cols" localSheetId="6" hidden="1">'800 ЮН'!#REF!,'800 ЮН'!$E:$E,'800 ЮН'!$G:$G,'800 ЮН'!$I:$O</definedName>
    <definedName name="Z_E0265204_5B2C_4292_A8DA_1DD6D4FE42BA_.wvu.Cols" localSheetId="10" hidden="1">'выс ЮН'!#REF!,'выс ЮН'!$F:$F,'выс ЮН'!$H:$H,'выс ЮН'!$J:$M</definedName>
    <definedName name="Z_E0265204_5B2C_4292_A8DA_1DD6D4FE42BA_.wvu.Cols" localSheetId="11" hidden="1">'длина ЮН'!#REF!,'длина ЮН'!$E:$E,'длина ЮН'!$G:$G,'длина ЮН'!$J:$L</definedName>
    <definedName name="Z_E0265204_5B2C_4292_A8DA_1DD6D4FE42BA_.wvu.Cols" localSheetId="4" hidden="1">'финал 200 ЮН'!#REF!,'финал 200 ЮН'!$E:$E,'финал 200 ЮН'!$G:$G,'финал 200 ЮН'!$I:$P</definedName>
    <definedName name="Z_E0265204_5B2C_4292_A8DA_1DD6D4FE42BA_.wvu.Cols" localSheetId="2" hidden="1">'финал 60 ЮН'!#REF!,'финал 60 ЮН'!$E:$E,'финал 60 ЮН'!$G:$G,'финал 60 ЮН'!$I:$I</definedName>
    <definedName name="Z_E0265204_5B2C_4292_A8DA_1DD6D4FE42BA_.wvu.Cols" localSheetId="9" hidden="1">'финал 60сб ЮН'!#REF!,'финал 60сб ЮН'!$E:$E,'финал 60сб ЮН'!$G:$G,'финал 60сб ЮН'!$I:$I</definedName>
    <definedName name="Z_E0265204_5B2C_4292_A8DA_1DD6D4FE42BA_.wvu.PrintArea" localSheetId="7" hidden="1">'1500 ЮН'!$A$1:$T$16</definedName>
    <definedName name="Z_E0265204_5B2C_4292_A8DA_1DD6D4FE42BA_.wvu.PrintArea" localSheetId="3" hidden="1">'200 ЮН'!$A$1:$U$20</definedName>
    <definedName name="Z_E0265204_5B2C_4292_A8DA_1DD6D4FE42BA_.wvu.PrintArea" localSheetId="5" hidden="1">'400 ЮН'!$A$1:$T$14</definedName>
    <definedName name="Z_E0265204_5B2C_4292_A8DA_1DD6D4FE42BA_.wvu.PrintArea" localSheetId="1" hidden="1">'60 ЮН'!$A$1:$U$25</definedName>
    <definedName name="Z_E0265204_5B2C_4292_A8DA_1DD6D4FE42BA_.wvu.PrintArea" localSheetId="8" hidden="1">'60сб ЮН'!$A$1:$U$41</definedName>
    <definedName name="Z_E0265204_5B2C_4292_A8DA_1DD6D4FE42BA_.wvu.PrintArea" localSheetId="6" hidden="1">'800 ЮН'!$A$1:$T$17</definedName>
    <definedName name="Z_E0265204_5B2C_4292_A8DA_1DD6D4FE42BA_.wvu.PrintArea" localSheetId="10" hidden="1">'выс ЮН'!$A$1:$M$6</definedName>
    <definedName name="Z_E0265204_5B2C_4292_A8DA_1DD6D4FE42BA_.wvu.PrintArea" localSheetId="11" hidden="1">'длина ЮН'!$A$1:$L$6</definedName>
    <definedName name="Z_E0265204_5B2C_4292_A8DA_1DD6D4FE42BA_.wvu.PrintArea" localSheetId="0" hidden="1">'Уч ЮН'!$A$1:$H$395</definedName>
    <definedName name="Z_E0265204_5B2C_4292_A8DA_1DD6D4FE42BA_.wvu.PrintArea" localSheetId="4" hidden="1">'финал 200 ЮН'!$A$1:$U$19</definedName>
    <definedName name="Z_E0265204_5B2C_4292_A8DA_1DD6D4FE42BA_.wvu.PrintArea" localSheetId="2" hidden="1">'финал 60 ЮН'!$A$1:$N$23</definedName>
    <definedName name="Z_E0265204_5B2C_4292_A8DA_1DD6D4FE42BA_.wvu.PrintArea" localSheetId="9" hidden="1">'финал 60сб ЮН'!$A$1:$N$23</definedName>
    <definedName name="Z_F448EB40_CDCA_4FEB_B41E_E75B2DB39339_.wvu.Cols" localSheetId="7" hidden="1">'1500 ЮН'!$B:$B,'1500 ЮН'!$G:$G,'1500 ЮН'!$L:$N,'1500 ЮН'!$P:$AK</definedName>
    <definedName name="Z_F448EB40_CDCA_4FEB_B41E_E75B2DB39339_.wvu.Cols" localSheetId="3" hidden="1">'200 ЮН'!$B:$B,'200 ЮН'!$G:$G,'200 ЮН'!$M:$O,'200 ЮН'!$Q:$AL</definedName>
    <definedName name="Z_F448EB40_CDCA_4FEB_B41E_E75B2DB39339_.wvu.Cols" localSheetId="5" hidden="1">'400 ЮН'!$B:$B,'400 ЮН'!$G:$G,'400 ЮН'!$L:$N,'400 ЮН'!$P:$AK</definedName>
    <definedName name="Z_F448EB40_CDCA_4FEB_B41E_E75B2DB39339_.wvu.Cols" localSheetId="1" hidden="1">'60 ЮН'!$B:$B,'60 ЮН'!$G:$G,'60 ЮН'!$M:$O,'60 ЮН'!$Q:$AL</definedName>
    <definedName name="Z_F448EB40_CDCA_4FEB_B41E_E75B2DB39339_.wvu.Cols" localSheetId="8" hidden="1">'60сб ЮН'!$B:$B,'60сб ЮН'!$E:$E,'60сб ЮН'!$G:$G,'60сб ЮН'!$M:$O,'60сб ЮН'!$Q:$AL</definedName>
    <definedName name="Z_F448EB40_CDCA_4FEB_B41E_E75B2DB39339_.wvu.Cols" localSheetId="6" hidden="1">'800 ЮН'!$B:$B,'800 ЮН'!$G:$G,'800 ЮН'!$L:$N,'800 ЮН'!$P:$AK</definedName>
    <definedName name="Z_F448EB40_CDCA_4FEB_B41E_E75B2DB39339_.wvu.Cols" localSheetId="10" hidden="1">'выс ЮН'!$A:$A,'выс ЮН'!$C:$C,'выс ЮН'!$H:$H,'выс ЮН'!$L:$L,'выс ЮН'!$N:$AX</definedName>
    <definedName name="Z_F448EB40_CDCA_4FEB_B41E_E75B2DB39339_.wvu.Cols" localSheetId="11" hidden="1">'длина ЮН'!$G:$G,'длина ЮН'!$I:$I,'длина ЮН'!$M:$AG</definedName>
    <definedName name="Z_F448EB40_CDCA_4FEB_B41E_E75B2DB39339_.wvu.Cols" localSheetId="0" hidden="1">'Уч ЮН'!$F:$F</definedName>
    <definedName name="Z_F448EB40_CDCA_4FEB_B41E_E75B2DB39339_.wvu.Cols" localSheetId="4" hidden="1">'финал 200 ЮН'!$E:$E,'финал 200 ЮН'!$G:$G,'финал 200 ЮН'!$J:$Q</definedName>
    <definedName name="Z_F448EB40_CDCA_4FEB_B41E_E75B2DB39339_.wvu.Cols" localSheetId="2" hidden="1">'финал 60 ЮН'!$E:$E,'финал 60 ЮН'!$G:$G,'финал 60 ЮН'!$K:$K</definedName>
    <definedName name="Z_F448EB40_CDCA_4FEB_B41E_E75B2DB39339_.wvu.Cols" localSheetId="9" hidden="1">'финал 60сб ЮН'!$E:$E,'финал 60сб ЮН'!$G:$G</definedName>
    <definedName name="Z_F448EB40_CDCA_4FEB_B41E_E75B2DB39339_.wvu.PrintArea" localSheetId="7" hidden="1">'1500 ЮН'!$A$1:$T$60</definedName>
    <definedName name="Z_F448EB40_CDCA_4FEB_B41E_E75B2DB39339_.wvu.PrintArea" localSheetId="3" hidden="1">'200 ЮН'!$A$1:$U$220</definedName>
    <definedName name="Z_F448EB40_CDCA_4FEB_B41E_E75B2DB39339_.wvu.PrintArea" localSheetId="5" hidden="1">'400 ЮН'!$A$1:$T$148</definedName>
    <definedName name="Z_F448EB40_CDCA_4FEB_B41E_E75B2DB39339_.wvu.PrintArea" localSheetId="1" hidden="1">'60 ЮН'!$A$1:$U$163</definedName>
    <definedName name="Z_F448EB40_CDCA_4FEB_B41E_E75B2DB39339_.wvu.PrintArea" localSheetId="8" hidden="1">'60сб ЮН'!$A$1:$U$41</definedName>
    <definedName name="Z_F448EB40_CDCA_4FEB_B41E_E75B2DB39339_.wvu.PrintArea" localSheetId="6" hidden="1">'800 ЮН'!$A$1:$R$108</definedName>
    <definedName name="Z_F448EB40_CDCA_4FEB_B41E_E75B2DB39339_.wvu.PrintArea" localSheetId="10" hidden="1">'выс ЮН'!$A$1:$AM$22</definedName>
    <definedName name="Z_F448EB40_CDCA_4FEB_B41E_E75B2DB39339_.wvu.PrintArea" localSheetId="11" hidden="1">'длина ЮН'!$A$1:$V$14</definedName>
    <definedName name="Z_F448EB40_CDCA_4FEB_B41E_E75B2DB39339_.wvu.PrintArea" localSheetId="0" hidden="1">'Уч ЮН'!$A$1:$I$362</definedName>
    <definedName name="Z_F448EB40_CDCA_4FEB_B41E_E75B2DB39339_.wvu.PrintArea" localSheetId="4" hidden="1">'финал 200 ЮН'!$A$1:$U$35</definedName>
    <definedName name="Z_F448EB40_CDCA_4FEB_B41E_E75B2DB39339_.wvu.PrintArea" localSheetId="2" hidden="1">'финал 60 ЮН'!$A$1:$N$53</definedName>
    <definedName name="Z_F448EB40_CDCA_4FEB_B41E_E75B2DB39339_.wvu.PrintArea" localSheetId="9" hidden="1">'финал 60сб ЮН'!$A$1:$N$53</definedName>
    <definedName name="Z_F448EB40_CDCA_4FEB_B41E_E75B2DB39339_.wvu.Rows" localSheetId="7" hidden="1">'1500 ЮН'!$17:$18,'1500 ЮН'!$46:$46</definedName>
    <definedName name="Z_F448EB40_CDCA_4FEB_B41E_E75B2DB39339_.wvu.Rows" localSheetId="3" hidden="1">'200 ЮН'!$55:$62,'200 ЮН'!$126:$134,'200 ЮН'!$173:$179</definedName>
    <definedName name="Z_F448EB40_CDCA_4FEB_B41E_E75B2DB39339_.wvu.Rows" localSheetId="5" hidden="1">'400 ЮН'!$11:$11,'400 ЮН'!$39:$41,'400 ЮН'!$44:$44,'400 ЮН'!$84:$84,'400 ЮН'!$105:$107,'400 ЮН'!$110:$110,'400 ЮН'!$147:$148</definedName>
    <definedName name="Z_F448EB40_CDCA_4FEB_B41E_E75B2DB39339_.wvu.Rows" localSheetId="1" hidden="1">'60 ЮН'!$39:$39,'60 ЮН'!$87:$92,'60 ЮН'!$136:$136</definedName>
    <definedName name="Z_F448EB40_CDCA_4FEB_B41E_E75B2DB39339_.wvu.Rows" localSheetId="8" hidden="1">'60сб ЮН'!$4:$4,'60сб ЮН'!$11:$11,'60сб ЮН'!$18:$18,'60сб ЮН'!$26:$26,'60сб ЮН'!$36:$36</definedName>
    <definedName name="Z_F448EB40_CDCA_4FEB_B41E_E75B2DB39339_.wvu.Rows" localSheetId="6" hidden="1">'800 ЮН'!$26:$28,'800 ЮН'!$65:$67,'800 ЮН'!$85:$85</definedName>
    <definedName name="Z_F448EB40_CDCA_4FEB_B41E_E75B2DB39339_.wvu.Rows" localSheetId="4" hidden="1">'финал 200 ЮН'!$10:$10</definedName>
    <definedName name="Z_F448EB40_CDCA_4FEB_B41E_E75B2DB39339_.wvu.Rows" localSheetId="2" hidden="1">'финал 60 ЮН'!$10:$10</definedName>
    <definedName name="Z_F448EB40_CDCA_4FEB_B41E_E75B2DB39339_.wvu.Rows" localSheetId="9" hidden="1">'финал 60сб ЮН'!$10:$10</definedName>
    <definedName name="_xlnm.Print_Area" localSheetId="7">'1500 ЮН'!$A$1:$T$60</definedName>
    <definedName name="_xlnm.Print_Area" localSheetId="3">'200 ЮН'!$A$1:$U$220</definedName>
    <definedName name="_xlnm.Print_Area" localSheetId="5">'400 ЮН'!$A$1:$T$148</definedName>
    <definedName name="_xlnm.Print_Area" localSheetId="1">'60 ЮН'!$A$1:$U$163</definedName>
    <definedName name="_xlnm.Print_Area" localSheetId="8">'60сб ЮН'!$A$1:$U$41</definedName>
    <definedName name="_xlnm.Print_Area" localSheetId="6">'800 ЮН'!$A$1:$R$108</definedName>
    <definedName name="_xlnm.Print_Area" localSheetId="10">'выс ЮН'!$A$1:$AM$22</definedName>
    <definedName name="_xlnm.Print_Area" localSheetId="11">'длина ЮН'!$A$1:$V$14</definedName>
    <definedName name="_xlnm.Print_Area" localSheetId="0">'Уч ЮН'!$A$1:$I$362</definedName>
    <definedName name="_xlnm.Print_Area" localSheetId="4">'финал 200 ЮН'!$A$1:$U$35</definedName>
    <definedName name="_xlnm.Print_Area" localSheetId="2">'финал 60 ЮН'!$A$1:$N$53</definedName>
    <definedName name="_xlnm.Print_Area" localSheetId="9">'финал 60сб ЮН'!$A$1:$N$53</definedName>
  </definedNames>
  <calcPr calcId="124519"/>
  <customWorkbookViews>
    <customWorkbookView name="User - Личное представление" guid="{948F6758-08EB-455E-9DF2-723DFC2E4E47}" mergeInterval="0" personalView="1" maximized="1" windowWidth="1362" windowHeight="533" tabRatio="857" activeSheetId="7"/>
    <customWorkbookView name="Media1 - Личное представление" guid="{4654A10B-BF2C-4F91-B821-84CF341F9FF3}" mergeInterval="0" personalView="1" maximized="1" windowWidth="1276" windowHeight="585" tabRatio="858" activeSheetId="1"/>
    <customWorkbookView name="User1 - Личное представление" guid="{AB6DF331-6F3D-4A04-9B31-9285668B630A}" mergeInterval="0" personalView="1" maximized="1" xWindow="1" yWindow="1" windowWidth="1366" windowHeight="547" tabRatio="857" activeSheetId="19"/>
    <customWorkbookView name="User2 - Личное представление" guid="{2CB5C6AB-8CA4-4A12-8C86-30C44E11A564}" mergeInterval="0" personalView="1" maximized="1" xWindow="1" yWindow="1" windowWidth="1280" windowHeight="547" tabRatio="858" activeSheetId="42" showComments="commIndAndComment"/>
    <customWorkbookView name="Admin - Личное представление" guid="{E0265204-5B2C-4292-A8DA-1DD6D4FE42BA}" mergeInterval="0" personalView="1" maximized="1" xWindow="1" yWindow="1" windowWidth="1024" windowHeight="547" tabRatio="682" activeSheetId="2"/>
    <customWorkbookView name="Customer - Личное представление" guid="{2538E0EF-40E4-4BF7-A70C-02D0F1797991}" mergeInterval="0" personalView="1" maximized="1" windowWidth="1276" windowHeight="628" tabRatio="674" activeSheetId="1"/>
    <customWorkbookView name="Otdkadrov2 - Личное представление" guid="{A52F393E-587E-40A2-B224-F36DC3F0F66D}" mergeInterval="0" personalView="1" maximized="1" windowWidth="1362" windowHeight="553" tabRatio="857" activeSheetId="44"/>
    <customWorkbookView name="виктор - Личное представление" guid="{F448EB40-CDCA-4FEB-B41E-E75B2DB39339}" mergeInterval="0" personalView="1" maximized="1" xWindow="1" yWindow="1" windowWidth="1920" windowHeight="850" tabRatio="857" activeSheetId="12"/>
  </customWorkbookViews>
  <fileRecoveryPr autoRecover="0"/>
</workbook>
</file>

<file path=xl/calcChain.xml><?xml version="1.0" encoding="utf-8"?>
<calcChain xmlns="http://schemas.openxmlformats.org/spreadsheetml/2006/main">
  <c r="I25" i="7"/>
  <c r="C106" l="1"/>
  <c r="D106"/>
  <c r="F106"/>
  <c r="G106"/>
  <c r="H106"/>
  <c r="I106"/>
  <c r="N106"/>
  <c r="J106" s="1"/>
  <c r="O106"/>
  <c r="E188" i="4"/>
  <c r="E189"/>
  <c r="E190"/>
  <c r="E191"/>
  <c r="E192"/>
  <c r="E193"/>
  <c r="E194"/>
  <c r="E196"/>
  <c r="E197"/>
  <c r="E198"/>
  <c r="E199"/>
  <c r="E200"/>
  <c r="E202"/>
  <c r="E204"/>
  <c r="E205"/>
  <c r="E206"/>
  <c r="E207"/>
  <c r="E208"/>
  <c r="E209"/>
  <c r="E212"/>
  <c r="E213"/>
  <c r="E214"/>
  <c r="E215"/>
  <c r="E216"/>
  <c r="E217"/>
  <c r="E219"/>
  <c r="E220"/>
  <c r="E185"/>
  <c r="E142"/>
  <c r="E143"/>
  <c r="E144"/>
  <c r="E145"/>
  <c r="E146"/>
  <c r="E147"/>
  <c r="E148"/>
  <c r="E149"/>
  <c r="E150"/>
  <c r="E151"/>
  <c r="E152"/>
  <c r="E153"/>
  <c r="E154"/>
  <c r="E155"/>
  <c r="E157"/>
  <c r="E158"/>
  <c r="E159"/>
  <c r="E160"/>
  <c r="E161"/>
  <c r="E162"/>
  <c r="E163"/>
  <c r="E166"/>
  <c r="E168"/>
  <c r="E169"/>
  <c r="E170"/>
  <c r="E171"/>
  <c r="E140"/>
  <c r="E114" i="6"/>
  <c r="E115"/>
  <c r="E116"/>
  <c r="E117"/>
  <c r="E118"/>
  <c r="E120"/>
  <c r="E121"/>
  <c r="E122"/>
  <c r="E123"/>
  <c r="E124"/>
  <c r="E125"/>
  <c r="E126"/>
  <c r="E129"/>
  <c r="E130"/>
  <c r="E131"/>
  <c r="E132"/>
  <c r="E133"/>
  <c r="E134"/>
  <c r="E135"/>
  <c r="E136"/>
  <c r="E137"/>
  <c r="E138"/>
  <c r="E139"/>
  <c r="E141"/>
  <c r="E142"/>
  <c r="E145"/>
  <c r="E146"/>
  <c r="E113"/>
  <c r="E88"/>
  <c r="E89"/>
  <c r="E90"/>
  <c r="E91"/>
  <c r="E93"/>
  <c r="E94"/>
  <c r="E95"/>
  <c r="E97"/>
  <c r="E98"/>
  <c r="E99"/>
  <c r="E101"/>
  <c r="E102"/>
  <c r="E105"/>
  <c r="E106"/>
  <c r="E107"/>
  <c r="E87"/>
  <c r="E50" l="1"/>
  <c r="E51"/>
  <c r="E52"/>
  <c r="E54"/>
  <c r="E55"/>
  <c r="E57"/>
  <c r="E59"/>
  <c r="E60"/>
  <c r="E61"/>
  <c r="E63"/>
  <c r="E65"/>
  <c r="E66"/>
  <c r="E69"/>
  <c r="E70"/>
  <c r="E71"/>
  <c r="E72"/>
  <c r="E73"/>
  <c r="E75"/>
  <c r="E77"/>
  <c r="E79"/>
  <c r="E80"/>
  <c r="E47"/>
  <c r="E15"/>
  <c r="E17"/>
  <c r="E18"/>
  <c r="E19"/>
  <c r="E21"/>
  <c r="E22"/>
  <c r="E69" i="4" l="1"/>
  <c r="E71"/>
  <c r="E72"/>
  <c r="E75"/>
  <c r="E76"/>
  <c r="E78"/>
  <c r="E79"/>
  <c r="E80"/>
  <c r="E81"/>
  <c r="E82"/>
  <c r="E83"/>
  <c r="E84"/>
  <c r="E85"/>
  <c r="E86"/>
  <c r="E87"/>
  <c r="E88"/>
  <c r="E89"/>
  <c r="E90"/>
  <c r="E92"/>
  <c r="E93"/>
  <c r="E94"/>
  <c r="E95"/>
  <c r="E96"/>
  <c r="E97"/>
  <c r="E101"/>
  <c r="E102"/>
  <c r="E103"/>
  <c r="E104"/>
  <c r="E105"/>
  <c r="E106"/>
  <c r="E107"/>
  <c r="E108"/>
  <c r="E110"/>
  <c r="E111"/>
  <c r="E112"/>
  <c r="E114"/>
  <c r="E115"/>
  <c r="E117"/>
  <c r="E118"/>
  <c r="E122"/>
  <c r="E123"/>
  <c r="E124"/>
  <c r="E125"/>
  <c r="E128"/>
  <c r="E129"/>
  <c r="E130"/>
  <c r="E131"/>
  <c r="E132"/>
  <c r="E133"/>
  <c r="E134"/>
  <c r="E68"/>
  <c r="E54"/>
  <c r="E17"/>
  <c r="E18"/>
  <c r="E19"/>
  <c r="E21"/>
  <c r="E22"/>
  <c r="E24"/>
  <c r="E25"/>
  <c r="E27"/>
  <c r="E31"/>
  <c r="E32"/>
  <c r="E33"/>
  <c r="E34"/>
  <c r="E35"/>
  <c r="E36"/>
  <c r="E37"/>
  <c r="E38"/>
  <c r="E39"/>
  <c r="E41"/>
  <c r="E43"/>
  <c r="E45"/>
  <c r="E46"/>
  <c r="E47"/>
  <c r="E48"/>
  <c r="E49"/>
  <c r="E50"/>
  <c r="E51"/>
  <c r="E52"/>
  <c r="E53"/>
  <c r="J142"/>
  <c r="J141"/>
  <c r="D22" i="11"/>
  <c r="D21"/>
  <c r="D20"/>
  <c r="D19"/>
  <c r="I165" i="4"/>
  <c r="A1" i="12"/>
  <c r="C13"/>
  <c r="D13"/>
  <c r="F13"/>
  <c r="G13"/>
  <c r="H13"/>
  <c r="K13"/>
  <c r="L13"/>
  <c r="A1" i="11"/>
  <c r="D15"/>
  <c r="E15"/>
  <c r="F15"/>
  <c r="G15"/>
  <c r="H15"/>
  <c r="I15"/>
  <c r="K15"/>
  <c r="L15"/>
  <c r="M15"/>
  <c r="D16"/>
  <c r="E16"/>
  <c r="F16"/>
  <c r="G16"/>
  <c r="H16"/>
  <c r="I16"/>
  <c r="K16"/>
  <c r="L16"/>
  <c r="M16"/>
  <c r="D14"/>
  <c r="E14"/>
  <c r="F14"/>
  <c r="G14"/>
  <c r="H14"/>
  <c r="I14"/>
  <c r="K14"/>
  <c r="L14"/>
  <c r="M14"/>
  <c r="D13"/>
  <c r="E13"/>
  <c r="F13"/>
  <c r="G13"/>
  <c r="H13"/>
  <c r="I13"/>
  <c r="K13"/>
  <c r="L13"/>
  <c r="M13"/>
  <c r="C14" i="10"/>
  <c r="D14"/>
  <c r="E14"/>
  <c r="F14"/>
  <c r="G14"/>
  <c r="H14"/>
  <c r="I14"/>
  <c r="C15"/>
  <c r="D15"/>
  <c r="E15"/>
  <c r="F15"/>
  <c r="G15"/>
  <c r="H15"/>
  <c r="I15"/>
  <c r="C16"/>
  <c r="D16"/>
  <c r="E16"/>
  <c r="F16"/>
  <c r="G16"/>
  <c r="H16"/>
  <c r="I16"/>
  <c r="C17"/>
  <c r="D17"/>
  <c r="E17"/>
  <c r="F17"/>
  <c r="G17"/>
  <c r="H17"/>
  <c r="I17"/>
  <c r="C18"/>
  <c r="D18"/>
  <c r="E18"/>
  <c r="F18"/>
  <c r="G18"/>
  <c r="H18"/>
  <c r="I18"/>
  <c r="C19"/>
  <c r="D19"/>
  <c r="E19"/>
  <c r="F19"/>
  <c r="G19"/>
  <c r="H19"/>
  <c r="I19"/>
  <c r="C20"/>
  <c r="D20"/>
  <c r="E20"/>
  <c r="F20"/>
  <c r="G20"/>
  <c r="H20"/>
  <c r="I20"/>
  <c r="C21"/>
  <c r="D21"/>
  <c r="E21"/>
  <c r="F21"/>
  <c r="G21"/>
  <c r="H21"/>
  <c r="I21"/>
  <c r="C23"/>
  <c r="D23"/>
  <c r="E23"/>
  <c r="F23"/>
  <c r="G23"/>
  <c r="H23"/>
  <c r="I23"/>
  <c r="C24"/>
  <c r="D24"/>
  <c r="E24"/>
  <c r="F24"/>
  <c r="G24"/>
  <c r="H24"/>
  <c r="I24"/>
  <c r="C25"/>
  <c r="D25"/>
  <c r="E25"/>
  <c r="F25"/>
  <c r="G25"/>
  <c r="H25"/>
  <c r="I25"/>
  <c r="C26"/>
  <c r="D26"/>
  <c r="F26"/>
  <c r="G26"/>
  <c r="H26"/>
  <c r="I26"/>
  <c r="C27"/>
  <c r="D27"/>
  <c r="E27"/>
  <c r="F27"/>
  <c r="G27"/>
  <c r="H27"/>
  <c r="I27"/>
  <c r="C28"/>
  <c r="D28"/>
  <c r="E28"/>
  <c r="F28"/>
  <c r="G28"/>
  <c r="H28"/>
  <c r="I28"/>
  <c r="C29"/>
  <c r="D29"/>
  <c r="E29"/>
  <c r="F29"/>
  <c r="G29"/>
  <c r="H29"/>
  <c r="I29"/>
  <c r="C30"/>
  <c r="D30"/>
  <c r="F30"/>
  <c r="G30"/>
  <c r="H30"/>
  <c r="I30"/>
  <c r="C32"/>
  <c r="D32"/>
  <c r="F32"/>
  <c r="G32"/>
  <c r="H32"/>
  <c r="I32"/>
  <c r="C33"/>
  <c r="D33"/>
  <c r="E33"/>
  <c r="F33"/>
  <c r="G33"/>
  <c r="H33"/>
  <c r="I33"/>
  <c r="C34"/>
  <c r="D34"/>
  <c r="E34"/>
  <c r="F34"/>
  <c r="G34"/>
  <c r="H34"/>
  <c r="I34"/>
  <c r="C35"/>
  <c r="D35"/>
  <c r="F35"/>
  <c r="G35"/>
  <c r="H35"/>
  <c r="I35"/>
  <c r="C36"/>
  <c r="D36"/>
  <c r="E36"/>
  <c r="F36"/>
  <c r="G36"/>
  <c r="H36"/>
  <c r="I36"/>
  <c r="C37"/>
  <c r="D37"/>
  <c r="E37"/>
  <c r="F37"/>
  <c r="G37"/>
  <c r="H37"/>
  <c r="I37"/>
  <c r="C38"/>
  <c r="D38"/>
  <c r="E38"/>
  <c r="F38"/>
  <c r="G38"/>
  <c r="H38"/>
  <c r="I38"/>
  <c r="C39"/>
  <c r="D39"/>
  <c r="F39"/>
  <c r="G39"/>
  <c r="H39"/>
  <c r="I39"/>
  <c r="C41"/>
  <c r="D41"/>
  <c r="E41"/>
  <c r="F41"/>
  <c r="G41"/>
  <c r="H41"/>
  <c r="I41"/>
  <c r="C42"/>
  <c r="D42"/>
  <c r="E42"/>
  <c r="F42"/>
  <c r="G42"/>
  <c r="H42"/>
  <c r="I42"/>
  <c r="C43"/>
  <c r="D43"/>
  <c r="E43"/>
  <c r="F43"/>
  <c r="G43"/>
  <c r="H43"/>
  <c r="I43"/>
  <c r="C44"/>
  <c r="D44"/>
  <c r="E44"/>
  <c r="F44"/>
  <c r="G44"/>
  <c r="H44"/>
  <c r="I44"/>
  <c r="C45"/>
  <c r="D45"/>
  <c r="E45"/>
  <c r="F45"/>
  <c r="G45"/>
  <c r="H45"/>
  <c r="I45"/>
  <c r="C46"/>
  <c r="D46"/>
  <c r="E46"/>
  <c r="F46"/>
  <c r="G46"/>
  <c r="H46"/>
  <c r="I46"/>
  <c r="C47"/>
  <c r="D47"/>
  <c r="E47"/>
  <c r="F47"/>
  <c r="G47"/>
  <c r="H47"/>
  <c r="I47"/>
  <c r="C48"/>
  <c r="D48"/>
  <c r="E48"/>
  <c r="F48"/>
  <c r="G48"/>
  <c r="H48"/>
  <c r="I48"/>
  <c r="C14" i="9"/>
  <c r="D14"/>
  <c r="F14"/>
  <c r="G14"/>
  <c r="H14"/>
  <c r="I14"/>
  <c r="J14"/>
  <c r="O14"/>
  <c r="K14" s="1"/>
  <c r="P14"/>
  <c r="C15"/>
  <c r="D15"/>
  <c r="F15"/>
  <c r="G15"/>
  <c r="H15"/>
  <c r="I15"/>
  <c r="J15"/>
  <c r="O15"/>
  <c r="K15" s="1"/>
  <c r="P15"/>
  <c r="C21"/>
  <c r="D21"/>
  <c r="F21"/>
  <c r="G21"/>
  <c r="H21"/>
  <c r="I21"/>
  <c r="J21"/>
  <c r="O21"/>
  <c r="K21" s="1"/>
  <c r="P21"/>
  <c r="C22"/>
  <c r="D22"/>
  <c r="F22"/>
  <c r="G22"/>
  <c r="H22"/>
  <c r="I22"/>
  <c r="J22"/>
  <c r="K22"/>
  <c r="O22"/>
  <c r="P22"/>
  <c r="C23"/>
  <c r="D23"/>
  <c r="F23"/>
  <c r="G23"/>
  <c r="H23"/>
  <c r="I23"/>
  <c r="J23"/>
  <c r="O23"/>
  <c r="K23" s="1"/>
  <c r="P23"/>
  <c r="C29"/>
  <c r="D29"/>
  <c r="F29"/>
  <c r="G29"/>
  <c r="H29"/>
  <c r="I29"/>
  <c r="J29"/>
  <c r="O29"/>
  <c r="K29" s="1"/>
  <c r="P29"/>
  <c r="C30"/>
  <c r="D30"/>
  <c r="F30"/>
  <c r="G30"/>
  <c r="H30"/>
  <c r="I30"/>
  <c r="J30"/>
  <c r="O30"/>
  <c r="K30" s="1"/>
  <c r="P30"/>
  <c r="C31"/>
  <c r="D31"/>
  <c r="F31"/>
  <c r="G31"/>
  <c r="H31"/>
  <c r="I31"/>
  <c r="J31"/>
  <c r="O31"/>
  <c r="K31" s="1"/>
  <c r="P31"/>
  <c r="C32"/>
  <c r="D32"/>
  <c r="F32"/>
  <c r="G32"/>
  <c r="H32"/>
  <c r="I32"/>
  <c r="J32"/>
  <c r="O32"/>
  <c r="K32" s="1"/>
  <c r="P32"/>
  <c r="C33"/>
  <c r="D33"/>
  <c r="F33"/>
  <c r="G33"/>
  <c r="H33"/>
  <c r="I33"/>
  <c r="J33"/>
  <c r="O33"/>
  <c r="K33" s="1"/>
  <c r="P33"/>
  <c r="C39"/>
  <c r="D39"/>
  <c r="E39"/>
  <c r="F39"/>
  <c r="G39"/>
  <c r="H39"/>
  <c r="I39"/>
  <c r="J39"/>
  <c r="O39"/>
  <c r="K39" s="1"/>
  <c r="P39"/>
  <c r="C40"/>
  <c r="D40"/>
  <c r="E40"/>
  <c r="F40"/>
  <c r="G40"/>
  <c r="H40"/>
  <c r="I40"/>
  <c r="J40"/>
  <c r="K40"/>
  <c r="O40"/>
  <c r="P40"/>
  <c r="C41"/>
  <c r="D41"/>
  <c r="E41"/>
  <c r="F41"/>
  <c r="G41"/>
  <c r="H41"/>
  <c r="I41"/>
  <c r="J41"/>
  <c r="O41"/>
  <c r="K41" s="1"/>
  <c r="P41"/>
  <c r="A1" i="8"/>
  <c r="C11"/>
  <c r="D11"/>
  <c r="E11"/>
  <c r="F11"/>
  <c r="G11"/>
  <c r="H11"/>
  <c r="I11"/>
  <c r="J11"/>
  <c r="N11"/>
  <c r="O11"/>
  <c r="C12"/>
  <c r="D12"/>
  <c r="F12"/>
  <c r="G12"/>
  <c r="H12"/>
  <c r="I12"/>
  <c r="N12"/>
  <c r="J12" s="1"/>
  <c r="O12"/>
  <c r="C13"/>
  <c r="D13"/>
  <c r="F13"/>
  <c r="G13"/>
  <c r="H13"/>
  <c r="I13"/>
  <c r="N13"/>
  <c r="J13" s="1"/>
  <c r="O13"/>
  <c r="C14"/>
  <c r="D14"/>
  <c r="E14"/>
  <c r="F14"/>
  <c r="G14"/>
  <c r="H14"/>
  <c r="I14"/>
  <c r="N14"/>
  <c r="J14" s="1"/>
  <c r="O14"/>
  <c r="C15"/>
  <c r="D15"/>
  <c r="E15"/>
  <c r="F15"/>
  <c r="G15"/>
  <c r="H15"/>
  <c r="I15"/>
  <c r="J15"/>
  <c r="N15"/>
  <c r="O15"/>
  <c r="C16"/>
  <c r="D16"/>
  <c r="F16"/>
  <c r="G16"/>
  <c r="H16"/>
  <c r="I16"/>
  <c r="N16"/>
  <c r="J16" s="1"/>
  <c r="O16"/>
  <c r="C17"/>
  <c r="D17"/>
  <c r="E17"/>
  <c r="F17"/>
  <c r="G17"/>
  <c r="H17"/>
  <c r="I17"/>
  <c r="N17"/>
  <c r="O17"/>
  <c r="C18"/>
  <c r="D18"/>
  <c r="E18"/>
  <c r="F18"/>
  <c r="G18"/>
  <c r="H18"/>
  <c r="I18"/>
  <c r="N18"/>
  <c r="O18"/>
  <c r="C23"/>
  <c r="D23"/>
  <c r="E23"/>
  <c r="F23"/>
  <c r="G23"/>
  <c r="H23"/>
  <c r="I23"/>
  <c r="N23"/>
  <c r="J23" s="1"/>
  <c r="O23"/>
  <c r="C24"/>
  <c r="D24"/>
  <c r="F24"/>
  <c r="G24"/>
  <c r="H24"/>
  <c r="I24"/>
  <c r="J24"/>
  <c r="N24"/>
  <c r="O24"/>
  <c r="C25"/>
  <c r="D25"/>
  <c r="E25"/>
  <c r="F25"/>
  <c r="G25"/>
  <c r="H25"/>
  <c r="I25"/>
  <c r="N25"/>
  <c r="J25" s="1"/>
  <c r="O25"/>
  <c r="C26"/>
  <c r="D26"/>
  <c r="F26"/>
  <c r="G26"/>
  <c r="H26"/>
  <c r="I26"/>
  <c r="N26"/>
  <c r="J26" s="1"/>
  <c r="O26"/>
  <c r="C27"/>
  <c r="D27"/>
  <c r="F27"/>
  <c r="G27"/>
  <c r="H27"/>
  <c r="I27"/>
  <c r="N27"/>
  <c r="J27" s="1"/>
  <c r="O27"/>
  <c r="C28"/>
  <c r="D28"/>
  <c r="F28"/>
  <c r="G28"/>
  <c r="H28"/>
  <c r="I28"/>
  <c r="J28"/>
  <c r="N28"/>
  <c r="O28"/>
  <c r="C29"/>
  <c r="D29"/>
  <c r="E29"/>
  <c r="F29"/>
  <c r="G29"/>
  <c r="H29"/>
  <c r="I29"/>
  <c r="N29"/>
  <c r="J29" s="1"/>
  <c r="O29"/>
  <c r="C30"/>
  <c r="D30"/>
  <c r="F30"/>
  <c r="G30"/>
  <c r="H30"/>
  <c r="I30"/>
  <c r="J30"/>
  <c r="N30"/>
  <c r="O30"/>
  <c r="C31"/>
  <c r="D31"/>
  <c r="F31"/>
  <c r="G31"/>
  <c r="H31"/>
  <c r="I31"/>
  <c r="N31"/>
  <c r="J31" s="1"/>
  <c r="O31"/>
  <c r="C32"/>
  <c r="D32"/>
  <c r="F32"/>
  <c r="G32"/>
  <c r="H32"/>
  <c r="I32"/>
  <c r="J32"/>
  <c r="N32"/>
  <c r="O32"/>
  <c r="C33"/>
  <c r="D33"/>
  <c r="E33"/>
  <c r="F33"/>
  <c r="G33"/>
  <c r="H33"/>
  <c r="I33"/>
  <c r="N33"/>
  <c r="J33" s="1"/>
  <c r="O33"/>
  <c r="C34"/>
  <c r="D34"/>
  <c r="E34"/>
  <c r="F34"/>
  <c r="G34"/>
  <c r="H34"/>
  <c r="I34"/>
  <c r="N34"/>
  <c r="J34" s="1"/>
  <c r="O34"/>
  <c r="C39"/>
  <c r="D39"/>
  <c r="F39"/>
  <c r="G39"/>
  <c r="H39"/>
  <c r="I39"/>
  <c r="N39"/>
  <c r="J39" s="1"/>
  <c r="O39"/>
  <c r="C40"/>
  <c r="D40"/>
  <c r="E40"/>
  <c r="F40"/>
  <c r="G40"/>
  <c r="H40"/>
  <c r="I40"/>
  <c r="J40"/>
  <c r="N40"/>
  <c r="O40"/>
  <c r="C41"/>
  <c r="D41"/>
  <c r="E41"/>
  <c r="F41"/>
  <c r="G41"/>
  <c r="H41"/>
  <c r="I41"/>
  <c r="N41"/>
  <c r="J41" s="1"/>
  <c r="O41"/>
  <c r="C42"/>
  <c r="D42"/>
  <c r="E42"/>
  <c r="F42"/>
  <c r="G42"/>
  <c r="H42"/>
  <c r="I42"/>
  <c r="J42"/>
  <c r="N42"/>
  <c r="O42"/>
  <c r="C43"/>
  <c r="D43"/>
  <c r="F43"/>
  <c r="G43"/>
  <c r="H43"/>
  <c r="I43"/>
  <c r="N43"/>
  <c r="J43" s="1"/>
  <c r="O43"/>
  <c r="C44"/>
  <c r="D44"/>
  <c r="F44"/>
  <c r="G44"/>
  <c r="H44"/>
  <c r="I44"/>
  <c r="J44"/>
  <c r="N44"/>
  <c r="O44"/>
  <c r="C45"/>
  <c r="D45"/>
  <c r="F45"/>
  <c r="G45"/>
  <c r="H45"/>
  <c r="I45"/>
  <c r="N45"/>
  <c r="J45" s="1"/>
  <c r="O45"/>
  <c r="C46"/>
  <c r="D46"/>
  <c r="E46"/>
  <c r="F46"/>
  <c r="G46"/>
  <c r="H46"/>
  <c r="I46"/>
  <c r="N46"/>
  <c r="O46"/>
  <c r="C51"/>
  <c r="D51"/>
  <c r="E51"/>
  <c r="F51"/>
  <c r="G51"/>
  <c r="H51"/>
  <c r="I51"/>
  <c r="N51"/>
  <c r="J51" s="1"/>
  <c r="O51"/>
  <c r="C52"/>
  <c r="D52"/>
  <c r="E52"/>
  <c r="F52"/>
  <c r="G52"/>
  <c r="H52"/>
  <c r="I52"/>
  <c r="N52"/>
  <c r="J52" s="1"/>
  <c r="O52"/>
  <c r="C53"/>
  <c r="D53"/>
  <c r="E53"/>
  <c r="F53"/>
  <c r="G53"/>
  <c r="H53"/>
  <c r="I53"/>
  <c r="N53"/>
  <c r="J53" s="1"/>
  <c r="O53"/>
  <c r="C54"/>
  <c r="D54"/>
  <c r="E54"/>
  <c r="F54"/>
  <c r="G54"/>
  <c r="H54"/>
  <c r="I54"/>
  <c r="N54"/>
  <c r="J54" s="1"/>
  <c r="O54"/>
  <c r="C55"/>
  <c r="D55"/>
  <c r="F55"/>
  <c r="G55"/>
  <c r="H55"/>
  <c r="I55"/>
  <c r="N55"/>
  <c r="J55" s="1"/>
  <c r="O55"/>
  <c r="C56"/>
  <c r="D56"/>
  <c r="F56"/>
  <c r="G56"/>
  <c r="H56"/>
  <c r="I56"/>
  <c r="N56"/>
  <c r="J56" s="1"/>
  <c r="O56"/>
  <c r="C57"/>
  <c r="D57"/>
  <c r="E57"/>
  <c r="F57"/>
  <c r="G57"/>
  <c r="H57"/>
  <c r="I57"/>
  <c r="N57"/>
  <c r="J57" s="1"/>
  <c r="O57"/>
  <c r="C58"/>
  <c r="D58"/>
  <c r="F58"/>
  <c r="G58"/>
  <c r="H58"/>
  <c r="I58"/>
  <c r="N58"/>
  <c r="J58" s="1"/>
  <c r="O58"/>
  <c r="C59"/>
  <c r="D59"/>
  <c r="E59"/>
  <c r="F59"/>
  <c r="G59"/>
  <c r="H59"/>
  <c r="I59"/>
  <c r="J59"/>
  <c r="N59"/>
  <c r="O59"/>
  <c r="C60"/>
  <c r="D60"/>
  <c r="F60"/>
  <c r="G60"/>
  <c r="H60"/>
  <c r="I60"/>
  <c r="N60"/>
  <c r="O60"/>
  <c r="A1" i="7"/>
  <c r="C17"/>
  <c r="D17"/>
  <c r="F17"/>
  <c r="G17"/>
  <c r="H17"/>
  <c r="I17"/>
  <c r="N17"/>
  <c r="J17" s="1"/>
  <c r="O17"/>
  <c r="C22"/>
  <c r="D22"/>
  <c r="F22"/>
  <c r="G22"/>
  <c r="H22"/>
  <c r="I22"/>
  <c r="N22"/>
  <c r="J22" s="1"/>
  <c r="O22"/>
  <c r="C23"/>
  <c r="D23"/>
  <c r="F23"/>
  <c r="G23"/>
  <c r="H23"/>
  <c r="I23"/>
  <c r="N23"/>
  <c r="J23" s="1"/>
  <c r="O23"/>
  <c r="C26"/>
  <c r="D26"/>
  <c r="F26"/>
  <c r="G26"/>
  <c r="H26"/>
  <c r="I26"/>
  <c r="N26"/>
  <c r="O26"/>
  <c r="C27"/>
  <c r="D27"/>
  <c r="F27"/>
  <c r="G27"/>
  <c r="H27"/>
  <c r="I27"/>
  <c r="N27"/>
  <c r="O27"/>
  <c r="C24"/>
  <c r="D24"/>
  <c r="F24"/>
  <c r="G24"/>
  <c r="H24"/>
  <c r="I24"/>
  <c r="N24"/>
  <c r="J24" s="1"/>
  <c r="O24"/>
  <c r="C16"/>
  <c r="D16"/>
  <c r="F16"/>
  <c r="G16"/>
  <c r="H16"/>
  <c r="I16"/>
  <c r="N16"/>
  <c r="J16" s="1"/>
  <c r="O16"/>
  <c r="C21"/>
  <c r="D21"/>
  <c r="F21"/>
  <c r="G21"/>
  <c r="H21"/>
  <c r="I21"/>
  <c r="N21"/>
  <c r="J21" s="1"/>
  <c r="O21"/>
  <c r="C20"/>
  <c r="D20"/>
  <c r="E20"/>
  <c r="F20"/>
  <c r="G20"/>
  <c r="H20"/>
  <c r="I20"/>
  <c r="N20"/>
  <c r="J20" s="1"/>
  <c r="O20"/>
  <c r="C79"/>
  <c r="D79"/>
  <c r="E79"/>
  <c r="F79"/>
  <c r="G79"/>
  <c r="H79"/>
  <c r="I79"/>
  <c r="N79"/>
  <c r="J79" s="1"/>
  <c r="O79"/>
  <c r="C13"/>
  <c r="D13"/>
  <c r="E13"/>
  <c r="F13"/>
  <c r="G13"/>
  <c r="H13"/>
  <c r="I13"/>
  <c r="N13"/>
  <c r="J13" s="1"/>
  <c r="O13"/>
  <c r="C12"/>
  <c r="D12"/>
  <c r="E12"/>
  <c r="F12"/>
  <c r="G12"/>
  <c r="H12"/>
  <c r="I12"/>
  <c r="N12"/>
  <c r="J12" s="1"/>
  <c r="O12"/>
  <c r="C15"/>
  <c r="D15"/>
  <c r="F15"/>
  <c r="G15"/>
  <c r="H15"/>
  <c r="I15"/>
  <c r="N15"/>
  <c r="J15" s="1"/>
  <c r="O15"/>
  <c r="C14"/>
  <c r="D14"/>
  <c r="F14"/>
  <c r="G14"/>
  <c r="H14"/>
  <c r="I14"/>
  <c r="N14"/>
  <c r="J14" s="1"/>
  <c r="O14"/>
  <c r="C18"/>
  <c r="D18"/>
  <c r="E18"/>
  <c r="F18"/>
  <c r="G18"/>
  <c r="H18"/>
  <c r="I18"/>
  <c r="N18"/>
  <c r="J18" s="1"/>
  <c r="O18"/>
  <c r="C25"/>
  <c r="D25"/>
  <c r="E25"/>
  <c r="F25"/>
  <c r="G25"/>
  <c r="H25"/>
  <c r="N25"/>
  <c r="O25"/>
  <c r="C28"/>
  <c r="D28"/>
  <c r="F28"/>
  <c r="G28"/>
  <c r="H28"/>
  <c r="I28"/>
  <c r="N28"/>
  <c r="O28"/>
  <c r="C19"/>
  <c r="D19"/>
  <c r="F19"/>
  <c r="G19"/>
  <c r="H19"/>
  <c r="I19"/>
  <c r="N19"/>
  <c r="J19" s="1"/>
  <c r="O19"/>
  <c r="C52"/>
  <c r="D52"/>
  <c r="F52"/>
  <c r="G52"/>
  <c r="H52"/>
  <c r="I52"/>
  <c r="N52"/>
  <c r="J52" s="1"/>
  <c r="O52"/>
  <c r="C48"/>
  <c r="D48"/>
  <c r="F48"/>
  <c r="G48"/>
  <c r="H48"/>
  <c r="I48"/>
  <c r="N48"/>
  <c r="J48" s="1"/>
  <c r="O48"/>
  <c r="C34"/>
  <c r="D34"/>
  <c r="F34"/>
  <c r="G34"/>
  <c r="H34"/>
  <c r="I34"/>
  <c r="N34"/>
  <c r="J34" s="1"/>
  <c r="O34"/>
  <c r="C50"/>
  <c r="D50"/>
  <c r="F50"/>
  <c r="G50"/>
  <c r="H50"/>
  <c r="I50"/>
  <c r="N50"/>
  <c r="J50" s="1"/>
  <c r="O50"/>
  <c r="C49"/>
  <c r="D49"/>
  <c r="F49"/>
  <c r="G49"/>
  <c r="H49"/>
  <c r="I49"/>
  <c r="N49"/>
  <c r="J49" s="1"/>
  <c r="O49"/>
  <c r="C56"/>
  <c r="D56"/>
  <c r="F56"/>
  <c r="G56"/>
  <c r="H56"/>
  <c r="I56"/>
  <c r="N56"/>
  <c r="J56" s="1"/>
  <c r="O56"/>
  <c r="C65"/>
  <c r="D65"/>
  <c r="F65"/>
  <c r="G65"/>
  <c r="H65"/>
  <c r="I65"/>
  <c r="N65"/>
  <c r="O65"/>
  <c r="C35"/>
  <c r="D35"/>
  <c r="E35"/>
  <c r="F35"/>
  <c r="G35"/>
  <c r="H35"/>
  <c r="I35"/>
  <c r="N35"/>
  <c r="J35" s="1"/>
  <c r="O35"/>
  <c r="C60"/>
  <c r="D60"/>
  <c r="E60"/>
  <c r="F60"/>
  <c r="G60"/>
  <c r="H60"/>
  <c r="I60"/>
  <c r="N60"/>
  <c r="J60" s="1"/>
  <c r="O60"/>
  <c r="C53"/>
  <c r="D53"/>
  <c r="F53"/>
  <c r="G53"/>
  <c r="H53"/>
  <c r="I53"/>
  <c r="N53"/>
  <c r="J53" s="1"/>
  <c r="O53"/>
  <c r="C64"/>
  <c r="D64"/>
  <c r="F64"/>
  <c r="G64"/>
  <c r="H64"/>
  <c r="I64"/>
  <c r="N64"/>
  <c r="J64" s="1"/>
  <c r="O64"/>
  <c r="C63"/>
  <c r="D63"/>
  <c r="F63"/>
  <c r="G63"/>
  <c r="H63"/>
  <c r="I63"/>
  <c r="N63"/>
  <c r="J63" s="1"/>
  <c r="O63"/>
  <c r="C61"/>
  <c r="D61"/>
  <c r="F61"/>
  <c r="G61"/>
  <c r="H61"/>
  <c r="I61"/>
  <c r="N61"/>
  <c r="J61" s="1"/>
  <c r="O61"/>
  <c r="C54"/>
  <c r="D54"/>
  <c r="F54"/>
  <c r="G54"/>
  <c r="H54"/>
  <c r="I54"/>
  <c r="N54"/>
  <c r="J54" s="1"/>
  <c r="O54"/>
  <c r="C58"/>
  <c r="D58"/>
  <c r="E58"/>
  <c r="F58"/>
  <c r="G58"/>
  <c r="H58"/>
  <c r="I58"/>
  <c r="N58"/>
  <c r="J58" s="1"/>
  <c r="O58"/>
  <c r="C55"/>
  <c r="D55"/>
  <c r="E55"/>
  <c r="F55"/>
  <c r="G55"/>
  <c r="H55"/>
  <c r="I55"/>
  <c r="N55"/>
  <c r="J55" s="1"/>
  <c r="O55"/>
  <c r="C57"/>
  <c r="D57"/>
  <c r="F57"/>
  <c r="G57"/>
  <c r="H57"/>
  <c r="I57"/>
  <c r="N57"/>
  <c r="J57" s="1"/>
  <c r="O57"/>
  <c r="C44"/>
  <c r="D44"/>
  <c r="E44"/>
  <c r="F44"/>
  <c r="G44"/>
  <c r="H44"/>
  <c r="I44"/>
  <c r="N44"/>
  <c r="J44" s="1"/>
  <c r="O44"/>
  <c r="C59"/>
  <c r="D59"/>
  <c r="E59"/>
  <c r="F59"/>
  <c r="G59"/>
  <c r="H59"/>
  <c r="I59"/>
  <c r="N59"/>
  <c r="J59" s="1"/>
  <c r="O59"/>
  <c r="C47"/>
  <c r="D47"/>
  <c r="F47"/>
  <c r="G47"/>
  <c r="H47"/>
  <c r="I47"/>
  <c r="N47"/>
  <c r="J47" s="1"/>
  <c r="O47"/>
  <c r="C41"/>
  <c r="D41"/>
  <c r="F41"/>
  <c r="G41"/>
  <c r="H41"/>
  <c r="I41"/>
  <c r="N41"/>
  <c r="J41" s="1"/>
  <c r="O41"/>
  <c r="C51"/>
  <c r="D51"/>
  <c r="E51"/>
  <c r="F51"/>
  <c r="G51"/>
  <c r="H51"/>
  <c r="I51"/>
  <c r="N51"/>
  <c r="J51" s="1"/>
  <c r="O51"/>
  <c r="C42"/>
  <c r="D42"/>
  <c r="E42"/>
  <c r="F42"/>
  <c r="G42"/>
  <c r="H42"/>
  <c r="I42"/>
  <c r="N42"/>
  <c r="J42" s="1"/>
  <c r="O42"/>
  <c r="C43"/>
  <c r="D43"/>
  <c r="E43"/>
  <c r="F43"/>
  <c r="G43"/>
  <c r="H43"/>
  <c r="I43"/>
  <c r="N43"/>
  <c r="J43" s="1"/>
  <c r="O43"/>
  <c r="C66"/>
  <c r="D66"/>
  <c r="E66"/>
  <c r="F66"/>
  <c r="G66"/>
  <c r="H66"/>
  <c r="N66"/>
  <c r="O66"/>
  <c r="C45"/>
  <c r="D45"/>
  <c r="F45"/>
  <c r="G45"/>
  <c r="H45"/>
  <c r="I45"/>
  <c r="N45"/>
  <c r="J45" s="1"/>
  <c r="O45"/>
  <c r="C39"/>
  <c r="D39"/>
  <c r="E39"/>
  <c r="F39"/>
  <c r="G39"/>
  <c r="H39"/>
  <c r="I39"/>
  <c r="N39"/>
  <c r="J39" s="1"/>
  <c r="O39"/>
  <c r="C33"/>
  <c r="D33"/>
  <c r="E33"/>
  <c r="F33"/>
  <c r="G33"/>
  <c r="H33"/>
  <c r="I33"/>
  <c r="N33"/>
  <c r="J33" s="1"/>
  <c r="O33"/>
  <c r="C67"/>
  <c r="D67"/>
  <c r="E67"/>
  <c r="F67"/>
  <c r="G67"/>
  <c r="H67"/>
  <c r="N67"/>
  <c r="O67"/>
  <c r="C62"/>
  <c r="D62"/>
  <c r="E62"/>
  <c r="F62"/>
  <c r="G62"/>
  <c r="H62"/>
  <c r="I62"/>
  <c r="N62"/>
  <c r="J62" s="1"/>
  <c r="O62"/>
  <c r="C37"/>
  <c r="D37"/>
  <c r="E37"/>
  <c r="F37"/>
  <c r="G37"/>
  <c r="H37"/>
  <c r="I37"/>
  <c r="N37"/>
  <c r="J37" s="1"/>
  <c r="O37"/>
  <c r="C40"/>
  <c r="D40"/>
  <c r="E40"/>
  <c r="F40"/>
  <c r="G40"/>
  <c r="H40"/>
  <c r="I40"/>
  <c r="N40"/>
  <c r="J40" s="1"/>
  <c r="O40"/>
  <c r="C38"/>
  <c r="D38"/>
  <c r="F38"/>
  <c r="G38"/>
  <c r="H38"/>
  <c r="I38"/>
  <c r="N38"/>
  <c r="J38" s="1"/>
  <c r="O38"/>
  <c r="C46"/>
  <c r="D46"/>
  <c r="F46"/>
  <c r="G46"/>
  <c r="H46"/>
  <c r="I46"/>
  <c r="N46"/>
  <c r="J46" s="1"/>
  <c r="O46"/>
  <c r="C36"/>
  <c r="D36"/>
  <c r="F36"/>
  <c r="G36"/>
  <c r="H36"/>
  <c r="I36"/>
  <c r="N36"/>
  <c r="J36" s="1"/>
  <c r="O36"/>
  <c r="C81"/>
  <c r="D81"/>
  <c r="E81"/>
  <c r="F81"/>
  <c r="G81"/>
  <c r="H81"/>
  <c r="I81"/>
  <c r="N81"/>
  <c r="J81" s="1"/>
  <c r="O81"/>
  <c r="C85"/>
  <c r="D85"/>
  <c r="E85"/>
  <c r="F85"/>
  <c r="G85"/>
  <c r="H85"/>
  <c r="I85"/>
  <c r="N85"/>
  <c r="O85"/>
  <c r="C82"/>
  <c r="D82"/>
  <c r="E82"/>
  <c r="F82"/>
  <c r="G82"/>
  <c r="H82"/>
  <c r="I82"/>
  <c r="N82"/>
  <c r="J82" s="1"/>
  <c r="O82"/>
  <c r="C80"/>
  <c r="D80"/>
  <c r="F80"/>
  <c r="G80"/>
  <c r="H80"/>
  <c r="I80"/>
  <c r="N80"/>
  <c r="J80" s="1"/>
  <c r="O80"/>
  <c r="C84"/>
  <c r="D84"/>
  <c r="E84"/>
  <c r="F84"/>
  <c r="G84"/>
  <c r="H84"/>
  <c r="I84"/>
  <c r="N84"/>
  <c r="J84" s="1"/>
  <c r="O84"/>
  <c r="C83"/>
  <c r="D83"/>
  <c r="F83"/>
  <c r="G83"/>
  <c r="H83"/>
  <c r="I83"/>
  <c r="N83"/>
  <c r="J83" s="1"/>
  <c r="O83"/>
  <c r="C72"/>
  <c r="D72"/>
  <c r="E72"/>
  <c r="F72"/>
  <c r="G72"/>
  <c r="H72"/>
  <c r="I72"/>
  <c r="N72"/>
  <c r="J72" s="1"/>
  <c r="O72"/>
  <c r="C74"/>
  <c r="D74"/>
  <c r="E74"/>
  <c r="F74"/>
  <c r="G74"/>
  <c r="H74"/>
  <c r="I74"/>
  <c r="N74"/>
  <c r="J74" s="1"/>
  <c r="O74"/>
  <c r="C75"/>
  <c r="D75"/>
  <c r="E75"/>
  <c r="F75"/>
  <c r="G75"/>
  <c r="H75"/>
  <c r="I75"/>
  <c r="N75"/>
  <c r="J75" s="1"/>
  <c r="O75"/>
  <c r="C77"/>
  <c r="D77"/>
  <c r="E77"/>
  <c r="F77"/>
  <c r="G77"/>
  <c r="H77"/>
  <c r="I77"/>
  <c r="N77"/>
  <c r="J77" s="1"/>
  <c r="O77"/>
  <c r="C76"/>
  <c r="D76"/>
  <c r="E76"/>
  <c r="F76"/>
  <c r="G76"/>
  <c r="H76"/>
  <c r="I76"/>
  <c r="N76"/>
  <c r="J76" s="1"/>
  <c r="O76"/>
  <c r="C78"/>
  <c r="D78"/>
  <c r="F78"/>
  <c r="G78"/>
  <c r="H78"/>
  <c r="I78"/>
  <c r="N78"/>
  <c r="J78" s="1"/>
  <c r="O78"/>
  <c r="C73"/>
  <c r="D73"/>
  <c r="F73"/>
  <c r="G73"/>
  <c r="H73"/>
  <c r="I73"/>
  <c r="N73"/>
  <c r="J73" s="1"/>
  <c r="O73"/>
  <c r="C104"/>
  <c r="D104"/>
  <c r="F104"/>
  <c r="G104"/>
  <c r="H104"/>
  <c r="I104"/>
  <c r="N104"/>
  <c r="J104" s="1"/>
  <c r="O104"/>
  <c r="C98"/>
  <c r="D98"/>
  <c r="F98"/>
  <c r="G98"/>
  <c r="H98"/>
  <c r="I98"/>
  <c r="N98"/>
  <c r="J98" s="1"/>
  <c r="O98"/>
  <c r="C96"/>
  <c r="D96"/>
  <c r="F96"/>
  <c r="G96"/>
  <c r="H96"/>
  <c r="I96"/>
  <c r="N96"/>
  <c r="J96" s="1"/>
  <c r="O96"/>
  <c r="C101"/>
  <c r="D101"/>
  <c r="F101"/>
  <c r="G101"/>
  <c r="H101"/>
  <c r="I101"/>
  <c r="N101"/>
  <c r="J101" s="1"/>
  <c r="O101"/>
  <c r="C105"/>
  <c r="D105"/>
  <c r="E105"/>
  <c r="F105"/>
  <c r="G105"/>
  <c r="H105"/>
  <c r="I105"/>
  <c r="N105"/>
  <c r="J105" s="1"/>
  <c r="O105"/>
  <c r="C97"/>
  <c r="D97"/>
  <c r="E97"/>
  <c r="F97"/>
  <c r="G97"/>
  <c r="H97"/>
  <c r="I97"/>
  <c r="N97"/>
  <c r="J97" s="1"/>
  <c r="O97"/>
  <c r="C103"/>
  <c r="D103"/>
  <c r="E103"/>
  <c r="F103"/>
  <c r="G103"/>
  <c r="H103"/>
  <c r="I103"/>
  <c r="N103"/>
  <c r="J103" s="1"/>
  <c r="O103"/>
  <c r="C107"/>
  <c r="D107"/>
  <c r="E107"/>
  <c r="F107"/>
  <c r="G107"/>
  <c r="H107"/>
  <c r="I107"/>
  <c r="N107"/>
  <c r="J107" s="1"/>
  <c r="O107"/>
  <c r="C100"/>
  <c r="D100"/>
  <c r="F100"/>
  <c r="G100"/>
  <c r="H100"/>
  <c r="I100"/>
  <c r="N100"/>
  <c r="J100" s="1"/>
  <c r="O100"/>
  <c r="C95"/>
  <c r="D95"/>
  <c r="E95"/>
  <c r="F95"/>
  <c r="G95"/>
  <c r="H95"/>
  <c r="I95"/>
  <c r="N95"/>
  <c r="J95" s="1"/>
  <c r="O95"/>
  <c r="C108"/>
  <c r="D108"/>
  <c r="F108"/>
  <c r="G108"/>
  <c r="H108"/>
  <c r="I108"/>
  <c r="N108"/>
  <c r="J108" s="1"/>
  <c r="O108"/>
  <c r="C90"/>
  <c r="D90"/>
  <c r="E90"/>
  <c r="F90"/>
  <c r="G90"/>
  <c r="H90"/>
  <c r="I90"/>
  <c r="N90"/>
  <c r="J90" s="1"/>
  <c r="O90"/>
  <c r="C91"/>
  <c r="D91"/>
  <c r="E91"/>
  <c r="F91"/>
  <c r="G91"/>
  <c r="H91"/>
  <c r="I91"/>
  <c r="N91"/>
  <c r="J91" s="1"/>
  <c r="O91"/>
  <c r="C99"/>
  <c r="D99"/>
  <c r="E99"/>
  <c r="F99"/>
  <c r="G99"/>
  <c r="H99"/>
  <c r="I99"/>
  <c r="N99"/>
  <c r="J99" s="1"/>
  <c r="O99"/>
  <c r="C92"/>
  <c r="D92"/>
  <c r="E92"/>
  <c r="F92"/>
  <c r="G92"/>
  <c r="H92"/>
  <c r="I92"/>
  <c r="N92"/>
  <c r="J92" s="1"/>
  <c r="O92"/>
  <c r="C94"/>
  <c r="D94"/>
  <c r="E94"/>
  <c r="F94"/>
  <c r="G94"/>
  <c r="H94"/>
  <c r="I94"/>
  <c r="N94"/>
  <c r="J94" s="1"/>
  <c r="O94"/>
  <c r="C102"/>
  <c r="D102"/>
  <c r="E102"/>
  <c r="F102"/>
  <c r="G102"/>
  <c r="H102"/>
  <c r="I102"/>
  <c r="N102"/>
  <c r="J102" s="1"/>
  <c r="O102"/>
  <c r="C93"/>
  <c r="D93"/>
  <c r="E93"/>
  <c r="F93"/>
  <c r="G93"/>
  <c r="H93"/>
  <c r="I93"/>
  <c r="N93"/>
  <c r="J93" s="1"/>
  <c r="O93"/>
  <c r="C14" i="6"/>
  <c r="D14"/>
  <c r="F14"/>
  <c r="G14"/>
  <c r="H14"/>
  <c r="I14"/>
  <c r="N14"/>
  <c r="J14" s="1"/>
  <c r="O14"/>
  <c r="C15"/>
  <c r="D15"/>
  <c r="F15"/>
  <c r="G15"/>
  <c r="H15"/>
  <c r="I15"/>
  <c r="J15"/>
  <c r="N15"/>
  <c r="O15"/>
  <c r="C16"/>
  <c r="D16"/>
  <c r="F16"/>
  <c r="G16"/>
  <c r="H16"/>
  <c r="I16"/>
  <c r="N16"/>
  <c r="J16" s="1"/>
  <c r="O16"/>
  <c r="C17"/>
  <c r="D17"/>
  <c r="F17"/>
  <c r="G17"/>
  <c r="H17"/>
  <c r="I17"/>
  <c r="N17"/>
  <c r="J17" s="1"/>
  <c r="O17"/>
  <c r="C18"/>
  <c r="D18"/>
  <c r="F18"/>
  <c r="G18"/>
  <c r="H18"/>
  <c r="I18"/>
  <c r="N18"/>
  <c r="J18" s="1"/>
  <c r="O18"/>
  <c r="C19"/>
  <c r="D19"/>
  <c r="F19"/>
  <c r="G19"/>
  <c r="H19"/>
  <c r="I19"/>
  <c r="J19"/>
  <c r="N19"/>
  <c r="O19"/>
  <c r="C20"/>
  <c r="D20"/>
  <c r="F20"/>
  <c r="G20"/>
  <c r="H20"/>
  <c r="I20"/>
  <c r="N20"/>
  <c r="J20" s="1"/>
  <c r="O20"/>
  <c r="C21"/>
  <c r="D21"/>
  <c r="F21"/>
  <c r="G21"/>
  <c r="H21"/>
  <c r="I21"/>
  <c r="N21"/>
  <c r="J21" s="1"/>
  <c r="O21"/>
  <c r="C22"/>
  <c r="D22"/>
  <c r="F22"/>
  <c r="G22"/>
  <c r="H22"/>
  <c r="I22"/>
  <c r="N22"/>
  <c r="J22" s="1"/>
  <c r="O22"/>
  <c r="C23"/>
  <c r="D23"/>
  <c r="F23"/>
  <c r="G23"/>
  <c r="H23"/>
  <c r="I23"/>
  <c r="N23"/>
  <c r="J23" s="1"/>
  <c r="O23"/>
  <c r="C24"/>
  <c r="D24"/>
  <c r="E24"/>
  <c r="F24"/>
  <c r="G24"/>
  <c r="H24"/>
  <c r="I24"/>
  <c r="J24"/>
  <c r="N24"/>
  <c r="O24"/>
  <c r="C25"/>
  <c r="D25"/>
  <c r="F25"/>
  <c r="G25"/>
  <c r="H25"/>
  <c r="I25"/>
  <c r="N25"/>
  <c r="J25" s="1"/>
  <c r="O25"/>
  <c r="C26"/>
  <c r="D26"/>
  <c r="E26"/>
  <c r="F26"/>
  <c r="G26"/>
  <c r="H26"/>
  <c r="I26"/>
  <c r="J26"/>
  <c r="N26"/>
  <c r="O26"/>
  <c r="C27"/>
  <c r="D27"/>
  <c r="E27"/>
  <c r="F27"/>
  <c r="G27"/>
  <c r="H27"/>
  <c r="I27"/>
  <c r="N27"/>
  <c r="J27" s="1"/>
  <c r="O27"/>
  <c r="C28"/>
  <c r="D28"/>
  <c r="F28"/>
  <c r="G28"/>
  <c r="H28"/>
  <c r="I28"/>
  <c r="J28"/>
  <c r="N28"/>
  <c r="O28"/>
  <c r="C29"/>
  <c r="D29"/>
  <c r="F29"/>
  <c r="G29"/>
  <c r="H29"/>
  <c r="I29"/>
  <c r="N29"/>
  <c r="J29" s="1"/>
  <c r="O29"/>
  <c r="C30"/>
  <c r="D30"/>
  <c r="F30"/>
  <c r="G30"/>
  <c r="H30"/>
  <c r="I30"/>
  <c r="N30"/>
  <c r="J30" s="1"/>
  <c r="O30"/>
  <c r="C31"/>
  <c r="D31"/>
  <c r="E31"/>
  <c r="F31"/>
  <c r="G31"/>
  <c r="H31"/>
  <c r="I31"/>
  <c r="N31"/>
  <c r="J31" s="1"/>
  <c r="O31"/>
  <c r="C32"/>
  <c r="D32"/>
  <c r="E32"/>
  <c r="F32"/>
  <c r="G32"/>
  <c r="H32"/>
  <c r="I32"/>
  <c r="J32"/>
  <c r="N32"/>
  <c r="O32"/>
  <c r="C33"/>
  <c r="D33"/>
  <c r="E33"/>
  <c r="F33"/>
  <c r="G33"/>
  <c r="H33"/>
  <c r="I33"/>
  <c r="N33"/>
  <c r="J33" s="1"/>
  <c r="O33"/>
  <c r="C34"/>
  <c r="D34"/>
  <c r="F34"/>
  <c r="G34"/>
  <c r="H34"/>
  <c r="I34"/>
  <c r="J34"/>
  <c r="N34"/>
  <c r="O34"/>
  <c r="C35"/>
  <c r="D35"/>
  <c r="E35"/>
  <c r="F35"/>
  <c r="G35"/>
  <c r="H35"/>
  <c r="I35"/>
  <c r="J35"/>
  <c r="N35"/>
  <c r="O35"/>
  <c r="C36"/>
  <c r="D36"/>
  <c r="F36"/>
  <c r="G36"/>
  <c r="H36"/>
  <c r="I36"/>
  <c r="J36"/>
  <c r="N36"/>
  <c r="O36"/>
  <c r="C37"/>
  <c r="D37"/>
  <c r="E37"/>
  <c r="F37"/>
  <c r="G37"/>
  <c r="H37"/>
  <c r="I37"/>
  <c r="J37"/>
  <c r="N37"/>
  <c r="O37"/>
  <c r="C38"/>
  <c r="D38"/>
  <c r="F38"/>
  <c r="G38"/>
  <c r="H38"/>
  <c r="I38"/>
  <c r="N38"/>
  <c r="J38" s="1"/>
  <c r="O38"/>
  <c r="C39"/>
  <c r="D39"/>
  <c r="E39"/>
  <c r="F39"/>
  <c r="G39"/>
  <c r="H39"/>
  <c r="I39"/>
  <c r="N39"/>
  <c r="O39"/>
  <c r="C40"/>
  <c r="D40"/>
  <c r="E40"/>
  <c r="F40"/>
  <c r="G40"/>
  <c r="H40"/>
  <c r="I40"/>
  <c r="N40"/>
  <c r="O40"/>
  <c r="C41"/>
  <c r="D41"/>
  <c r="E41"/>
  <c r="F41"/>
  <c r="G41"/>
  <c r="H41"/>
  <c r="I41"/>
  <c r="N41"/>
  <c r="O41"/>
  <c r="C47"/>
  <c r="D47"/>
  <c r="F47"/>
  <c r="G47"/>
  <c r="H47"/>
  <c r="I47"/>
  <c r="N47"/>
  <c r="J47" s="1"/>
  <c r="O47"/>
  <c r="C48"/>
  <c r="D48"/>
  <c r="F48"/>
  <c r="G48"/>
  <c r="H48"/>
  <c r="I48"/>
  <c r="J48"/>
  <c r="N48"/>
  <c r="O48"/>
  <c r="C49"/>
  <c r="D49"/>
  <c r="F49"/>
  <c r="G49"/>
  <c r="H49"/>
  <c r="I49"/>
  <c r="N49"/>
  <c r="J49" s="1"/>
  <c r="O49"/>
  <c r="C50"/>
  <c r="D50"/>
  <c r="F50"/>
  <c r="G50"/>
  <c r="H50"/>
  <c r="I50"/>
  <c r="J50"/>
  <c r="N50"/>
  <c r="O50"/>
  <c r="C51"/>
  <c r="D51"/>
  <c r="F51"/>
  <c r="G51"/>
  <c r="H51"/>
  <c r="I51"/>
  <c r="N51"/>
  <c r="J51" s="1"/>
  <c r="O51"/>
  <c r="C52"/>
  <c r="D52"/>
  <c r="F52"/>
  <c r="G52"/>
  <c r="H52"/>
  <c r="I52"/>
  <c r="N52"/>
  <c r="J52" s="1"/>
  <c r="O52"/>
  <c r="C53"/>
  <c r="D53"/>
  <c r="F53"/>
  <c r="G53"/>
  <c r="H53"/>
  <c r="I53"/>
  <c r="J53"/>
  <c r="N53"/>
  <c r="O53"/>
  <c r="C54"/>
  <c r="D54"/>
  <c r="F54"/>
  <c r="G54"/>
  <c r="H54"/>
  <c r="I54"/>
  <c r="N54"/>
  <c r="J54" s="1"/>
  <c r="O54"/>
  <c r="C55"/>
  <c r="D55"/>
  <c r="F55"/>
  <c r="G55"/>
  <c r="H55"/>
  <c r="I55"/>
  <c r="N55"/>
  <c r="J55" s="1"/>
  <c r="O55"/>
  <c r="C56"/>
  <c r="D56"/>
  <c r="F56"/>
  <c r="G56"/>
  <c r="H56"/>
  <c r="I56"/>
  <c r="J56"/>
  <c r="N56"/>
  <c r="O56"/>
  <c r="C57"/>
  <c r="D57"/>
  <c r="F57"/>
  <c r="G57"/>
  <c r="H57"/>
  <c r="I57"/>
  <c r="N57"/>
  <c r="J57" s="1"/>
  <c r="O57"/>
  <c r="C58"/>
  <c r="D58"/>
  <c r="F58"/>
  <c r="G58"/>
  <c r="H58"/>
  <c r="I58"/>
  <c r="J58"/>
  <c r="N58"/>
  <c r="O58"/>
  <c r="C59"/>
  <c r="D59"/>
  <c r="F59"/>
  <c r="G59"/>
  <c r="H59"/>
  <c r="I59"/>
  <c r="N59"/>
  <c r="J59" s="1"/>
  <c r="O59"/>
  <c r="C60"/>
  <c r="D60"/>
  <c r="F60"/>
  <c r="G60"/>
  <c r="H60"/>
  <c r="I60"/>
  <c r="N60"/>
  <c r="J60" s="1"/>
  <c r="O60"/>
  <c r="C61"/>
  <c r="D61"/>
  <c r="F61"/>
  <c r="G61"/>
  <c r="H61"/>
  <c r="I61"/>
  <c r="J61"/>
  <c r="N61"/>
  <c r="O61"/>
  <c r="C62"/>
  <c r="D62"/>
  <c r="F62"/>
  <c r="G62"/>
  <c r="H62"/>
  <c r="I62"/>
  <c r="N62"/>
  <c r="J62" s="1"/>
  <c r="O62"/>
  <c r="C63"/>
  <c r="D63"/>
  <c r="F63"/>
  <c r="G63"/>
  <c r="H63"/>
  <c r="I63"/>
  <c r="N63"/>
  <c r="J63" s="1"/>
  <c r="O63"/>
  <c r="C64"/>
  <c r="D64"/>
  <c r="F64"/>
  <c r="G64"/>
  <c r="H64"/>
  <c r="I64"/>
  <c r="J64"/>
  <c r="N64"/>
  <c r="O64"/>
  <c r="C65"/>
  <c r="D65"/>
  <c r="F65"/>
  <c r="G65"/>
  <c r="H65"/>
  <c r="I65"/>
  <c r="N65"/>
  <c r="J65" s="1"/>
  <c r="O65"/>
  <c r="C66"/>
  <c r="D66"/>
  <c r="F66"/>
  <c r="G66"/>
  <c r="H66"/>
  <c r="I66"/>
  <c r="J66"/>
  <c r="N66"/>
  <c r="O66"/>
  <c r="C67"/>
  <c r="D67"/>
  <c r="F67"/>
  <c r="G67"/>
  <c r="H67"/>
  <c r="I67"/>
  <c r="N67"/>
  <c r="J67" s="1"/>
  <c r="O67"/>
  <c r="C68"/>
  <c r="D68"/>
  <c r="F68"/>
  <c r="G68"/>
  <c r="H68"/>
  <c r="I68"/>
  <c r="N68"/>
  <c r="J68" s="1"/>
  <c r="O68"/>
  <c r="C69"/>
  <c r="D69"/>
  <c r="F69"/>
  <c r="G69"/>
  <c r="H69"/>
  <c r="I69"/>
  <c r="J69"/>
  <c r="N69"/>
  <c r="O69"/>
  <c r="C70"/>
  <c r="D70"/>
  <c r="F70"/>
  <c r="G70"/>
  <c r="H70"/>
  <c r="I70"/>
  <c r="N70"/>
  <c r="J70" s="1"/>
  <c r="O70"/>
  <c r="C71"/>
  <c r="D71"/>
  <c r="F71"/>
  <c r="G71"/>
  <c r="H71"/>
  <c r="I71"/>
  <c r="N71"/>
  <c r="J71" s="1"/>
  <c r="O71"/>
  <c r="C72"/>
  <c r="D72"/>
  <c r="F72"/>
  <c r="G72"/>
  <c r="H72"/>
  <c r="I72"/>
  <c r="J72"/>
  <c r="N72"/>
  <c r="O72"/>
  <c r="C73"/>
  <c r="D73"/>
  <c r="F73"/>
  <c r="G73"/>
  <c r="H73"/>
  <c r="I73"/>
  <c r="N73"/>
  <c r="J73" s="1"/>
  <c r="O73"/>
  <c r="C74"/>
  <c r="D74"/>
  <c r="F74"/>
  <c r="G74"/>
  <c r="H74"/>
  <c r="I74"/>
  <c r="J74"/>
  <c r="N74"/>
  <c r="O74"/>
  <c r="C75"/>
  <c r="D75"/>
  <c r="F75"/>
  <c r="G75"/>
  <c r="H75"/>
  <c r="I75"/>
  <c r="N75"/>
  <c r="J75" s="1"/>
  <c r="O75"/>
  <c r="C76"/>
  <c r="D76"/>
  <c r="F76"/>
  <c r="G76"/>
  <c r="H76"/>
  <c r="I76"/>
  <c r="N76"/>
  <c r="J76" s="1"/>
  <c r="O76"/>
  <c r="C77"/>
  <c r="D77"/>
  <c r="F77"/>
  <c r="G77"/>
  <c r="H77"/>
  <c r="I77"/>
  <c r="J77"/>
  <c r="N77"/>
  <c r="O77"/>
  <c r="C78"/>
  <c r="D78"/>
  <c r="F78"/>
  <c r="G78"/>
  <c r="H78"/>
  <c r="I78"/>
  <c r="N78"/>
  <c r="J78" s="1"/>
  <c r="O78"/>
  <c r="C79"/>
  <c r="D79"/>
  <c r="F79"/>
  <c r="G79"/>
  <c r="H79"/>
  <c r="I79"/>
  <c r="N79"/>
  <c r="J79" s="1"/>
  <c r="O79"/>
  <c r="C80"/>
  <c r="D80"/>
  <c r="F80"/>
  <c r="G80"/>
  <c r="H80"/>
  <c r="I80"/>
  <c r="J80"/>
  <c r="N80"/>
  <c r="O80"/>
  <c r="C81"/>
  <c r="D81"/>
  <c r="F81"/>
  <c r="G81"/>
  <c r="H81"/>
  <c r="I81"/>
  <c r="N81"/>
  <c r="J81" s="1"/>
  <c r="O81"/>
  <c r="C87"/>
  <c r="D87"/>
  <c r="F87"/>
  <c r="G87"/>
  <c r="H87"/>
  <c r="I87"/>
  <c r="J87"/>
  <c r="N87"/>
  <c r="O87"/>
  <c r="C88"/>
  <c r="D88"/>
  <c r="F88"/>
  <c r="G88"/>
  <c r="H88"/>
  <c r="I88"/>
  <c r="N88"/>
  <c r="J88" s="1"/>
  <c r="O88"/>
  <c r="C89"/>
  <c r="D89"/>
  <c r="F89"/>
  <c r="G89"/>
  <c r="H89"/>
  <c r="I89"/>
  <c r="N89"/>
  <c r="J89" s="1"/>
  <c r="O89"/>
  <c r="C90"/>
  <c r="D90"/>
  <c r="F90"/>
  <c r="G90"/>
  <c r="H90"/>
  <c r="I90"/>
  <c r="N90"/>
  <c r="J90" s="1"/>
  <c r="O90"/>
  <c r="C91"/>
  <c r="D91"/>
  <c r="F91"/>
  <c r="G91"/>
  <c r="H91"/>
  <c r="I91"/>
  <c r="N91"/>
  <c r="J91" s="1"/>
  <c r="O91"/>
  <c r="C92"/>
  <c r="D92"/>
  <c r="F92"/>
  <c r="G92"/>
  <c r="H92"/>
  <c r="I92"/>
  <c r="N92"/>
  <c r="J92" s="1"/>
  <c r="O92"/>
  <c r="C93"/>
  <c r="D93"/>
  <c r="F93"/>
  <c r="G93"/>
  <c r="H93"/>
  <c r="I93"/>
  <c r="J93"/>
  <c r="N93"/>
  <c r="O93"/>
  <c r="C94"/>
  <c r="D94"/>
  <c r="F94"/>
  <c r="G94"/>
  <c r="H94"/>
  <c r="I94"/>
  <c r="N94"/>
  <c r="J94" s="1"/>
  <c r="O94"/>
  <c r="C95"/>
  <c r="D95"/>
  <c r="F95"/>
  <c r="G95"/>
  <c r="H95"/>
  <c r="I95"/>
  <c r="N95"/>
  <c r="J95" s="1"/>
  <c r="O95"/>
  <c r="C96"/>
  <c r="D96"/>
  <c r="F96"/>
  <c r="G96"/>
  <c r="H96"/>
  <c r="I96"/>
  <c r="N96"/>
  <c r="J96" s="1"/>
  <c r="O96"/>
  <c r="C97"/>
  <c r="D97"/>
  <c r="F97"/>
  <c r="G97"/>
  <c r="H97"/>
  <c r="I97"/>
  <c r="N97"/>
  <c r="J97" s="1"/>
  <c r="O97"/>
  <c r="C98"/>
  <c r="D98"/>
  <c r="F98"/>
  <c r="G98"/>
  <c r="H98"/>
  <c r="I98"/>
  <c r="J98"/>
  <c r="N98"/>
  <c r="O98"/>
  <c r="C99"/>
  <c r="D99"/>
  <c r="F99"/>
  <c r="G99"/>
  <c r="H99"/>
  <c r="I99"/>
  <c r="J99"/>
  <c r="N99"/>
  <c r="O99"/>
  <c r="C100"/>
  <c r="D100"/>
  <c r="F100"/>
  <c r="G100"/>
  <c r="H100"/>
  <c r="I100"/>
  <c r="N100"/>
  <c r="J100" s="1"/>
  <c r="O100"/>
  <c r="C101"/>
  <c r="D101"/>
  <c r="F101"/>
  <c r="G101"/>
  <c r="H101"/>
  <c r="I101"/>
  <c r="N101"/>
  <c r="J101" s="1"/>
  <c r="O101"/>
  <c r="C102"/>
  <c r="D102"/>
  <c r="F102"/>
  <c r="G102"/>
  <c r="H102"/>
  <c r="I102"/>
  <c r="N102"/>
  <c r="J102" s="1"/>
  <c r="O102"/>
  <c r="C103"/>
  <c r="D103"/>
  <c r="F103"/>
  <c r="G103"/>
  <c r="H103"/>
  <c r="I103"/>
  <c r="J103"/>
  <c r="N103"/>
  <c r="O103"/>
  <c r="C104"/>
  <c r="D104"/>
  <c r="F104"/>
  <c r="G104"/>
  <c r="H104"/>
  <c r="I104"/>
  <c r="N104"/>
  <c r="J104" s="1"/>
  <c r="O104"/>
  <c r="C105"/>
  <c r="D105"/>
  <c r="F105"/>
  <c r="G105"/>
  <c r="H105"/>
  <c r="I105"/>
  <c r="N105"/>
  <c r="O105"/>
  <c r="C106"/>
  <c r="D106"/>
  <c r="F106"/>
  <c r="G106"/>
  <c r="H106"/>
  <c r="I106"/>
  <c r="N106"/>
  <c r="O106"/>
  <c r="C107"/>
  <c r="D107"/>
  <c r="F107"/>
  <c r="G107"/>
  <c r="H107"/>
  <c r="N107"/>
  <c r="O107"/>
  <c r="C113"/>
  <c r="D113"/>
  <c r="F113"/>
  <c r="G113"/>
  <c r="H113"/>
  <c r="I113"/>
  <c r="N113"/>
  <c r="J113" s="1"/>
  <c r="O113"/>
  <c r="C114"/>
  <c r="D114"/>
  <c r="F114"/>
  <c r="G114"/>
  <c r="H114"/>
  <c r="I114"/>
  <c r="J114"/>
  <c r="N114"/>
  <c r="O114"/>
  <c r="C115"/>
  <c r="D115"/>
  <c r="F115"/>
  <c r="G115"/>
  <c r="H115"/>
  <c r="I115"/>
  <c r="N115"/>
  <c r="J115" s="1"/>
  <c r="O115"/>
  <c r="C116"/>
  <c r="D116"/>
  <c r="F116"/>
  <c r="G116"/>
  <c r="H116"/>
  <c r="I116"/>
  <c r="N116"/>
  <c r="J116" s="1"/>
  <c r="O116"/>
  <c r="C117"/>
  <c r="D117"/>
  <c r="F117"/>
  <c r="G117"/>
  <c r="H117"/>
  <c r="I117"/>
  <c r="N117"/>
  <c r="J117" s="1"/>
  <c r="O117"/>
  <c r="C118"/>
  <c r="D118"/>
  <c r="F118"/>
  <c r="G118"/>
  <c r="H118"/>
  <c r="I118"/>
  <c r="N118"/>
  <c r="J118" s="1"/>
  <c r="O118"/>
  <c r="C119"/>
  <c r="D119"/>
  <c r="F119"/>
  <c r="G119"/>
  <c r="H119"/>
  <c r="I119"/>
  <c r="J119"/>
  <c r="N119"/>
  <c r="O119"/>
  <c r="C120"/>
  <c r="D120"/>
  <c r="F120"/>
  <c r="G120"/>
  <c r="H120"/>
  <c r="I120"/>
  <c r="N120"/>
  <c r="J120" s="1"/>
  <c r="O120"/>
  <c r="C121"/>
  <c r="D121"/>
  <c r="F121"/>
  <c r="G121"/>
  <c r="H121"/>
  <c r="I121"/>
  <c r="N121"/>
  <c r="J121" s="1"/>
  <c r="O121"/>
  <c r="C122"/>
  <c r="D122"/>
  <c r="F122"/>
  <c r="G122"/>
  <c r="H122"/>
  <c r="I122"/>
  <c r="N122"/>
  <c r="J122" s="1"/>
  <c r="O122"/>
  <c r="C123"/>
  <c r="D123"/>
  <c r="F123"/>
  <c r="G123"/>
  <c r="H123"/>
  <c r="I123"/>
  <c r="N123"/>
  <c r="J123" s="1"/>
  <c r="O123"/>
  <c r="C124"/>
  <c r="D124"/>
  <c r="F124"/>
  <c r="G124"/>
  <c r="H124"/>
  <c r="I124"/>
  <c r="J124"/>
  <c r="N124"/>
  <c r="O124"/>
  <c r="C125"/>
  <c r="D125"/>
  <c r="F125"/>
  <c r="G125"/>
  <c r="H125"/>
  <c r="I125"/>
  <c r="N125"/>
  <c r="J125" s="1"/>
  <c r="O125"/>
  <c r="C126"/>
  <c r="D126"/>
  <c r="F126"/>
  <c r="G126"/>
  <c r="H126"/>
  <c r="I126"/>
  <c r="N126"/>
  <c r="J126" s="1"/>
  <c r="O126"/>
  <c r="C127"/>
  <c r="D127"/>
  <c r="F127"/>
  <c r="G127"/>
  <c r="H127"/>
  <c r="I127"/>
  <c r="N127"/>
  <c r="J127" s="1"/>
  <c r="O127"/>
  <c r="C128"/>
  <c r="D128"/>
  <c r="F128"/>
  <c r="G128"/>
  <c r="H128"/>
  <c r="I128"/>
  <c r="N128"/>
  <c r="J128" s="1"/>
  <c r="O128"/>
  <c r="C129"/>
  <c r="D129"/>
  <c r="F129"/>
  <c r="G129"/>
  <c r="H129"/>
  <c r="I129"/>
  <c r="N129"/>
  <c r="J129" s="1"/>
  <c r="O129"/>
  <c r="C130"/>
  <c r="D130"/>
  <c r="F130"/>
  <c r="G130"/>
  <c r="H130"/>
  <c r="I130"/>
  <c r="J130"/>
  <c r="N130"/>
  <c r="O130"/>
  <c r="C131"/>
  <c r="D131"/>
  <c r="F131"/>
  <c r="G131"/>
  <c r="H131"/>
  <c r="I131"/>
  <c r="N131"/>
  <c r="J131" s="1"/>
  <c r="O131"/>
  <c r="C132"/>
  <c r="D132"/>
  <c r="F132"/>
  <c r="G132"/>
  <c r="H132"/>
  <c r="I132"/>
  <c r="J132"/>
  <c r="N132"/>
  <c r="O132"/>
  <c r="C133"/>
  <c r="D133"/>
  <c r="F133"/>
  <c r="G133"/>
  <c r="H133"/>
  <c r="I133"/>
  <c r="N133"/>
  <c r="J133" s="1"/>
  <c r="O133"/>
  <c r="C134"/>
  <c r="D134"/>
  <c r="F134"/>
  <c r="G134"/>
  <c r="H134"/>
  <c r="I134"/>
  <c r="N134"/>
  <c r="J134" s="1"/>
  <c r="O134"/>
  <c r="C135"/>
  <c r="D135"/>
  <c r="F135"/>
  <c r="G135"/>
  <c r="H135"/>
  <c r="I135"/>
  <c r="J135"/>
  <c r="N135"/>
  <c r="O135"/>
  <c r="C136"/>
  <c r="D136"/>
  <c r="F136"/>
  <c r="G136"/>
  <c r="H136"/>
  <c r="I136"/>
  <c r="N136"/>
  <c r="J136" s="1"/>
  <c r="O136"/>
  <c r="C137"/>
  <c r="D137"/>
  <c r="F137"/>
  <c r="G137"/>
  <c r="H137"/>
  <c r="I137"/>
  <c r="N137"/>
  <c r="J137" s="1"/>
  <c r="O137"/>
  <c r="C138"/>
  <c r="D138"/>
  <c r="F138"/>
  <c r="G138"/>
  <c r="H138"/>
  <c r="I138"/>
  <c r="J138"/>
  <c r="N138"/>
  <c r="O138"/>
  <c r="C139"/>
  <c r="D139"/>
  <c r="F139"/>
  <c r="G139"/>
  <c r="H139"/>
  <c r="I139"/>
  <c r="N139"/>
  <c r="J139" s="1"/>
  <c r="O139"/>
  <c r="C140"/>
  <c r="D140"/>
  <c r="F140"/>
  <c r="G140"/>
  <c r="H140"/>
  <c r="I140"/>
  <c r="J140"/>
  <c r="N140"/>
  <c r="O140"/>
  <c r="C141"/>
  <c r="D141"/>
  <c r="F141"/>
  <c r="G141"/>
  <c r="H141"/>
  <c r="I141"/>
  <c r="N141"/>
  <c r="J141" s="1"/>
  <c r="O141"/>
  <c r="C142"/>
  <c r="D142"/>
  <c r="F142"/>
  <c r="G142"/>
  <c r="H142"/>
  <c r="I142"/>
  <c r="N142"/>
  <c r="J142" s="1"/>
  <c r="O142"/>
  <c r="C143"/>
  <c r="D143"/>
  <c r="F143"/>
  <c r="G143"/>
  <c r="H143"/>
  <c r="I143"/>
  <c r="J143"/>
  <c r="N143"/>
  <c r="O143"/>
  <c r="C144"/>
  <c r="D144"/>
  <c r="F144"/>
  <c r="G144"/>
  <c r="H144"/>
  <c r="I144"/>
  <c r="N144"/>
  <c r="J144" s="1"/>
  <c r="O144"/>
  <c r="C145"/>
  <c r="D145"/>
  <c r="F145"/>
  <c r="G145"/>
  <c r="H145"/>
  <c r="I145"/>
  <c r="N145"/>
  <c r="O145"/>
  <c r="C146"/>
  <c r="D146"/>
  <c r="F146"/>
  <c r="G146"/>
  <c r="H146"/>
  <c r="I146"/>
  <c r="N146"/>
  <c r="O146"/>
  <c r="C147"/>
  <c r="D147"/>
  <c r="F147"/>
  <c r="G147"/>
  <c r="H147"/>
  <c r="N147"/>
  <c r="O147"/>
  <c r="C148"/>
  <c r="D148"/>
  <c r="F148"/>
  <c r="G148"/>
  <c r="H148"/>
  <c r="N148"/>
  <c r="O148"/>
  <c r="C14" i="5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22"/>
  <c r="D22"/>
  <c r="E22"/>
  <c r="F22"/>
  <c r="G22"/>
  <c r="H22"/>
  <c r="C21"/>
  <c r="D21"/>
  <c r="E21"/>
  <c r="F21"/>
  <c r="G21"/>
  <c r="H21"/>
  <c r="C20"/>
  <c r="D20"/>
  <c r="E20"/>
  <c r="F20"/>
  <c r="G20"/>
  <c r="H20"/>
  <c r="C19"/>
  <c r="D19"/>
  <c r="F19"/>
  <c r="G19"/>
  <c r="H19"/>
  <c r="C27"/>
  <c r="D27"/>
  <c r="F27"/>
  <c r="G27"/>
  <c r="H27"/>
  <c r="C26"/>
  <c r="D26"/>
  <c r="E26"/>
  <c r="F26"/>
  <c r="G26"/>
  <c r="H26"/>
  <c r="C25"/>
  <c r="D25"/>
  <c r="E25"/>
  <c r="F25"/>
  <c r="G25"/>
  <c r="H25"/>
  <c r="C24"/>
  <c r="D24"/>
  <c r="F24"/>
  <c r="G24"/>
  <c r="H24"/>
  <c r="C32"/>
  <c r="D32"/>
  <c r="E32"/>
  <c r="F32"/>
  <c r="G32"/>
  <c r="H32"/>
  <c r="C31"/>
  <c r="D31"/>
  <c r="E31"/>
  <c r="F31"/>
  <c r="G31"/>
  <c r="H31"/>
  <c r="C30"/>
  <c r="D30"/>
  <c r="E30"/>
  <c r="F30"/>
  <c r="G30"/>
  <c r="H30"/>
  <c r="C29"/>
  <c r="D29"/>
  <c r="E29"/>
  <c r="F29"/>
  <c r="G29"/>
  <c r="H29"/>
  <c r="C14" i="4"/>
  <c r="D14"/>
  <c r="E14"/>
  <c r="F14"/>
  <c r="G14"/>
  <c r="H14"/>
  <c r="I14"/>
  <c r="J14"/>
  <c r="O14"/>
  <c r="K14" s="1"/>
  <c r="P14"/>
  <c r="C15"/>
  <c r="D15"/>
  <c r="F15"/>
  <c r="G15"/>
  <c r="H15"/>
  <c r="I15"/>
  <c r="I17" i="5" s="1"/>
  <c r="J15" i="4"/>
  <c r="O15"/>
  <c r="K15" s="1"/>
  <c r="P15"/>
  <c r="C17"/>
  <c r="D17"/>
  <c r="F17"/>
  <c r="G17"/>
  <c r="H17"/>
  <c r="I17"/>
  <c r="I15" i="5" s="1"/>
  <c r="J17" i="4"/>
  <c r="O17"/>
  <c r="K17" s="1"/>
  <c r="P17"/>
  <c r="C16"/>
  <c r="D16"/>
  <c r="F16"/>
  <c r="G16"/>
  <c r="H16"/>
  <c r="I16"/>
  <c r="I14" i="5" s="1"/>
  <c r="J16" i="4"/>
  <c r="O16"/>
  <c r="K16" s="1"/>
  <c r="P16"/>
  <c r="C18"/>
  <c r="D18"/>
  <c r="F18"/>
  <c r="G18"/>
  <c r="H18"/>
  <c r="I18"/>
  <c r="O18"/>
  <c r="K18" s="1"/>
  <c r="P18"/>
  <c r="C19"/>
  <c r="D19"/>
  <c r="F19"/>
  <c r="G19"/>
  <c r="H19"/>
  <c r="I19"/>
  <c r="O19"/>
  <c r="K19" s="1"/>
  <c r="P19"/>
  <c r="C20"/>
  <c r="D20"/>
  <c r="F20"/>
  <c r="G20"/>
  <c r="H20"/>
  <c r="I20"/>
  <c r="O20"/>
  <c r="K20" s="1"/>
  <c r="P20"/>
  <c r="C21"/>
  <c r="D21"/>
  <c r="F21"/>
  <c r="G21"/>
  <c r="H21"/>
  <c r="I21"/>
  <c r="O21"/>
  <c r="K21" s="1"/>
  <c r="P21"/>
  <c r="C22"/>
  <c r="D22"/>
  <c r="F22"/>
  <c r="G22"/>
  <c r="H22"/>
  <c r="I22"/>
  <c r="O22"/>
  <c r="K22" s="1"/>
  <c r="P22"/>
  <c r="C23"/>
  <c r="D23"/>
  <c r="F23"/>
  <c r="G23"/>
  <c r="H23"/>
  <c r="I23"/>
  <c r="O23"/>
  <c r="K23" s="1"/>
  <c r="P23"/>
  <c r="C24"/>
  <c r="D24"/>
  <c r="F24"/>
  <c r="G24"/>
  <c r="H24"/>
  <c r="I24"/>
  <c r="O24"/>
  <c r="K24" s="1"/>
  <c r="P24"/>
  <c r="C25"/>
  <c r="D25"/>
  <c r="F25"/>
  <c r="G25"/>
  <c r="H25"/>
  <c r="I25"/>
  <c r="O25"/>
  <c r="K25" s="1"/>
  <c r="P25"/>
  <c r="C26"/>
  <c r="D26"/>
  <c r="F26"/>
  <c r="G26"/>
  <c r="H26"/>
  <c r="I26"/>
  <c r="O26"/>
  <c r="K26" s="1"/>
  <c r="P26"/>
  <c r="C27"/>
  <c r="D27"/>
  <c r="F27"/>
  <c r="G27"/>
  <c r="H27"/>
  <c r="I27"/>
  <c r="O27"/>
  <c r="K27" s="1"/>
  <c r="P27"/>
  <c r="C28"/>
  <c r="D28"/>
  <c r="F28"/>
  <c r="G28"/>
  <c r="H28"/>
  <c r="I28"/>
  <c r="O28"/>
  <c r="K28" s="1"/>
  <c r="P28"/>
  <c r="C29"/>
  <c r="D29"/>
  <c r="F29"/>
  <c r="G29"/>
  <c r="H29"/>
  <c r="I29"/>
  <c r="O29"/>
  <c r="K29" s="1"/>
  <c r="P29"/>
  <c r="C30"/>
  <c r="D30"/>
  <c r="F30"/>
  <c r="G30"/>
  <c r="H30"/>
  <c r="I30"/>
  <c r="O30"/>
  <c r="K30" s="1"/>
  <c r="P30"/>
  <c r="C31"/>
  <c r="D31"/>
  <c r="F31"/>
  <c r="G31"/>
  <c r="H31"/>
  <c r="I31"/>
  <c r="O31"/>
  <c r="K31" s="1"/>
  <c r="P31"/>
  <c r="C32"/>
  <c r="D32"/>
  <c r="F32"/>
  <c r="G32"/>
  <c r="H32"/>
  <c r="I32"/>
  <c r="O32"/>
  <c r="K32" s="1"/>
  <c r="P32"/>
  <c r="C33"/>
  <c r="D33"/>
  <c r="F33"/>
  <c r="G33"/>
  <c r="H33"/>
  <c r="I33"/>
  <c r="O33"/>
  <c r="K33" s="1"/>
  <c r="P33"/>
  <c r="C34"/>
  <c r="D34"/>
  <c r="F34"/>
  <c r="G34"/>
  <c r="H34"/>
  <c r="I34"/>
  <c r="O34"/>
  <c r="K34" s="1"/>
  <c r="P34"/>
  <c r="C35"/>
  <c r="D35"/>
  <c r="F35"/>
  <c r="G35"/>
  <c r="H35"/>
  <c r="I35"/>
  <c r="O35"/>
  <c r="K35" s="1"/>
  <c r="P35"/>
  <c r="C36"/>
  <c r="D36"/>
  <c r="F36"/>
  <c r="G36"/>
  <c r="H36"/>
  <c r="I36"/>
  <c r="O36"/>
  <c r="K36" s="1"/>
  <c r="P36"/>
  <c r="C37"/>
  <c r="D37"/>
  <c r="F37"/>
  <c r="G37"/>
  <c r="H37"/>
  <c r="I37"/>
  <c r="O37"/>
  <c r="K37" s="1"/>
  <c r="P37"/>
  <c r="C38"/>
  <c r="D38"/>
  <c r="F38"/>
  <c r="G38"/>
  <c r="H38"/>
  <c r="I38"/>
  <c r="O38"/>
  <c r="K38" s="1"/>
  <c r="P38"/>
  <c r="C39"/>
  <c r="D39"/>
  <c r="F39"/>
  <c r="G39"/>
  <c r="H39"/>
  <c r="I39"/>
  <c r="O39"/>
  <c r="K39" s="1"/>
  <c r="P39"/>
  <c r="C40"/>
  <c r="D40"/>
  <c r="F40"/>
  <c r="G40"/>
  <c r="H40"/>
  <c r="I40"/>
  <c r="O40"/>
  <c r="K40" s="1"/>
  <c r="P40"/>
  <c r="C41"/>
  <c r="D41"/>
  <c r="F41"/>
  <c r="G41"/>
  <c r="H41"/>
  <c r="I41"/>
  <c r="O41"/>
  <c r="K41" s="1"/>
  <c r="P41"/>
  <c r="C42"/>
  <c r="D42"/>
  <c r="F42"/>
  <c r="G42"/>
  <c r="H42"/>
  <c r="I42"/>
  <c r="O42"/>
  <c r="K42" s="1"/>
  <c r="P42"/>
  <c r="C43"/>
  <c r="D43"/>
  <c r="F43"/>
  <c r="G43"/>
  <c r="H43"/>
  <c r="I43"/>
  <c r="O43"/>
  <c r="K43" s="1"/>
  <c r="P43"/>
  <c r="C44"/>
  <c r="D44"/>
  <c r="F44"/>
  <c r="G44"/>
  <c r="H44"/>
  <c r="I44"/>
  <c r="O44"/>
  <c r="K44" s="1"/>
  <c r="P44"/>
  <c r="C45"/>
  <c r="D45"/>
  <c r="F45"/>
  <c r="G45"/>
  <c r="I45"/>
  <c r="O45"/>
  <c r="K45" s="1"/>
  <c r="P45"/>
  <c r="C46"/>
  <c r="D46"/>
  <c r="F46"/>
  <c r="G46"/>
  <c r="H46"/>
  <c r="I46"/>
  <c r="O46"/>
  <c r="K46" s="1"/>
  <c r="P46"/>
  <c r="C47"/>
  <c r="D47"/>
  <c r="F47"/>
  <c r="G47"/>
  <c r="H47"/>
  <c r="I47"/>
  <c r="O47"/>
  <c r="K47" s="1"/>
  <c r="P47"/>
  <c r="C48"/>
  <c r="D48"/>
  <c r="F48"/>
  <c r="G48"/>
  <c r="H48"/>
  <c r="I48"/>
  <c r="O48"/>
  <c r="K48" s="1"/>
  <c r="P48"/>
  <c r="C49"/>
  <c r="D49"/>
  <c r="F49"/>
  <c r="G49"/>
  <c r="H49"/>
  <c r="I49"/>
  <c r="O49"/>
  <c r="K49" s="1"/>
  <c r="P49"/>
  <c r="C50"/>
  <c r="D50"/>
  <c r="F50"/>
  <c r="G50"/>
  <c r="H50"/>
  <c r="I50"/>
  <c r="O50"/>
  <c r="K50" s="1"/>
  <c r="P50"/>
  <c r="C51"/>
  <c r="D51"/>
  <c r="F51"/>
  <c r="G51"/>
  <c r="H51"/>
  <c r="I51"/>
  <c r="O51"/>
  <c r="K51" s="1"/>
  <c r="P51"/>
  <c r="C52"/>
  <c r="D52"/>
  <c r="F52"/>
  <c r="G52"/>
  <c r="H52"/>
  <c r="I52"/>
  <c r="O52"/>
  <c r="K52" s="1"/>
  <c r="P52"/>
  <c r="C53"/>
  <c r="D53"/>
  <c r="F53"/>
  <c r="G53"/>
  <c r="H53"/>
  <c r="I53"/>
  <c r="O53"/>
  <c r="K53" s="1"/>
  <c r="P53"/>
  <c r="C54"/>
  <c r="D54"/>
  <c r="F54"/>
  <c r="G54"/>
  <c r="H54"/>
  <c r="I54"/>
  <c r="O54"/>
  <c r="K54" s="1"/>
  <c r="P54"/>
  <c r="C55"/>
  <c r="D55"/>
  <c r="F55"/>
  <c r="G55"/>
  <c r="H55"/>
  <c r="I55"/>
  <c r="O55"/>
  <c r="P55"/>
  <c r="C56"/>
  <c r="D56"/>
  <c r="E56"/>
  <c r="F56"/>
  <c r="G56"/>
  <c r="H56"/>
  <c r="I56"/>
  <c r="O56"/>
  <c r="P56"/>
  <c r="C57"/>
  <c r="D57"/>
  <c r="E57"/>
  <c r="F57"/>
  <c r="G57"/>
  <c r="H57"/>
  <c r="I57"/>
  <c r="O57"/>
  <c r="P57"/>
  <c r="C58"/>
  <c r="D58"/>
  <c r="F58"/>
  <c r="G58"/>
  <c r="H58"/>
  <c r="I58"/>
  <c r="O58"/>
  <c r="P58"/>
  <c r="C59"/>
  <c r="D59"/>
  <c r="E59"/>
  <c r="F59"/>
  <c r="G59"/>
  <c r="H59"/>
  <c r="I59"/>
  <c r="O59"/>
  <c r="P59"/>
  <c r="C60"/>
  <c r="D60"/>
  <c r="E60"/>
  <c r="F60"/>
  <c r="G60"/>
  <c r="H60"/>
  <c r="I60"/>
  <c r="O60"/>
  <c r="P60"/>
  <c r="C61"/>
  <c r="D61"/>
  <c r="E61"/>
  <c r="F61"/>
  <c r="G61"/>
  <c r="H61"/>
  <c r="O61"/>
  <c r="P61"/>
  <c r="C62"/>
  <c r="D62"/>
  <c r="E62"/>
  <c r="F62"/>
  <c r="G62"/>
  <c r="H62"/>
  <c r="O62"/>
  <c r="P62"/>
  <c r="C114"/>
  <c r="D114"/>
  <c r="F114"/>
  <c r="G114"/>
  <c r="H114"/>
  <c r="I114"/>
  <c r="O114"/>
  <c r="K114" s="1"/>
  <c r="P114"/>
  <c r="C94"/>
  <c r="D94"/>
  <c r="F94"/>
  <c r="G94"/>
  <c r="H94"/>
  <c r="I94"/>
  <c r="O94"/>
  <c r="K94" s="1"/>
  <c r="P94"/>
  <c r="C71"/>
  <c r="D71"/>
  <c r="F71"/>
  <c r="G71"/>
  <c r="H71"/>
  <c r="I71"/>
  <c r="I20" i="5" s="1"/>
  <c r="J71" i="4"/>
  <c r="O71"/>
  <c r="K71" s="1"/>
  <c r="P71"/>
  <c r="C107"/>
  <c r="D107"/>
  <c r="F107"/>
  <c r="G107"/>
  <c r="H107"/>
  <c r="I107"/>
  <c r="O107"/>
  <c r="K107" s="1"/>
  <c r="P107"/>
  <c r="C84"/>
  <c r="D84"/>
  <c r="F84"/>
  <c r="G84"/>
  <c r="H84"/>
  <c r="I84"/>
  <c r="O84"/>
  <c r="K84" s="1"/>
  <c r="P84"/>
  <c r="C72"/>
  <c r="D72"/>
  <c r="F72"/>
  <c r="G72"/>
  <c r="H72"/>
  <c r="I72"/>
  <c r="O72"/>
  <c r="K72" s="1"/>
  <c r="P72"/>
  <c r="C112"/>
  <c r="D112"/>
  <c r="F112"/>
  <c r="G112"/>
  <c r="H112"/>
  <c r="I112"/>
  <c r="O112"/>
  <c r="K112" s="1"/>
  <c r="P112"/>
  <c r="C79"/>
  <c r="D79"/>
  <c r="F79"/>
  <c r="G79"/>
  <c r="H79"/>
  <c r="I79"/>
  <c r="O79"/>
  <c r="K79" s="1"/>
  <c r="P79"/>
  <c r="C68"/>
  <c r="D68"/>
  <c r="F68"/>
  <c r="G68"/>
  <c r="H68"/>
  <c r="I68"/>
  <c r="I22" i="5" s="1"/>
  <c r="J68" i="4"/>
  <c r="O68"/>
  <c r="K68" s="1"/>
  <c r="P68"/>
  <c r="C128"/>
  <c r="D128"/>
  <c r="F128"/>
  <c r="G128"/>
  <c r="H128"/>
  <c r="I128"/>
  <c r="O128"/>
  <c r="P128"/>
  <c r="C129"/>
  <c r="D129"/>
  <c r="F129"/>
  <c r="G129"/>
  <c r="H129"/>
  <c r="I129"/>
  <c r="O129"/>
  <c r="P129"/>
  <c r="C69"/>
  <c r="D69"/>
  <c r="F69"/>
  <c r="G69"/>
  <c r="H69"/>
  <c r="I69"/>
  <c r="I21" i="5" s="1"/>
  <c r="J69" i="4"/>
  <c r="O69"/>
  <c r="K69" s="1"/>
  <c r="P69"/>
  <c r="C120"/>
  <c r="D120"/>
  <c r="F120"/>
  <c r="G120"/>
  <c r="H120"/>
  <c r="I120"/>
  <c r="O120"/>
  <c r="K120" s="1"/>
  <c r="P120"/>
  <c r="C77"/>
  <c r="D77"/>
  <c r="F77"/>
  <c r="G77"/>
  <c r="H77"/>
  <c r="I77"/>
  <c r="O77"/>
  <c r="K77" s="1"/>
  <c r="P77"/>
  <c r="C130"/>
  <c r="D130"/>
  <c r="F130"/>
  <c r="G130"/>
  <c r="H130"/>
  <c r="I130"/>
  <c r="O130"/>
  <c r="P130"/>
  <c r="C116"/>
  <c r="D116"/>
  <c r="F116"/>
  <c r="G116"/>
  <c r="H116"/>
  <c r="I116"/>
  <c r="O116"/>
  <c r="K116" s="1"/>
  <c r="P116"/>
  <c r="C76"/>
  <c r="D76"/>
  <c r="F76"/>
  <c r="G76"/>
  <c r="H76"/>
  <c r="I76"/>
  <c r="O76"/>
  <c r="K76" s="1"/>
  <c r="P76"/>
  <c r="C73"/>
  <c r="D73"/>
  <c r="F73"/>
  <c r="G73"/>
  <c r="H73"/>
  <c r="I73"/>
  <c r="O73"/>
  <c r="K73" s="1"/>
  <c r="P73"/>
  <c r="C124"/>
  <c r="D124"/>
  <c r="F124"/>
  <c r="G124"/>
  <c r="H124"/>
  <c r="I124"/>
  <c r="O124"/>
  <c r="K124" s="1"/>
  <c r="P124"/>
  <c r="C78"/>
  <c r="D78"/>
  <c r="F78"/>
  <c r="G78"/>
  <c r="H78"/>
  <c r="I78"/>
  <c r="O78"/>
  <c r="K78" s="1"/>
  <c r="P78"/>
  <c r="C74"/>
  <c r="D74"/>
  <c r="F74"/>
  <c r="G74"/>
  <c r="H74"/>
  <c r="I74"/>
  <c r="O74"/>
  <c r="K74" s="1"/>
  <c r="P74"/>
  <c r="C108"/>
  <c r="D108"/>
  <c r="F108"/>
  <c r="G108"/>
  <c r="H108"/>
  <c r="I108"/>
  <c r="O108"/>
  <c r="K108" s="1"/>
  <c r="P108"/>
  <c r="C97"/>
  <c r="D97"/>
  <c r="F97"/>
  <c r="G97"/>
  <c r="H97"/>
  <c r="I97"/>
  <c r="O97"/>
  <c r="K97" s="1"/>
  <c r="P97"/>
  <c r="C75"/>
  <c r="D75"/>
  <c r="F75"/>
  <c r="G75"/>
  <c r="H75"/>
  <c r="I75"/>
  <c r="O75"/>
  <c r="K75" s="1"/>
  <c r="P75"/>
  <c r="C70"/>
  <c r="D70"/>
  <c r="F70"/>
  <c r="G70"/>
  <c r="H70"/>
  <c r="I70"/>
  <c r="I19" i="5" s="1"/>
  <c r="J70" i="4"/>
  <c r="O70"/>
  <c r="K70" s="1"/>
  <c r="P70"/>
  <c r="C122"/>
  <c r="D122"/>
  <c r="F122"/>
  <c r="G122"/>
  <c r="H122"/>
  <c r="I122"/>
  <c r="O122"/>
  <c r="K122" s="1"/>
  <c r="P122"/>
  <c r="C104"/>
  <c r="D104"/>
  <c r="F104"/>
  <c r="G104"/>
  <c r="H104"/>
  <c r="I104"/>
  <c r="O104"/>
  <c r="K104" s="1"/>
  <c r="P104"/>
  <c r="C169"/>
  <c r="D169"/>
  <c r="F169"/>
  <c r="G169"/>
  <c r="H169"/>
  <c r="I169"/>
  <c r="O169"/>
  <c r="K169" s="1"/>
  <c r="P169"/>
  <c r="C96"/>
  <c r="D96"/>
  <c r="F96"/>
  <c r="G96"/>
  <c r="H96"/>
  <c r="I96"/>
  <c r="O96"/>
  <c r="K96" s="1"/>
  <c r="P96"/>
  <c r="C85"/>
  <c r="D85"/>
  <c r="F85"/>
  <c r="G85"/>
  <c r="H85"/>
  <c r="I85"/>
  <c r="O85"/>
  <c r="K85" s="1"/>
  <c r="P85"/>
  <c r="C110"/>
  <c r="D110"/>
  <c r="F110"/>
  <c r="G110"/>
  <c r="H110"/>
  <c r="I110"/>
  <c r="O110"/>
  <c r="K110" s="1"/>
  <c r="P110"/>
  <c r="C90"/>
  <c r="D90"/>
  <c r="F90"/>
  <c r="G90"/>
  <c r="H90"/>
  <c r="I90"/>
  <c r="O90"/>
  <c r="K90" s="1"/>
  <c r="P90"/>
  <c r="C80"/>
  <c r="D80"/>
  <c r="F80"/>
  <c r="G80"/>
  <c r="H80"/>
  <c r="I80"/>
  <c r="O80"/>
  <c r="K80" s="1"/>
  <c r="P80"/>
  <c r="C121"/>
  <c r="D121"/>
  <c r="F121"/>
  <c r="G121"/>
  <c r="H121"/>
  <c r="I121"/>
  <c r="O121"/>
  <c r="K121" s="1"/>
  <c r="P121"/>
  <c r="C131"/>
  <c r="D131"/>
  <c r="F131"/>
  <c r="G131"/>
  <c r="H131"/>
  <c r="I131"/>
  <c r="O131"/>
  <c r="P131"/>
  <c r="C83"/>
  <c r="D83"/>
  <c r="F83"/>
  <c r="G83"/>
  <c r="H83"/>
  <c r="I83"/>
  <c r="O83"/>
  <c r="K83" s="1"/>
  <c r="P83"/>
  <c r="C132"/>
  <c r="D132"/>
  <c r="F132"/>
  <c r="G132"/>
  <c r="H132"/>
  <c r="I132"/>
  <c r="O132"/>
  <c r="P132"/>
  <c r="C103"/>
  <c r="D103"/>
  <c r="F103"/>
  <c r="G103"/>
  <c r="H103"/>
  <c r="I103"/>
  <c r="O103"/>
  <c r="K103" s="1"/>
  <c r="P103"/>
  <c r="C81"/>
  <c r="D81"/>
  <c r="F81"/>
  <c r="G81"/>
  <c r="H81"/>
  <c r="I81"/>
  <c r="O81"/>
  <c r="K81" s="1"/>
  <c r="P81"/>
  <c r="C113"/>
  <c r="D113"/>
  <c r="F113"/>
  <c r="G113"/>
  <c r="H113"/>
  <c r="I113"/>
  <c r="O113"/>
  <c r="K113" s="1"/>
  <c r="P113"/>
  <c r="C105"/>
  <c r="D105"/>
  <c r="F105"/>
  <c r="G105"/>
  <c r="H105"/>
  <c r="I105"/>
  <c r="O105"/>
  <c r="K105" s="1"/>
  <c r="P105"/>
  <c r="C91"/>
  <c r="D91"/>
  <c r="F91"/>
  <c r="G91"/>
  <c r="H91"/>
  <c r="I91"/>
  <c r="O91"/>
  <c r="K91" s="1"/>
  <c r="P91"/>
  <c r="C98"/>
  <c r="D98"/>
  <c r="F98"/>
  <c r="G98"/>
  <c r="H98"/>
  <c r="I98"/>
  <c r="O98"/>
  <c r="K98" s="1"/>
  <c r="P98"/>
  <c r="C118"/>
  <c r="D118"/>
  <c r="F118"/>
  <c r="G118"/>
  <c r="H118"/>
  <c r="I118"/>
  <c r="O118"/>
  <c r="K118" s="1"/>
  <c r="P118"/>
  <c r="C106"/>
  <c r="D106"/>
  <c r="F106"/>
  <c r="G106"/>
  <c r="H106"/>
  <c r="I106"/>
  <c r="O106"/>
  <c r="K106" s="1"/>
  <c r="P106"/>
  <c r="C99"/>
  <c r="D99"/>
  <c r="F99"/>
  <c r="G99"/>
  <c r="H99"/>
  <c r="I99"/>
  <c r="O99"/>
  <c r="K99" s="1"/>
  <c r="P99"/>
  <c r="C123"/>
  <c r="D123"/>
  <c r="F123"/>
  <c r="G123"/>
  <c r="H123"/>
  <c r="I123"/>
  <c r="O123"/>
  <c r="K123" s="1"/>
  <c r="P123"/>
  <c r="C133"/>
  <c r="D133"/>
  <c r="F133"/>
  <c r="G133"/>
  <c r="H133"/>
  <c r="I133"/>
  <c r="O133"/>
  <c r="P133"/>
  <c r="C109"/>
  <c r="D109"/>
  <c r="F109"/>
  <c r="G109"/>
  <c r="H109"/>
  <c r="I109"/>
  <c r="O109"/>
  <c r="K109" s="1"/>
  <c r="P109"/>
  <c r="C95"/>
  <c r="D95"/>
  <c r="F95"/>
  <c r="G95"/>
  <c r="H95"/>
  <c r="I95"/>
  <c r="O95"/>
  <c r="K95" s="1"/>
  <c r="P95"/>
  <c r="C125"/>
  <c r="D125"/>
  <c r="F125"/>
  <c r="G125"/>
  <c r="H125"/>
  <c r="I125"/>
  <c r="O125"/>
  <c r="P125"/>
  <c r="C119"/>
  <c r="D119"/>
  <c r="F119"/>
  <c r="G119"/>
  <c r="H119"/>
  <c r="I119"/>
  <c r="O119"/>
  <c r="K119" s="1"/>
  <c r="P119"/>
  <c r="C111"/>
  <c r="D111"/>
  <c r="F111"/>
  <c r="G111"/>
  <c r="H111"/>
  <c r="I111"/>
  <c r="O111"/>
  <c r="K111" s="1"/>
  <c r="P111"/>
  <c r="C92"/>
  <c r="D92"/>
  <c r="F92"/>
  <c r="G92"/>
  <c r="H92"/>
  <c r="I92"/>
  <c r="O92"/>
  <c r="K92" s="1"/>
  <c r="P92"/>
  <c r="C115"/>
  <c r="D115"/>
  <c r="F115"/>
  <c r="G115"/>
  <c r="H115"/>
  <c r="I115"/>
  <c r="O115"/>
  <c r="K115" s="1"/>
  <c r="P115"/>
  <c r="C86"/>
  <c r="D86"/>
  <c r="F86"/>
  <c r="G86"/>
  <c r="H86"/>
  <c r="I86"/>
  <c r="O86"/>
  <c r="K86" s="1"/>
  <c r="P86"/>
  <c r="C126"/>
  <c r="D126"/>
  <c r="F126"/>
  <c r="G126"/>
  <c r="H126"/>
  <c r="I126"/>
  <c r="O126"/>
  <c r="P126"/>
  <c r="C87"/>
  <c r="D87"/>
  <c r="F87"/>
  <c r="G87"/>
  <c r="H87"/>
  <c r="I87"/>
  <c r="O87"/>
  <c r="K87" s="1"/>
  <c r="P87"/>
  <c r="C127"/>
  <c r="D127"/>
  <c r="F127"/>
  <c r="G127"/>
  <c r="H127"/>
  <c r="I127"/>
  <c r="O127"/>
  <c r="P127"/>
  <c r="C100"/>
  <c r="D100"/>
  <c r="F100"/>
  <c r="G100"/>
  <c r="H100"/>
  <c r="I100"/>
  <c r="O100"/>
  <c r="K100" s="1"/>
  <c r="P100"/>
  <c r="C134"/>
  <c r="D134"/>
  <c r="F134"/>
  <c r="G134"/>
  <c r="H134"/>
  <c r="I134"/>
  <c r="O134"/>
  <c r="P134"/>
  <c r="C101"/>
  <c r="D101"/>
  <c r="F101"/>
  <c r="G101"/>
  <c r="H101"/>
  <c r="I101"/>
  <c r="O101"/>
  <c r="K101" s="1"/>
  <c r="P101"/>
  <c r="C117"/>
  <c r="D117"/>
  <c r="F117"/>
  <c r="G117"/>
  <c r="H117"/>
  <c r="I117"/>
  <c r="O117"/>
  <c r="K117" s="1"/>
  <c r="P117"/>
  <c r="C82"/>
  <c r="D82"/>
  <c r="F82"/>
  <c r="G82"/>
  <c r="H82"/>
  <c r="I82"/>
  <c r="O82"/>
  <c r="K82" s="1"/>
  <c r="P82"/>
  <c r="C88"/>
  <c r="D88"/>
  <c r="F88"/>
  <c r="G88"/>
  <c r="H88"/>
  <c r="I88"/>
  <c r="O88"/>
  <c r="K88" s="1"/>
  <c r="P88"/>
  <c r="C89"/>
  <c r="D89"/>
  <c r="F89"/>
  <c r="G89"/>
  <c r="H89"/>
  <c r="I89"/>
  <c r="O89"/>
  <c r="K89" s="1"/>
  <c r="P89"/>
  <c r="C102"/>
  <c r="D102"/>
  <c r="F102"/>
  <c r="G102"/>
  <c r="H102"/>
  <c r="I102"/>
  <c r="O102"/>
  <c r="K102" s="1"/>
  <c r="P102"/>
  <c r="C93"/>
  <c r="D93"/>
  <c r="F93"/>
  <c r="G93"/>
  <c r="H93"/>
  <c r="I93"/>
  <c r="O93"/>
  <c r="K93" s="1"/>
  <c r="P93"/>
  <c r="C155"/>
  <c r="D155"/>
  <c r="F155"/>
  <c r="G155"/>
  <c r="H155"/>
  <c r="I155"/>
  <c r="O155"/>
  <c r="K155" s="1"/>
  <c r="P155"/>
  <c r="C173"/>
  <c r="D173"/>
  <c r="F173"/>
  <c r="G173"/>
  <c r="H173"/>
  <c r="I173"/>
  <c r="O173"/>
  <c r="P173"/>
  <c r="C142"/>
  <c r="D142"/>
  <c r="F142"/>
  <c r="G142"/>
  <c r="H142"/>
  <c r="I142"/>
  <c r="I25" i="5" s="1"/>
  <c r="O142" i="4"/>
  <c r="K142" s="1"/>
  <c r="P142"/>
  <c r="C174"/>
  <c r="D174"/>
  <c r="F174"/>
  <c r="G174"/>
  <c r="H174"/>
  <c r="I174"/>
  <c r="O174"/>
  <c r="P174"/>
  <c r="C144"/>
  <c r="D144"/>
  <c r="F144"/>
  <c r="G144"/>
  <c r="H144"/>
  <c r="I144"/>
  <c r="O144"/>
  <c r="K144" s="1"/>
  <c r="P144"/>
  <c r="C141"/>
  <c r="D141"/>
  <c r="F141"/>
  <c r="G141"/>
  <c r="H141"/>
  <c r="I141"/>
  <c r="I24" i="5" s="1"/>
  <c r="O141" i="4"/>
  <c r="K141" s="1"/>
  <c r="P141"/>
  <c r="C166"/>
  <c r="D166"/>
  <c r="F166"/>
  <c r="G166"/>
  <c r="H166"/>
  <c r="I166"/>
  <c r="O166"/>
  <c r="K166" s="1"/>
  <c r="P166"/>
  <c r="C140"/>
  <c r="D140"/>
  <c r="F140"/>
  <c r="G140"/>
  <c r="H140"/>
  <c r="I140"/>
  <c r="I27" i="5" s="1"/>
  <c r="J140" i="4"/>
  <c r="O140"/>
  <c r="K140" s="1"/>
  <c r="P140"/>
  <c r="C163"/>
  <c r="D163"/>
  <c r="F163"/>
  <c r="G163"/>
  <c r="H163"/>
  <c r="I163"/>
  <c r="O163"/>
  <c r="K163" s="1"/>
  <c r="P163"/>
  <c r="C148"/>
  <c r="D148"/>
  <c r="F148"/>
  <c r="G148"/>
  <c r="H148"/>
  <c r="I148"/>
  <c r="O148"/>
  <c r="K148" s="1"/>
  <c r="P148"/>
  <c r="C175"/>
  <c r="D175"/>
  <c r="F175"/>
  <c r="G175"/>
  <c r="H175"/>
  <c r="I175"/>
  <c r="O175"/>
  <c r="P175"/>
  <c r="C176"/>
  <c r="D176"/>
  <c r="F176"/>
  <c r="G176"/>
  <c r="H176"/>
  <c r="I176"/>
  <c r="O176"/>
  <c r="P176"/>
  <c r="C167"/>
  <c r="D167"/>
  <c r="F167"/>
  <c r="G167"/>
  <c r="H167"/>
  <c r="I167"/>
  <c r="O167"/>
  <c r="K167" s="1"/>
  <c r="P167"/>
  <c r="C145"/>
  <c r="D145"/>
  <c r="F145"/>
  <c r="G145"/>
  <c r="H145"/>
  <c r="I145"/>
  <c r="O145"/>
  <c r="K145" s="1"/>
  <c r="P145"/>
  <c r="C179"/>
  <c r="D179"/>
  <c r="F179"/>
  <c r="G179"/>
  <c r="H179"/>
  <c r="O179"/>
  <c r="P179"/>
  <c r="C178"/>
  <c r="D178"/>
  <c r="F178"/>
  <c r="G178"/>
  <c r="H178"/>
  <c r="I178"/>
  <c r="O178"/>
  <c r="P178"/>
  <c r="C149"/>
  <c r="D149"/>
  <c r="F149"/>
  <c r="G149"/>
  <c r="H149"/>
  <c r="I149"/>
  <c r="O149"/>
  <c r="K149" s="1"/>
  <c r="P149"/>
  <c r="C156"/>
  <c r="D156"/>
  <c r="F156"/>
  <c r="G156"/>
  <c r="H156"/>
  <c r="I156"/>
  <c r="O156"/>
  <c r="K156" s="1"/>
  <c r="P156"/>
  <c r="C152"/>
  <c r="D152"/>
  <c r="F152"/>
  <c r="G152"/>
  <c r="H152"/>
  <c r="I152"/>
  <c r="O152"/>
  <c r="K152" s="1"/>
  <c r="P152"/>
  <c r="C146"/>
  <c r="D146"/>
  <c r="F146"/>
  <c r="G146"/>
  <c r="H146"/>
  <c r="I146"/>
  <c r="O146"/>
  <c r="K146" s="1"/>
  <c r="P146"/>
  <c r="C164"/>
  <c r="D164"/>
  <c r="F164"/>
  <c r="G164"/>
  <c r="H164"/>
  <c r="I164"/>
  <c r="O164"/>
  <c r="K164" s="1"/>
  <c r="P164"/>
  <c r="C162"/>
  <c r="D162"/>
  <c r="F162"/>
  <c r="G162"/>
  <c r="H162"/>
  <c r="I162"/>
  <c r="O162"/>
  <c r="K162" s="1"/>
  <c r="P162"/>
  <c r="C150"/>
  <c r="D150"/>
  <c r="F150"/>
  <c r="G150"/>
  <c r="H150"/>
  <c r="I150"/>
  <c r="O150"/>
  <c r="K150" s="1"/>
  <c r="P150"/>
  <c r="C170"/>
  <c r="D170"/>
  <c r="F170"/>
  <c r="G170"/>
  <c r="H170"/>
  <c r="I170"/>
  <c r="O170"/>
  <c r="K170" s="1"/>
  <c r="P170"/>
  <c r="C171"/>
  <c r="D171"/>
  <c r="F171"/>
  <c r="G171"/>
  <c r="H171"/>
  <c r="I171"/>
  <c r="O171"/>
  <c r="K171" s="1"/>
  <c r="P171"/>
  <c r="C151"/>
  <c r="D151"/>
  <c r="F151"/>
  <c r="G151"/>
  <c r="H151"/>
  <c r="I151"/>
  <c r="O151"/>
  <c r="K151" s="1"/>
  <c r="P151"/>
  <c r="C172"/>
  <c r="D172"/>
  <c r="F172"/>
  <c r="G172"/>
  <c r="H172"/>
  <c r="I172"/>
  <c r="O172"/>
  <c r="P172"/>
  <c r="C143"/>
  <c r="D143"/>
  <c r="F143"/>
  <c r="G143"/>
  <c r="H143"/>
  <c r="I143"/>
  <c r="I26" i="5" s="1"/>
  <c r="J143" i="4"/>
  <c r="O143"/>
  <c r="K143" s="1"/>
  <c r="P143"/>
  <c r="C177"/>
  <c r="D177"/>
  <c r="F177"/>
  <c r="G177"/>
  <c r="H177"/>
  <c r="I177"/>
  <c r="O177"/>
  <c r="P177"/>
  <c r="C160"/>
  <c r="D160"/>
  <c r="F160"/>
  <c r="G160"/>
  <c r="H160"/>
  <c r="I160"/>
  <c r="O160"/>
  <c r="K160" s="1"/>
  <c r="P160"/>
  <c r="C147"/>
  <c r="D147"/>
  <c r="F147"/>
  <c r="G147"/>
  <c r="H147"/>
  <c r="I147"/>
  <c r="O147"/>
  <c r="K147" s="1"/>
  <c r="P147"/>
  <c r="C154"/>
  <c r="D154"/>
  <c r="F154"/>
  <c r="G154"/>
  <c r="H154"/>
  <c r="I154"/>
  <c r="O154"/>
  <c r="K154" s="1"/>
  <c r="P154"/>
  <c r="C157"/>
  <c r="D157"/>
  <c r="F157"/>
  <c r="G157"/>
  <c r="H157"/>
  <c r="I157"/>
  <c r="O157"/>
  <c r="K157" s="1"/>
  <c r="P157"/>
  <c r="C165"/>
  <c r="D165"/>
  <c r="F165"/>
  <c r="G165"/>
  <c r="H165"/>
  <c r="O165"/>
  <c r="K165" s="1"/>
  <c r="P165"/>
  <c r="C159"/>
  <c r="D159"/>
  <c r="F159"/>
  <c r="G159"/>
  <c r="H159"/>
  <c r="I159"/>
  <c r="O159"/>
  <c r="K159" s="1"/>
  <c r="P159"/>
  <c r="C158"/>
  <c r="D158"/>
  <c r="F158"/>
  <c r="G158"/>
  <c r="H158"/>
  <c r="I158"/>
  <c r="O158"/>
  <c r="K158" s="1"/>
  <c r="P158"/>
  <c r="C161"/>
  <c r="D161"/>
  <c r="F161"/>
  <c r="G161"/>
  <c r="H161"/>
  <c r="I161"/>
  <c r="O161"/>
  <c r="K161" s="1"/>
  <c r="P161"/>
  <c r="C168"/>
  <c r="D168"/>
  <c r="F168"/>
  <c r="G168"/>
  <c r="H168"/>
  <c r="I168"/>
  <c r="O168"/>
  <c r="K168" s="1"/>
  <c r="P168"/>
  <c r="C153"/>
  <c r="D153"/>
  <c r="F153"/>
  <c r="G153"/>
  <c r="H153"/>
  <c r="I153"/>
  <c r="O153"/>
  <c r="K153" s="1"/>
  <c r="P153"/>
  <c r="C218"/>
  <c r="D218"/>
  <c r="F218"/>
  <c r="G218"/>
  <c r="H218"/>
  <c r="I218"/>
  <c r="O218"/>
  <c r="K218" s="1"/>
  <c r="P218"/>
  <c r="C211"/>
  <c r="D211"/>
  <c r="F211"/>
  <c r="G211"/>
  <c r="H211"/>
  <c r="I211"/>
  <c r="O211"/>
  <c r="K211" s="1"/>
  <c r="P211"/>
  <c r="C204"/>
  <c r="D204"/>
  <c r="F204"/>
  <c r="G204"/>
  <c r="H204"/>
  <c r="I204"/>
  <c r="O204"/>
  <c r="K204" s="1"/>
  <c r="P204"/>
  <c r="C185"/>
  <c r="D185"/>
  <c r="F185"/>
  <c r="G185"/>
  <c r="H185"/>
  <c r="I185"/>
  <c r="I32" i="5" s="1"/>
  <c r="J185" i="4"/>
  <c r="O185"/>
  <c r="K185" s="1"/>
  <c r="P185"/>
  <c r="C191"/>
  <c r="D191"/>
  <c r="F191"/>
  <c r="G191"/>
  <c r="H191"/>
  <c r="I191"/>
  <c r="O191"/>
  <c r="K191" s="1"/>
  <c r="P191"/>
  <c r="C189"/>
  <c r="D189"/>
  <c r="F189"/>
  <c r="G189"/>
  <c r="H189"/>
  <c r="I189"/>
  <c r="O189"/>
  <c r="K189" s="1"/>
  <c r="P189"/>
  <c r="C202"/>
  <c r="D202"/>
  <c r="F202"/>
  <c r="G202"/>
  <c r="H202"/>
  <c r="I202"/>
  <c r="O202"/>
  <c r="K202" s="1"/>
  <c r="P202"/>
  <c r="C206"/>
  <c r="D206"/>
  <c r="F206"/>
  <c r="G206"/>
  <c r="I206"/>
  <c r="O206"/>
  <c r="K206" s="1"/>
  <c r="P206"/>
  <c r="C199"/>
  <c r="D199"/>
  <c r="F199"/>
  <c r="G199"/>
  <c r="H199"/>
  <c r="I199"/>
  <c r="O199"/>
  <c r="K199" s="1"/>
  <c r="P199"/>
  <c r="C216"/>
  <c r="D216"/>
  <c r="F216"/>
  <c r="G216"/>
  <c r="H216"/>
  <c r="I216"/>
  <c r="O216"/>
  <c r="K216" s="1"/>
  <c r="P216"/>
  <c r="C196"/>
  <c r="D196"/>
  <c r="F196"/>
  <c r="G196"/>
  <c r="H196"/>
  <c r="I196"/>
  <c r="O196"/>
  <c r="K196" s="1"/>
  <c r="P196"/>
  <c r="C192"/>
  <c r="D192"/>
  <c r="F192"/>
  <c r="G192"/>
  <c r="H192"/>
  <c r="I192"/>
  <c r="O192"/>
  <c r="K192" s="1"/>
  <c r="P192"/>
  <c r="C213"/>
  <c r="D213"/>
  <c r="F213"/>
  <c r="G213"/>
  <c r="H213"/>
  <c r="I213"/>
  <c r="O213"/>
  <c r="K213" s="1"/>
  <c r="P213"/>
  <c r="C205"/>
  <c r="D205"/>
  <c r="F205"/>
  <c r="G205"/>
  <c r="H205"/>
  <c r="I205"/>
  <c r="O205"/>
  <c r="K205" s="1"/>
  <c r="P205"/>
  <c r="C193"/>
  <c r="D193"/>
  <c r="F193"/>
  <c r="G193"/>
  <c r="H193"/>
  <c r="I193"/>
  <c r="O193"/>
  <c r="K193" s="1"/>
  <c r="P193"/>
  <c r="C208"/>
  <c r="D208"/>
  <c r="F208"/>
  <c r="G208"/>
  <c r="H208"/>
  <c r="I208"/>
  <c r="O208"/>
  <c r="K208" s="1"/>
  <c r="P208"/>
  <c r="C212"/>
  <c r="D212"/>
  <c r="F212"/>
  <c r="G212"/>
  <c r="H212"/>
  <c r="I212"/>
  <c r="O212"/>
  <c r="K212" s="1"/>
  <c r="P212"/>
  <c r="C188"/>
  <c r="D188"/>
  <c r="F188"/>
  <c r="G188"/>
  <c r="H188"/>
  <c r="I188"/>
  <c r="I30" i="5" s="1"/>
  <c r="J188" i="4"/>
  <c r="O188"/>
  <c r="K188" s="1"/>
  <c r="P188"/>
  <c r="C200"/>
  <c r="D200"/>
  <c r="F200"/>
  <c r="G200"/>
  <c r="H200"/>
  <c r="I200"/>
  <c r="O200"/>
  <c r="K200" s="1"/>
  <c r="P200"/>
  <c r="C209"/>
  <c r="D209"/>
  <c r="F209"/>
  <c r="G209"/>
  <c r="H209"/>
  <c r="I209"/>
  <c r="O209"/>
  <c r="K209" s="1"/>
  <c r="P209"/>
  <c r="C197"/>
  <c r="D197"/>
  <c r="F197"/>
  <c r="G197"/>
  <c r="H197"/>
  <c r="I197"/>
  <c r="O197"/>
  <c r="K197" s="1"/>
  <c r="P197"/>
  <c r="C219"/>
  <c r="D219"/>
  <c r="F219"/>
  <c r="G219"/>
  <c r="H219"/>
  <c r="I219"/>
  <c r="O219"/>
  <c r="K219" s="1"/>
  <c r="C215"/>
  <c r="D215"/>
  <c r="F215"/>
  <c r="G215"/>
  <c r="H215"/>
  <c r="I215"/>
  <c r="O215"/>
  <c r="K215" s="1"/>
  <c r="P215"/>
  <c r="C186"/>
  <c r="D186"/>
  <c r="F186"/>
  <c r="G186"/>
  <c r="H186"/>
  <c r="I186"/>
  <c r="I31" i="5" s="1"/>
  <c r="J186" i="4"/>
  <c r="O186"/>
  <c r="K186" s="1"/>
  <c r="P186"/>
  <c r="C220"/>
  <c r="D220"/>
  <c r="F220"/>
  <c r="G220"/>
  <c r="H220"/>
  <c r="I220"/>
  <c r="O220"/>
  <c r="K220" s="1"/>
  <c r="P220"/>
  <c r="C210"/>
  <c r="D210"/>
  <c r="F210"/>
  <c r="G210"/>
  <c r="H210"/>
  <c r="I210"/>
  <c r="O210"/>
  <c r="K210" s="1"/>
  <c r="P210"/>
  <c r="C190"/>
  <c r="D190"/>
  <c r="F190"/>
  <c r="G190"/>
  <c r="H190"/>
  <c r="I190"/>
  <c r="O190"/>
  <c r="K190" s="1"/>
  <c r="P190"/>
  <c r="C187"/>
  <c r="D187"/>
  <c r="F187"/>
  <c r="G187"/>
  <c r="H187"/>
  <c r="I187"/>
  <c r="I29" i="5" s="1"/>
  <c r="J187" i="4"/>
  <c r="O187"/>
  <c r="K187" s="1"/>
  <c r="P187"/>
  <c r="C214"/>
  <c r="D214"/>
  <c r="F214"/>
  <c r="G214"/>
  <c r="H214"/>
  <c r="I214"/>
  <c r="O214"/>
  <c r="K214" s="1"/>
  <c r="P214"/>
  <c r="C217"/>
  <c r="D217"/>
  <c r="F217"/>
  <c r="G217"/>
  <c r="H217"/>
  <c r="I217"/>
  <c r="O217"/>
  <c r="K217" s="1"/>
  <c r="C198"/>
  <c r="D198"/>
  <c r="F198"/>
  <c r="G198"/>
  <c r="H198"/>
  <c r="I198"/>
  <c r="O198"/>
  <c r="K198" s="1"/>
  <c r="P198"/>
  <c r="C195"/>
  <c r="D195"/>
  <c r="F195"/>
  <c r="G195"/>
  <c r="H195"/>
  <c r="I195"/>
  <c r="O195"/>
  <c r="K195" s="1"/>
  <c r="P195"/>
  <c r="C201"/>
  <c r="D201"/>
  <c r="F201"/>
  <c r="G201"/>
  <c r="H201"/>
  <c r="I201"/>
  <c r="O201"/>
  <c r="K201" s="1"/>
  <c r="P201"/>
  <c r="C207"/>
  <c r="D207"/>
  <c r="F207"/>
  <c r="G207"/>
  <c r="H207"/>
  <c r="I207"/>
  <c r="O207"/>
  <c r="K207" s="1"/>
  <c r="P207"/>
  <c r="C194"/>
  <c r="D194"/>
  <c r="F194"/>
  <c r="G194"/>
  <c r="H194"/>
  <c r="I194"/>
  <c r="O194"/>
  <c r="K194" s="1"/>
  <c r="P194"/>
  <c r="C203"/>
  <c r="D203"/>
  <c r="F203"/>
  <c r="G203"/>
  <c r="H203"/>
  <c r="I203"/>
  <c r="O203"/>
  <c r="K203" s="1"/>
  <c r="P203"/>
  <c r="C14" i="3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0"/>
  <c r="D20"/>
  <c r="E20"/>
  <c r="F20"/>
  <c r="G20"/>
  <c r="H20"/>
  <c r="C21"/>
  <c r="D21"/>
  <c r="E21"/>
  <c r="F21"/>
  <c r="G21"/>
  <c r="H21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F27"/>
  <c r="G27"/>
  <c r="H27"/>
  <c r="C28"/>
  <c r="D28"/>
  <c r="E28"/>
  <c r="F28"/>
  <c r="G28"/>
  <c r="H28"/>
  <c r="C29"/>
  <c r="D29"/>
  <c r="E29"/>
  <c r="F29"/>
  <c r="G29"/>
  <c r="H29"/>
  <c r="C30"/>
  <c r="D30"/>
  <c r="F30"/>
  <c r="G30"/>
  <c r="H30"/>
  <c r="C32"/>
  <c r="D32"/>
  <c r="E32"/>
  <c r="F32"/>
  <c r="G32"/>
  <c r="H32"/>
  <c r="C33"/>
  <c r="D33"/>
  <c r="E33"/>
  <c r="F33"/>
  <c r="G33"/>
  <c r="H33"/>
  <c r="C34"/>
  <c r="D34"/>
  <c r="F34"/>
  <c r="G34"/>
  <c r="H34"/>
  <c r="C35"/>
  <c r="D35"/>
  <c r="E35"/>
  <c r="F35"/>
  <c r="G35"/>
  <c r="H35"/>
  <c r="C36"/>
  <c r="D36"/>
  <c r="E36"/>
  <c r="F36"/>
  <c r="G36"/>
  <c r="H36"/>
  <c r="C37"/>
  <c r="D37"/>
  <c r="F37"/>
  <c r="G37"/>
  <c r="H37"/>
  <c r="C38"/>
  <c r="D38"/>
  <c r="E38"/>
  <c r="F38"/>
  <c r="G38"/>
  <c r="H38"/>
  <c r="C39"/>
  <c r="D39"/>
  <c r="F39"/>
  <c r="G39"/>
  <c r="H39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C14" i="2"/>
  <c r="D14"/>
  <c r="E14"/>
  <c r="F14"/>
  <c r="G14"/>
  <c r="H14"/>
  <c r="I14"/>
  <c r="J14"/>
  <c r="O14"/>
  <c r="K14" s="1"/>
  <c r="P14"/>
  <c r="C15"/>
  <c r="D15"/>
  <c r="E15"/>
  <c r="F15"/>
  <c r="G15"/>
  <c r="H15"/>
  <c r="I15"/>
  <c r="I17" i="3" s="1"/>
  <c r="J15" i="2"/>
  <c r="O15"/>
  <c r="K15" s="1"/>
  <c r="P15"/>
  <c r="C16"/>
  <c r="D16"/>
  <c r="E16"/>
  <c r="F16"/>
  <c r="G16"/>
  <c r="H16"/>
  <c r="I16"/>
  <c r="I18" i="3" s="1"/>
  <c r="J16" i="2"/>
  <c r="K16"/>
  <c r="O16"/>
  <c r="P16"/>
  <c r="C17"/>
  <c r="D17"/>
  <c r="F17"/>
  <c r="G17"/>
  <c r="H17"/>
  <c r="I17"/>
  <c r="I15" i="3" s="1"/>
  <c r="J17" i="2"/>
  <c r="O17"/>
  <c r="K17" s="1"/>
  <c r="P17"/>
  <c r="C18"/>
  <c r="D18"/>
  <c r="E18"/>
  <c r="F18"/>
  <c r="G18"/>
  <c r="H18"/>
  <c r="I18"/>
  <c r="I19" i="3" s="1"/>
  <c r="J18" i="2"/>
  <c r="O18"/>
  <c r="K18" s="1"/>
  <c r="P18"/>
  <c r="C19"/>
  <c r="D19"/>
  <c r="E19"/>
  <c r="F19"/>
  <c r="G19"/>
  <c r="H19"/>
  <c r="I19"/>
  <c r="I14" i="3" s="1"/>
  <c r="J19" i="2"/>
  <c r="O19"/>
  <c r="K19" s="1"/>
  <c r="P19"/>
  <c r="C20"/>
  <c r="D20"/>
  <c r="E20"/>
  <c r="F20"/>
  <c r="G20"/>
  <c r="H20"/>
  <c r="I20"/>
  <c r="I20" i="3" s="1"/>
  <c r="J20" i="2"/>
  <c r="K20"/>
  <c r="O20"/>
  <c r="P20"/>
  <c r="C21"/>
  <c r="D21"/>
  <c r="E21"/>
  <c r="F21"/>
  <c r="G21"/>
  <c r="H21"/>
  <c r="I21"/>
  <c r="I21" i="3" s="1"/>
  <c r="J21" i="2"/>
  <c r="O21"/>
  <c r="K21" s="1"/>
  <c r="P21"/>
  <c r="C22"/>
  <c r="D22"/>
  <c r="E22"/>
  <c r="F22"/>
  <c r="G22"/>
  <c r="H22"/>
  <c r="I22"/>
  <c r="O22"/>
  <c r="K22" s="1"/>
  <c r="P22"/>
  <c r="C23"/>
  <c r="D23"/>
  <c r="E23"/>
  <c r="F23"/>
  <c r="G23"/>
  <c r="H23"/>
  <c r="I23"/>
  <c r="O23"/>
  <c r="K23" s="1"/>
  <c r="P23"/>
  <c r="C24"/>
  <c r="D24"/>
  <c r="F24"/>
  <c r="G24"/>
  <c r="H24"/>
  <c r="I24"/>
  <c r="K24"/>
  <c r="O24"/>
  <c r="P24"/>
  <c r="C25"/>
  <c r="D25"/>
  <c r="F25"/>
  <c r="G25"/>
  <c r="H25"/>
  <c r="I25"/>
  <c r="O25"/>
  <c r="K25" s="1"/>
  <c r="P25"/>
  <c r="C26"/>
  <c r="D26"/>
  <c r="E26"/>
  <c r="F26"/>
  <c r="G26"/>
  <c r="H26"/>
  <c r="I26"/>
  <c r="K26"/>
  <c r="O26"/>
  <c r="P26"/>
  <c r="C27"/>
  <c r="D27"/>
  <c r="F27"/>
  <c r="G27"/>
  <c r="H27"/>
  <c r="I27"/>
  <c r="O27"/>
  <c r="K27" s="1"/>
  <c r="P27"/>
  <c r="C28"/>
  <c r="D28"/>
  <c r="E28"/>
  <c r="F28"/>
  <c r="G28"/>
  <c r="H28"/>
  <c r="I28"/>
  <c r="K28"/>
  <c r="O28"/>
  <c r="P28"/>
  <c r="C29"/>
  <c r="D29"/>
  <c r="E29"/>
  <c r="F29"/>
  <c r="G29"/>
  <c r="H29"/>
  <c r="I29"/>
  <c r="O29"/>
  <c r="K29" s="1"/>
  <c r="P29"/>
  <c r="C30"/>
  <c r="D30"/>
  <c r="E30"/>
  <c r="F30"/>
  <c r="G30"/>
  <c r="H30"/>
  <c r="I30"/>
  <c r="O30"/>
  <c r="K30" s="1"/>
  <c r="P30"/>
  <c r="C31"/>
  <c r="D31"/>
  <c r="E31"/>
  <c r="F31"/>
  <c r="G31"/>
  <c r="H31"/>
  <c r="I31"/>
  <c r="O31"/>
  <c r="K31" s="1"/>
  <c r="P31"/>
  <c r="C32"/>
  <c r="D32"/>
  <c r="E32"/>
  <c r="F32"/>
  <c r="G32"/>
  <c r="H32"/>
  <c r="I32"/>
  <c r="K32"/>
  <c r="O32"/>
  <c r="P32"/>
  <c r="C33"/>
  <c r="D33"/>
  <c r="F33"/>
  <c r="G33"/>
  <c r="H33"/>
  <c r="I33"/>
  <c r="O33"/>
  <c r="K33" s="1"/>
  <c r="P33"/>
  <c r="C34"/>
  <c r="D34"/>
  <c r="F34"/>
  <c r="G34"/>
  <c r="H34"/>
  <c r="I34"/>
  <c r="K34"/>
  <c r="O34"/>
  <c r="P34"/>
  <c r="C35"/>
  <c r="D35"/>
  <c r="F35"/>
  <c r="G35"/>
  <c r="H35"/>
  <c r="I35"/>
  <c r="O35"/>
  <c r="K35" s="1"/>
  <c r="P35"/>
  <c r="C36"/>
  <c r="D36"/>
  <c r="F36"/>
  <c r="G36"/>
  <c r="H36"/>
  <c r="I36"/>
  <c r="K36"/>
  <c r="O36"/>
  <c r="P36"/>
  <c r="C37"/>
  <c r="D37"/>
  <c r="F37"/>
  <c r="G37"/>
  <c r="H37"/>
  <c r="I37"/>
  <c r="O37"/>
  <c r="K37" s="1"/>
  <c r="P37"/>
  <c r="C38"/>
  <c r="D38"/>
  <c r="F38"/>
  <c r="G38"/>
  <c r="H38"/>
  <c r="I38"/>
  <c r="O38"/>
  <c r="K38" s="1"/>
  <c r="P38"/>
  <c r="C39"/>
  <c r="D39"/>
  <c r="E39"/>
  <c r="F39"/>
  <c r="G39"/>
  <c r="H39"/>
  <c r="O39"/>
  <c r="P39"/>
  <c r="C45"/>
  <c r="D45"/>
  <c r="F45"/>
  <c r="G45"/>
  <c r="H45"/>
  <c r="I45"/>
  <c r="I26" i="3" s="1"/>
  <c r="J45" i="2"/>
  <c r="K45"/>
  <c r="O45"/>
  <c r="P45"/>
  <c r="C46"/>
  <c r="D46"/>
  <c r="E46"/>
  <c r="F46"/>
  <c r="G46"/>
  <c r="H46"/>
  <c r="I46"/>
  <c r="I25" i="3" s="1"/>
  <c r="J46" i="2"/>
  <c r="O46"/>
  <c r="K46" s="1"/>
  <c r="P46"/>
  <c r="C47"/>
  <c r="D47"/>
  <c r="E47"/>
  <c r="F47"/>
  <c r="G47"/>
  <c r="H47"/>
  <c r="I47"/>
  <c r="I27" i="3" s="1"/>
  <c r="J47" i="2"/>
  <c r="K47"/>
  <c r="O47"/>
  <c r="P47"/>
  <c r="C48"/>
  <c r="D48"/>
  <c r="E48"/>
  <c r="F48"/>
  <c r="G48"/>
  <c r="H48"/>
  <c r="I48"/>
  <c r="I24" i="3" s="1"/>
  <c r="J48" i="2"/>
  <c r="K48"/>
  <c r="O48"/>
  <c r="P48"/>
  <c r="C49"/>
  <c r="D49"/>
  <c r="E49"/>
  <c r="F49"/>
  <c r="G49"/>
  <c r="H49"/>
  <c r="I49"/>
  <c r="I29" i="3" s="1"/>
  <c r="J49" i="2"/>
  <c r="K49"/>
  <c r="O49"/>
  <c r="P49"/>
  <c r="C50"/>
  <c r="D50"/>
  <c r="F50"/>
  <c r="G50"/>
  <c r="H50"/>
  <c r="I50"/>
  <c r="I23" i="3" s="1"/>
  <c r="J50" i="2"/>
  <c r="O50"/>
  <c r="K50" s="1"/>
  <c r="P50"/>
  <c r="C51"/>
  <c r="D51"/>
  <c r="E51"/>
  <c r="F51"/>
  <c r="G51"/>
  <c r="H51"/>
  <c r="I51"/>
  <c r="I30" i="3" s="1"/>
  <c r="J51" i="2"/>
  <c r="K51"/>
  <c r="O51"/>
  <c r="P51"/>
  <c r="C52"/>
  <c r="D52"/>
  <c r="E52"/>
  <c r="F52"/>
  <c r="G52"/>
  <c r="H52"/>
  <c r="I52"/>
  <c r="I28" i="3" s="1"/>
  <c r="K52" i="2"/>
  <c r="O52"/>
  <c r="P52"/>
  <c r="C53"/>
  <c r="D53"/>
  <c r="E53"/>
  <c r="F53"/>
  <c r="G53"/>
  <c r="H53"/>
  <c r="I53"/>
  <c r="K53"/>
  <c r="O53"/>
  <c r="P53"/>
  <c r="C54"/>
  <c r="D54"/>
  <c r="E54"/>
  <c r="F54"/>
  <c r="G54"/>
  <c r="H54"/>
  <c r="I54"/>
  <c r="K54"/>
  <c r="O54"/>
  <c r="P54"/>
  <c r="C55"/>
  <c r="D55"/>
  <c r="E55"/>
  <c r="F55"/>
  <c r="G55"/>
  <c r="H55"/>
  <c r="I55"/>
  <c r="K55"/>
  <c r="O55"/>
  <c r="P55"/>
  <c r="C56"/>
  <c r="D56"/>
  <c r="E56"/>
  <c r="F56"/>
  <c r="G56"/>
  <c r="H56"/>
  <c r="I56"/>
  <c r="K56"/>
  <c r="O56"/>
  <c r="P56"/>
  <c r="C57"/>
  <c r="D57"/>
  <c r="E57"/>
  <c r="F57"/>
  <c r="G57"/>
  <c r="H57"/>
  <c r="I57"/>
  <c r="K57"/>
  <c r="O57"/>
  <c r="P57"/>
  <c r="C58"/>
  <c r="D58"/>
  <c r="E58"/>
  <c r="F58"/>
  <c r="G58"/>
  <c r="H58"/>
  <c r="I58"/>
  <c r="K58"/>
  <c r="O58"/>
  <c r="P58"/>
  <c r="C59"/>
  <c r="D59"/>
  <c r="E59"/>
  <c r="F59"/>
  <c r="G59"/>
  <c r="H59"/>
  <c r="I59"/>
  <c r="K59"/>
  <c r="O59"/>
  <c r="P59"/>
  <c r="C60"/>
  <c r="D60"/>
  <c r="F60"/>
  <c r="G60"/>
  <c r="H60"/>
  <c r="I60"/>
  <c r="K60"/>
  <c r="O60"/>
  <c r="P60"/>
  <c r="C61"/>
  <c r="D61"/>
  <c r="E61"/>
  <c r="F61"/>
  <c r="G61"/>
  <c r="H61"/>
  <c r="I61"/>
  <c r="O61"/>
  <c r="K61" s="1"/>
  <c r="P61"/>
  <c r="C62"/>
  <c r="D62"/>
  <c r="E62"/>
  <c r="F62"/>
  <c r="G62"/>
  <c r="H62"/>
  <c r="I62"/>
  <c r="K62"/>
  <c r="O62"/>
  <c r="P62"/>
  <c r="C63"/>
  <c r="D63"/>
  <c r="E63"/>
  <c r="F63"/>
  <c r="G63"/>
  <c r="H63"/>
  <c r="I63"/>
  <c r="O63"/>
  <c r="K63" s="1"/>
  <c r="P63"/>
  <c r="C64"/>
  <c r="D64"/>
  <c r="F64"/>
  <c r="G64"/>
  <c r="H64"/>
  <c r="I64"/>
  <c r="K64"/>
  <c r="O64"/>
  <c r="P64"/>
  <c r="C65"/>
  <c r="D65"/>
  <c r="E65"/>
  <c r="F65"/>
  <c r="G65"/>
  <c r="H65"/>
  <c r="I65"/>
  <c r="K65"/>
  <c r="O65"/>
  <c r="P65"/>
  <c r="C66"/>
  <c r="D66"/>
  <c r="E66"/>
  <c r="F66"/>
  <c r="G66"/>
  <c r="H66"/>
  <c r="I66"/>
  <c r="K66"/>
  <c r="O66"/>
  <c r="P66"/>
  <c r="C67"/>
  <c r="D67"/>
  <c r="E67"/>
  <c r="F67"/>
  <c r="G67"/>
  <c r="H67"/>
  <c r="I67"/>
  <c r="K67"/>
  <c r="O67"/>
  <c r="P67"/>
  <c r="C68"/>
  <c r="D68"/>
  <c r="E68"/>
  <c r="F68"/>
  <c r="G68"/>
  <c r="H68"/>
  <c r="I68"/>
  <c r="K68"/>
  <c r="O68"/>
  <c r="P68"/>
  <c r="C69"/>
  <c r="D69"/>
  <c r="E69"/>
  <c r="F69"/>
  <c r="G69"/>
  <c r="H69"/>
  <c r="I69"/>
  <c r="K69"/>
  <c r="O69"/>
  <c r="P69"/>
  <c r="C70"/>
  <c r="D70"/>
  <c r="E70"/>
  <c r="F70"/>
  <c r="G70"/>
  <c r="H70"/>
  <c r="I70"/>
  <c r="K70"/>
  <c r="O70"/>
  <c r="P70"/>
  <c r="C71"/>
  <c r="D71"/>
  <c r="E71"/>
  <c r="F71"/>
  <c r="G71"/>
  <c r="H71"/>
  <c r="I71"/>
  <c r="K71"/>
  <c r="O71"/>
  <c r="P71"/>
  <c r="C72"/>
  <c r="D72"/>
  <c r="E72"/>
  <c r="F72"/>
  <c r="G72"/>
  <c r="H72"/>
  <c r="I72"/>
  <c r="K72"/>
  <c r="O72"/>
  <c r="P72"/>
  <c r="C73"/>
  <c r="D73"/>
  <c r="E73"/>
  <c r="F73"/>
  <c r="G73"/>
  <c r="H73"/>
  <c r="I73"/>
  <c r="K73"/>
  <c r="O73"/>
  <c r="P73"/>
  <c r="C74"/>
  <c r="D74"/>
  <c r="E74"/>
  <c r="F74"/>
  <c r="G74"/>
  <c r="H74"/>
  <c r="I74"/>
  <c r="K74"/>
  <c r="O74"/>
  <c r="P74"/>
  <c r="C75"/>
  <c r="D75"/>
  <c r="E75"/>
  <c r="F75"/>
  <c r="G75"/>
  <c r="H75"/>
  <c r="I75"/>
  <c r="K75"/>
  <c r="O75"/>
  <c r="P75"/>
  <c r="C76"/>
  <c r="D76"/>
  <c r="E76"/>
  <c r="F76"/>
  <c r="G76"/>
  <c r="H76"/>
  <c r="I76"/>
  <c r="K76"/>
  <c r="O76"/>
  <c r="P76"/>
  <c r="C77"/>
  <c r="D77"/>
  <c r="F77"/>
  <c r="G77"/>
  <c r="H77"/>
  <c r="I77"/>
  <c r="K77"/>
  <c r="O77"/>
  <c r="P77"/>
  <c r="C78"/>
  <c r="D78"/>
  <c r="F78"/>
  <c r="G78"/>
  <c r="H78"/>
  <c r="I78"/>
  <c r="K78"/>
  <c r="O78"/>
  <c r="P78"/>
  <c r="C79"/>
  <c r="D79"/>
  <c r="E79"/>
  <c r="F79"/>
  <c r="G79"/>
  <c r="H79"/>
  <c r="I79"/>
  <c r="K79"/>
  <c r="O79"/>
  <c r="P79"/>
  <c r="C80"/>
  <c r="D80"/>
  <c r="E80"/>
  <c r="F80"/>
  <c r="G80"/>
  <c r="H80"/>
  <c r="I80"/>
  <c r="K80"/>
  <c r="O80"/>
  <c r="P80"/>
  <c r="C81"/>
  <c r="D81"/>
  <c r="E81"/>
  <c r="F81"/>
  <c r="G81"/>
  <c r="H81"/>
  <c r="I81"/>
  <c r="K81"/>
  <c r="O81"/>
  <c r="P81"/>
  <c r="C82"/>
  <c r="D82"/>
  <c r="E82"/>
  <c r="F82"/>
  <c r="G82"/>
  <c r="H82"/>
  <c r="I82"/>
  <c r="K82"/>
  <c r="O82"/>
  <c r="P82"/>
  <c r="C83"/>
  <c r="D83"/>
  <c r="E83"/>
  <c r="F83"/>
  <c r="G83"/>
  <c r="H83"/>
  <c r="I83"/>
  <c r="K83"/>
  <c r="O83"/>
  <c r="P83"/>
  <c r="C84"/>
  <c r="D84"/>
  <c r="E84"/>
  <c r="F84"/>
  <c r="G84"/>
  <c r="H84"/>
  <c r="I84"/>
  <c r="K84"/>
  <c r="O84"/>
  <c r="P84"/>
  <c r="C85"/>
  <c r="D85"/>
  <c r="F85"/>
  <c r="G85"/>
  <c r="H85"/>
  <c r="I85"/>
  <c r="O85"/>
  <c r="K85" s="1"/>
  <c r="P85"/>
  <c r="C86"/>
  <c r="D86"/>
  <c r="F86"/>
  <c r="G86"/>
  <c r="H86"/>
  <c r="I86"/>
  <c r="K86"/>
  <c r="O86"/>
  <c r="P86"/>
  <c r="C87"/>
  <c r="D87"/>
  <c r="E87"/>
  <c r="F87"/>
  <c r="G87"/>
  <c r="H87"/>
  <c r="I87"/>
  <c r="O87"/>
  <c r="P87"/>
  <c r="C88"/>
  <c r="D88"/>
  <c r="E88"/>
  <c r="F88"/>
  <c r="G88"/>
  <c r="H88"/>
  <c r="I88"/>
  <c r="O88"/>
  <c r="P88"/>
  <c r="C89"/>
  <c r="D89"/>
  <c r="E89"/>
  <c r="F89"/>
  <c r="G89"/>
  <c r="H89"/>
  <c r="I89"/>
  <c r="O89"/>
  <c r="P89"/>
  <c r="C90"/>
  <c r="D90"/>
  <c r="E90"/>
  <c r="F90"/>
  <c r="G90"/>
  <c r="H90"/>
  <c r="I90"/>
  <c r="O90"/>
  <c r="P90"/>
  <c r="C91"/>
  <c r="D91"/>
  <c r="E91"/>
  <c r="F91"/>
  <c r="G91"/>
  <c r="H91"/>
  <c r="I91"/>
  <c r="O91"/>
  <c r="P91"/>
  <c r="C92"/>
  <c r="D92"/>
  <c r="E92"/>
  <c r="F92"/>
  <c r="G92"/>
  <c r="H92"/>
  <c r="I92"/>
  <c r="O92"/>
  <c r="P92"/>
  <c r="C98"/>
  <c r="D98"/>
  <c r="E98"/>
  <c r="F98"/>
  <c r="G98"/>
  <c r="H98"/>
  <c r="I98"/>
  <c r="I34" i="3" s="1"/>
  <c r="J98" i="2"/>
  <c r="O98"/>
  <c r="K98" s="1"/>
  <c r="P98"/>
  <c r="C99"/>
  <c r="D99"/>
  <c r="E99"/>
  <c r="F99"/>
  <c r="G99"/>
  <c r="H99"/>
  <c r="I99"/>
  <c r="I35" i="3" s="1"/>
  <c r="J99" i="2"/>
  <c r="O99"/>
  <c r="K99" s="1"/>
  <c r="P99"/>
  <c r="C100"/>
  <c r="D100"/>
  <c r="E100"/>
  <c r="F100"/>
  <c r="G100"/>
  <c r="H100"/>
  <c r="I100"/>
  <c r="I36" i="3" s="1"/>
  <c r="J100" i="2"/>
  <c r="O100"/>
  <c r="K100" s="1"/>
  <c r="P100"/>
  <c r="C101"/>
  <c r="D101"/>
  <c r="E101"/>
  <c r="F101"/>
  <c r="G101"/>
  <c r="H101"/>
  <c r="I101"/>
  <c r="I37" i="3" s="1"/>
  <c r="J101" i="2"/>
  <c r="K101"/>
  <c r="O101"/>
  <c r="P101"/>
  <c r="C102"/>
  <c r="D102"/>
  <c r="E102"/>
  <c r="F102"/>
  <c r="G102"/>
  <c r="H102"/>
  <c r="I102"/>
  <c r="I33" i="3" s="1"/>
  <c r="J102" i="2"/>
  <c r="O102"/>
  <c r="K102" s="1"/>
  <c r="P102"/>
  <c r="C103"/>
  <c r="D103"/>
  <c r="E103"/>
  <c r="F103"/>
  <c r="G103"/>
  <c r="H103"/>
  <c r="I103"/>
  <c r="I38" i="3" s="1"/>
  <c r="J103" i="2"/>
  <c r="K103"/>
  <c r="O103"/>
  <c r="P103"/>
  <c r="C104"/>
  <c r="D104"/>
  <c r="E104"/>
  <c r="F104"/>
  <c r="G104"/>
  <c r="H104"/>
  <c r="I104"/>
  <c r="I39" i="3" s="1"/>
  <c r="J104" i="2"/>
  <c r="O104"/>
  <c r="K104" s="1"/>
  <c r="P104"/>
  <c r="C105"/>
  <c r="D105"/>
  <c r="E105"/>
  <c r="F105"/>
  <c r="G105"/>
  <c r="H105"/>
  <c r="I105"/>
  <c r="I32" i="3" s="1"/>
  <c r="J105" i="2"/>
  <c r="K105"/>
  <c r="O105"/>
  <c r="P105"/>
  <c r="C106"/>
  <c r="D106"/>
  <c r="E106"/>
  <c r="F106"/>
  <c r="G106"/>
  <c r="H106"/>
  <c r="I106"/>
  <c r="K106"/>
  <c r="O106"/>
  <c r="P106"/>
  <c r="C107"/>
  <c r="D107"/>
  <c r="E107"/>
  <c r="F107"/>
  <c r="G107"/>
  <c r="H107"/>
  <c r="I107"/>
  <c r="K107"/>
  <c r="O107"/>
  <c r="P107"/>
  <c r="C108"/>
  <c r="D108"/>
  <c r="E108"/>
  <c r="F108"/>
  <c r="G108"/>
  <c r="H108"/>
  <c r="I108"/>
  <c r="K108"/>
  <c r="O108"/>
  <c r="P108"/>
  <c r="C109"/>
  <c r="D109"/>
  <c r="E109"/>
  <c r="F109"/>
  <c r="G109"/>
  <c r="H109"/>
  <c r="I109"/>
  <c r="K109"/>
  <c r="O109"/>
  <c r="P109"/>
  <c r="C110"/>
  <c r="D110"/>
  <c r="E110"/>
  <c r="F110"/>
  <c r="G110"/>
  <c r="H110"/>
  <c r="I110"/>
  <c r="K110"/>
  <c r="O110"/>
  <c r="P110"/>
  <c r="C111"/>
  <c r="D111"/>
  <c r="F111"/>
  <c r="G111"/>
  <c r="H111"/>
  <c r="I111"/>
  <c r="K111"/>
  <c r="O111"/>
  <c r="P111"/>
  <c r="C112"/>
  <c r="D112"/>
  <c r="E112"/>
  <c r="F112"/>
  <c r="G112"/>
  <c r="H112"/>
  <c r="I112"/>
  <c r="O112"/>
  <c r="K112" s="1"/>
  <c r="P112"/>
  <c r="C113"/>
  <c r="D113"/>
  <c r="E113"/>
  <c r="F113"/>
  <c r="G113"/>
  <c r="H113"/>
  <c r="I113"/>
  <c r="K113"/>
  <c r="O113"/>
  <c r="P113"/>
  <c r="C114"/>
  <c r="D114"/>
  <c r="E114"/>
  <c r="F114"/>
  <c r="G114"/>
  <c r="H114"/>
  <c r="I114"/>
  <c r="O114"/>
  <c r="K114" s="1"/>
  <c r="P114"/>
  <c r="C115"/>
  <c r="D115"/>
  <c r="E115"/>
  <c r="F115"/>
  <c r="G115"/>
  <c r="H115"/>
  <c r="I115"/>
  <c r="K115"/>
  <c r="O115"/>
  <c r="P115"/>
  <c r="C116"/>
  <c r="D116"/>
  <c r="F116"/>
  <c r="G116"/>
  <c r="H116"/>
  <c r="I116"/>
  <c r="K116"/>
  <c r="O116"/>
  <c r="P116"/>
  <c r="C117"/>
  <c r="D117"/>
  <c r="F117"/>
  <c r="G117"/>
  <c r="H117"/>
  <c r="I117"/>
  <c r="O117"/>
  <c r="K117" s="1"/>
  <c r="P117"/>
  <c r="C118"/>
  <c r="D118"/>
  <c r="E118"/>
  <c r="F118"/>
  <c r="G118"/>
  <c r="H118"/>
  <c r="I118"/>
  <c r="K118"/>
  <c r="O118"/>
  <c r="P118"/>
  <c r="C119"/>
  <c r="D119"/>
  <c r="E119"/>
  <c r="F119"/>
  <c r="G119"/>
  <c r="H119"/>
  <c r="I119"/>
  <c r="O119"/>
  <c r="K119" s="1"/>
  <c r="P119"/>
  <c r="C120"/>
  <c r="D120"/>
  <c r="F120"/>
  <c r="G120"/>
  <c r="H120"/>
  <c r="I120"/>
  <c r="K120"/>
  <c r="O120"/>
  <c r="P120"/>
  <c r="C121"/>
  <c r="D121"/>
  <c r="F121"/>
  <c r="G121"/>
  <c r="H121"/>
  <c r="I121"/>
  <c r="K121"/>
  <c r="O121"/>
  <c r="P121"/>
  <c r="C122"/>
  <c r="D122"/>
  <c r="F122"/>
  <c r="G122"/>
  <c r="H122"/>
  <c r="I122"/>
  <c r="K122"/>
  <c r="O122"/>
  <c r="P122"/>
  <c r="C123"/>
  <c r="D123"/>
  <c r="E123"/>
  <c r="F123"/>
  <c r="G123"/>
  <c r="H123"/>
  <c r="I123"/>
  <c r="K123"/>
  <c r="O123"/>
  <c r="P123"/>
  <c r="C124"/>
  <c r="D124"/>
  <c r="E124"/>
  <c r="F124"/>
  <c r="G124"/>
  <c r="H124"/>
  <c r="I124"/>
  <c r="K124"/>
  <c r="O124"/>
  <c r="P124"/>
  <c r="C125"/>
  <c r="D125"/>
  <c r="E125"/>
  <c r="F125"/>
  <c r="G125"/>
  <c r="H125"/>
  <c r="I125"/>
  <c r="K125"/>
  <c r="O125"/>
  <c r="P125"/>
  <c r="C126"/>
  <c r="D126"/>
  <c r="E126"/>
  <c r="F126"/>
  <c r="G126"/>
  <c r="H126"/>
  <c r="I126"/>
  <c r="K126"/>
  <c r="O126"/>
  <c r="P126"/>
  <c r="C127"/>
  <c r="D127"/>
  <c r="F127"/>
  <c r="G127"/>
  <c r="H127"/>
  <c r="I127"/>
  <c r="O127"/>
  <c r="K127" s="1"/>
  <c r="P127"/>
  <c r="C128"/>
  <c r="D128"/>
  <c r="F128"/>
  <c r="G128"/>
  <c r="H128"/>
  <c r="I128"/>
  <c r="K128"/>
  <c r="O128"/>
  <c r="P128"/>
  <c r="C129"/>
  <c r="D129"/>
  <c r="E129"/>
  <c r="F129"/>
  <c r="G129"/>
  <c r="H129"/>
  <c r="I129"/>
  <c r="K129"/>
  <c r="O129"/>
  <c r="P129"/>
  <c r="C130"/>
  <c r="D130"/>
  <c r="F130"/>
  <c r="G130"/>
  <c r="H130"/>
  <c r="I130"/>
  <c r="O130"/>
  <c r="K130" s="1"/>
  <c r="P130"/>
  <c r="C131"/>
  <c r="D131"/>
  <c r="E131"/>
  <c r="F131"/>
  <c r="G131"/>
  <c r="H131"/>
  <c r="I131"/>
  <c r="K131"/>
  <c r="O131"/>
  <c r="P131"/>
  <c r="C132"/>
  <c r="D132"/>
  <c r="E132"/>
  <c r="F132"/>
  <c r="G132"/>
  <c r="H132"/>
  <c r="I132"/>
  <c r="O132"/>
  <c r="K132" s="1"/>
  <c r="P132"/>
  <c r="C133"/>
  <c r="D133"/>
  <c r="F133"/>
  <c r="G133"/>
  <c r="H133"/>
  <c r="I133"/>
  <c r="K133"/>
  <c r="O133"/>
  <c r="P133"/>
  <c r="C134"/>
  <c r="D134"/>
  <c r="F134"/>
  <c r="G134"/>
  <c r="H134"/>
  <c r="I134"/>
  <c r="K134"/>
  <c r="O134"/>
  <c r="P134"/>
  <c r="C135"/>
  <c r="D135"/>
  <c r="E135"/>
  <c r="F135"/>
  <c r="G135"/>
  <c r="H135"/>
  <c r="I135"/>
  <c r="O135"/>
  <c r="P135"/>
  <c r="C136"/>
  <c r="D136"/>
  <c r="E136"/>
  <c r="F136"/>
  <c r="G136"/>
  <c r="H136"/>
  <c r="I136"/>
  <c r="O136"/>
  <c r="P136"/>
  <c r="C142"/>
  <c r="D142"/>
  <c r="E142"/>
  <c r="F142"/>
  <c r="G142"/>
  <c r="H142"/>
  <c r="I142"/>
  <c r="J142"/>
  <c r="O142"/>
  <c r="K142" s="1"/>
  <c r="P142"/>
  <c r="C143"/>
  <c r="D143"/>
  <c r="F143"/>
  <c r="G143"/>
  <c r="H143"/>
  <c r="I143"/>
  <c r="J143"/>
  <c r="O143"/>
  <c r="K143" s="1"/>
  <c r="P143"/>
  <c r="C144"/>
  <c r="D144"/>
  <c r="E144"/>
  <c r="F144"/>
  <c r="G144"/>
  <c r="H144"/>
  <c r="I144"/>
  <c r="J144"/>
  <c r="O144"/>
  <c r="K144" s="1"/>
  <c r="P144"/>
  <c r="C145"/>
  <c r="D145"/>
  <c r="F145"/>
  <c r="G145"/>
  <c r="H145"/>
  <c r="I145"/>
  <c r="J145"/>
  <c r="O145"/>
  <c r="K145" s="1"/>
  <c r="P145"/>
  <c r="C146"/>
  <c r="D146"/>
  <c r="E146"/>
  <c r="F146"/>
  <c r="G146"/>
  <c r="H146"/>
  <c r="I146"/>
  <c r="J146"/>
  <c r="O146"/>
  <c r="K146" s="1"/>
  <c r="P146"/>
  <c r="C147"/>
  <c r="D147"/>
  <c r="E147"/>
  <c r="F147"/>
  <c r="G147"/>
  <c r="H147"/>
  <c r="I147"/>
  <c r="J147"/>
  <c r="K147"/>
  <c r="O147"/>
  <c r="P147"/>
  <c r="C148"/>
  <c r="D148"/>
  <c r="E148"/>
  <c r="F148"/>
  <c r="G148"/>
  <c r="H148"/>
  <c r="I148"/>
  <c r="J148"/>
  <c r="O148"/>
  <c r="K148" s="1"/>
  <c r="P148"/>
  <c r="C149"/>
  <c r="D149"/>
  <c r="E149"/>
  <c r="F149"/>
  <c r="G149"/>
  <c r="H149"/>
  <c r="I149"/>
  <c r="O149"/>
  <c r="K149" s="1"/>
  <c r="P149"/>
  <c r="C150"/>
  <c r="D150"/>
  <c r="F150"/>
  <c r="G150"/>
  <c r="H150"/>
  <c r="I150"/>
  <c r="O150"/>
  <c r="K150" s="1"/>
  <c r="P150"/>
  <c r="C151"/>
  <c r="D151"/>
  <c r="E151"/>
  <c r="F151"/>
  <c r="G151"/>
  <c r="H151"/>
  <c r="I151"/>
  <c r="O151"/>
  <c r="K151" s="1"/>
  <c r="P151"/>
  <c r="C152"/>
  <c r="D152"/>
  <c r="E152"/>
  <c r="F152"/>
  <c r="G152"/>
  <c r="H152"/>
  <c r="I152"/>
  <c r="O152"/>
  <c r="K152" s="1"/>
  <c r="P152"/>
  <c r="C153"/>
  <c r="D153"/>
  <c r="E153"/>
  <c r="F153"/>
  <c r="G153"/>
  <c r="H153"/>
  <c r="I153"/>
  <c r="O153"/>
  <c r="K153" s="1"/>
  <c r="C154"/>
  <c r="D154"/>
  <c r="E154"/>
  <c r="F154"/>
  <c r="G154"/>
  <c r="H154"/>
  <c r="I154"/>
  <c r="O154"/>
  <c r="K154" s="1"/>
  <c r="P154"/>
  <c r="C155"/>
  <c r="D155"/>
  <c r="E155"/>
  <c r="F155"/>
  <c r="G155"/>
  <c r="H155"/>
  <c r="I155"/>
  <c r="O155"/>
  <c r="K155" s="1"/>
  <c r="P155"/>
  <c r="C156"/>
  <c r="D156"/>
  <c r="E156"/>
  <c r="F156"/>
  <c r="G156"/>
  <c r="H156"/>
  <c r="I156"/>
  <c r="O156"/>
  <c r="K156" s="1"/>
  <c r="P156"/>
  <c r="C157"/>
  <c r="D157"/>
  <c r="E157"/>
  <c r="F157"/>
  <c r="G157"/>
  <c r="H157"/>
  <c r="I157"/>
  <c r="O157"/>
  <c r="K157" s="1"/>
  <c r="P157"/>
  <c r="C158"/>
  <c r="D158"/>
  <c r="E158"/>
  <c r="F158"/>
  <c r="G158"/>
  <c r="H158"/>
  <c r="I158"/>
  <c r="O158"/>
  <c r="K158" s="1"/>
  <c r="P158"/>
  <c r="C159"/>
  <c r="D159"/>
  <c r="E159"/>
  <c r="F159"/>
  <c r="G159"/>
  <c r="H159"/>
  <c r="I159"/>
  <c r="O159"/>
  <c r="K159" s="1"/>
  <c r="P159"/>
  <c r="C160"/>
  <c r="D160"/>
  <c r="E160"/>
  <c r="F160"/>
  <c r="G160"/>
  <c r="H160"/>
  <c r="I160"/>
  <c r="O160"/>
  <c r="K160" s="1"/>
  <c r="P160"/>
  <c r="C161"/>
  <c r="D161"/>
  <c r="E161"/>
  <c r="F161"/>
  <c r="G161"/>
  <c r="H161"/>
  <c r="I161"/>
  <c r="O161"/>
  <c r="K161" s="1"/>
  <c r="P161"/>
  <c r="C162"/>
  <c r="D162"/>
  <c r="E162"/>
  <c r="F162"/>
  <c r="G162"/>
  <c r="H162"/>
  <c r="I162"/>
  <c r="O162"/>
  <c r="K162" s="1"/>
  <c r="C163"/>
  <c r="D163"/>
  <c r="F163"/>
  <c r="G163"/>
  <c r="H163"/>
  <c r="I163"/>
  <c r="O163"/>
  <c r="K163" s="1"/>
  <c r="P163"/>
</calcChain>
</file>

<file path=xl/sharedStrings.xml><?xml version="1.0" encoding="utf-8"?>
<sst xmlns="http://schemas.openxmlformats.org/spreadsheetml/2006/main" count="3882" uniqueCount="868">
  <si>
    <t>Квал</t>
  </si>
  <si>
    <t>г. Пенза</t>
  </si>
  <si>
    <t>Место</t>
  </si>
  <si>
    <t>Ф.И. участника</t>
  </si>
  <si>
    <t>Дата рождения</t>
  </si>
  <si>
    <t>Заявл разряд</t>
  </si>
  <si>
    <t>Территория</t>
  </si>
  <si>
    <t>Ведомство</t>
  </si>
  <si>
    <t>Организация</t>
  </si>
  <si>
    <t>Забеги</t>
  </si>
  <si>
    <t>Финал</t>
  </si>
  <si>
    <t>Ф.И.О. тренера</t>
  </si>
  <si>
    <t>Результат</t>
  </si>
  <si>
    <t>Лучший результат</t>
  </si>
  <si>
    <t>№ номер</t>
  </si>
  <si>
    <t>КМС</t>
  </si>
  <si>
    <t>МС</t>
  </si>
  <si>
    <t>МСМК</t>
  </si>
  <si>
    <t>Выполн. разряд</t>
  </si>
  <si>
    <t>1ю</t>
  </si>
  <si>
    <t>2ю</t>
  </si>
  <si>
    <t>3ю</t>
  </si>
  <si>
    <t>сек</t>
  </si>
  <si>
    <t>забеги</t>
  </si>
  <si>
    <t>финал</t>
  </si>
  <si>
    <t>Нагр.№</t>
  </si>
  <si>
    <t>луч</t>
  </si>
  <si>
    <t>мин</t>
  </si>
  <si>
    <t>начало</t>
  </si>
  <si>
    <t>Министерство физической культуры и спорта Пензенской области</t>
  </si>
  <si>
    <t>бр</t>
  </si>
  <si>
    <r>
      <t xml:space="preserve">финал
</t>
    </r>
    <r>
      <rPr>
        <b/>
        <sz val="12"/>
        <rFont val="Times New Roman"/>
        <family val="1"/>
        <charset val="204"/>
      </rPr>
      <t>мин</t>
    </r>
  </si>
  <si>
    <r>
      <t xml:space="preserve">финал
</t>
    </r>
    <r>
      <rPr>
        <b/>
        <sz val="12"/>
        <rFont val="Times New Roman"/>
        <family val="1"/>
        <charset val="204"/>
      </rPr>
      <t>сек</t>
    </r>
  </si>
  <si>
    <t>финал
сумма</t>
  </si>
  <si>
    <t>А</t>
  </si>
  <si>
    <t>Б</t>
  </si>
  <si>
    <t>Рез-т</t>
  </si>
  <si>
    <t>Примеч.</t>
  </si>
  <si>
    <t>Высоты</t>
  </si>
  <si>
    <t>Нач.
выс</t>
  </si>
  <si>
    <t>Бег 200м</t>
  </si>
  <si>
    <t>Бег 400м</t>
  </si>
  <si>
    <t>Бег 800м</t>
  </si>
  <si>
    <t>Прыжок в высоту</t>
  </si>
  <si>
    <t>Прыжок в длину</t>
  </si>
  <si>
    <t>Результат попыток</t>
  </si>
  <si>
    <t>ручной хронометраж</t>
  </si>
  <si>
    <t>ПРОТОКОЛ</t>
  </si>
  <si>
    <t>Региональная общественная организация "Федерация легкой атлетики Пензенской области"</t>
  </si>
  <si>
    <t xml:space="preserve">04.06.16 - </t>
  </si>
  <si>
    <t>предварительные забеги</t>
  </si>
  <si>
    <t>финальные забеги</t>
  </si>
  <si>
    <t>№ дор</t>
  </si>
  <si>
    <t>Рефери</t>
  </si>
  <si>
    <t>Секретарь</t>
  </si>
  <si>
    <t>Ст.хронометрист</t>
  </si>
  <si>
    <t>Очки</t>
  </si>
  <si>
    <t>манеж УОР</t>
  </si>
  <si>
    <t>Бег 60м</t>
  </si>
  <si>
    <t xml:space="preserve"> забеги</t>
  </si>
  <si>
    <t>Бег 1500м</t>
  </si>
  <si>
    <t>Бег 60м с/б</t>
  </si>
  <si>
    <t>02-03</t>
  </si>
  <si>
    <t>00-01</t>
  </si>
  <si>
    <t>98-99</t>
  </si>
  <si>
    <t>Предв.
Рез-т</t>
  </si>
  <si>
    <t>ФИНАЛ</t>
  </si>
  <si>
    <t>Предв. Рез-т</t>
  </si>
  <si>
    <t>начало:</t>
  </si>
  <si>
    <t>Мужчины  КС</t>
  </si>
  <si>
    <t>Мужчины КС</t>
  </si>
  <si>
    <t>МУЖЧИНЫ</t>
  </si>
  <si>
    <t>97ист.</t>
  </si>
  <si>
    <t>ЮНОШИ</t>
  </si>
  <si>
    <t>Абаимов Александр</t>
  </si>
  <si>
    <t>Иванова И. Ю.</t>
  </si>
  <si>
    <t>Егоров Артем</t>
  </si>
  <si>
    <t>Стеньгин Василий</t>
  </si>
  <si>
    <t>Грибанов Илья</t>
  </si>
  <si>
    <t>Сятишев Илья</t>
  </si>
  <si>
    <t>Шкуров Алексей</t>
  </si>
  <si>
    <t>Лобачева Е. Н, Татаренков А. В.</t>
  </si>
  <si>
    <t>Казберов Александр</t>
  </si>
  <si>
    <t>Солдатов Родион</t>
  </si>
  <si>
    <t>Шамарин Владислав</t>
  </si>
  <si>
    <t xml:space="preserve"> Самарский университет</t>
  </si>
  <si>
    <t>Локтионова Н. Н, Лобачев В.С, Кальбердин И. С.</t>
  </si>
  <si>
    <t>Миркулов Владислшав</t>
  </si>
  <si>
    <t>Красильников Алексей</t>
  </si>
  <si>
    <t>Орлинский Павел</t>
  </si>
  <si>
    <t>Бакчинов Владимир</t>
  </si>
  <si>
    <t>Таткенов Руслан</t>
  </si>
  <si>
    <t>Комаров Сергей</t>
  </si>
  <si>
    <t>Марков Алексей</t>
  </si>
  <si>
    <t>Ерошин Валерий</t>
  </si>
  <si>
    <t>Федосеев Максим</t>
  </si>
  <si>
    <t>1998</t>
  </si>
  <si>
    <t>1997</t>
  </si>
  <si>
    <t>2002</t>
  </si>
  <si>
    <t>1995</t>
  </si>
  <si>
    <t>1999</t>
  </si>
  <si>
    <t>2000</t>
  </si>
  <si>
    <t>1994</t>
  </si>
  <si>
    <t>1996</t>
  </si>
  <si>
    <t>2001</t>
  </si>
  <si>
    <t>Колесников Никита</t>
  </si>
  <si>
    <t>Карягин Андрей</t>
  </si>
  <si>
    <t>Скворцов Владимир</t>
  </si>
  <si>
    <t>Овчинников Михаил</t>
  </si>
  <si>
    <t>Самсонов Алексей</t>
  </si>
  <si>
    <t>Куликов Сергей</t>
  </si>
  <si>
    <t>Мустафин Тимур</t>
  </si>
  <si>
    <t>Петров Вадим</t>
  </si>
  <si>
    <t>Устинов Максим</t>
  </si>
  <si>
    <t>Лутаев Никита</t>
  </si>
  <si>
    <t>Усик Кирилл</t>
  </si>
  <si>
    <t>Пономарев Иван</t>
  </si>
  <si>
    <t>2003</t>
  </si>
  <si>
    <t>Самарская</t>
  </si>
  <si>
    <t>Дмитриева Т. П.</t>
  </si>
  <si>
    <t>Востокова Н.П.</t>
  </si>
  <si>
    <t>Лобачева Е. Н.</t>
  </si>
  <si>
    <t>Гришкина В. П.</t>
  </si>
  <si>
    <t>Локтионова Н. Н.</t>
  </si>
  <si>
    <t>Комаров С.В.</t>
  </si>
  <si>
    <t>Зайцев И. С, Андронов Ю. В.</t>
  </si>
  <si>
    <t>СДЮСШОР-2</t>
  </si>
  <si>
    <t xml:space="preserve"> СамГУПС, СДЮСШОР-2</t>
  </si>
  <si>
    <t>СШОР-1</t>
  </si>
  <si>
    <t xml:space="preserve"> Самарский университет , ЦСКА Самара</t>
  </si>
  <si>
    <t>Ганин Матвей</t>
  </si>
  <si>
    <t>Нижегородская</t>
  </si>
  <si>
    <t>Папин А.Ю</t>
  </si>
  <si>
    <t>3</t>
  </si>
  <si>
    <t>Исаев Никита</t>
  </si>
  <si>
    <t>Евстигнеев Владислав</t>
  </si>
  <si>
    <t>2</t>
  </si>
  <si>
    <t>Голышев Дмитрий</t>
  </si>
  <si>
    <t>Малышев Константин</t>
  </si>
  <si>
    <t>2004</t>
  </si>
  <si>
    <t>1юн</t>
  </si>
  <si>
    <t>Огурцов Вадим</t>
  </si>
  <si>
    <t>1993</t>
  </si>
  <si>
    <t>1</t>
  </si>
  <si>
    <t>Стакнов Сергей</t>
  </si>
  <si>
    <t>Федякин Никита</t>
  </si>
  <si>
    <t>Федотов Александр</t>
  </si>
  <si>
    <t>Тактасимов Нурлан</t>
  </si>
  <si>
    <t>Кисляков Максим</t>
  </si>
  <si>
    <t>Слесарев Николай</t>
  </si>
  <si>
    <t>Нашивочников А.А.</t>
  </si>
  <si>
    <t>Пензенская</t>
  </si>
  <si>
    <t xml:space="preserve">ДЮСШ, Пачелма </t>
  </si>
  <si>
    <t xml:space="preserve"> ДЮСШ-3, Арзамас</t>
  </si>
  <si>
    <t>Тамбовская</t>
  </si>
  <si>
    <t>ДЮСШ-1</t>
  </si>
  <si>
    <t xml:space="preserve">Вихляев Павел </t>
  </si>
  <si>
    <t xml:space="preserve">Мавлютов Михаил </t>
  </si>
  <si>
    <t xml:space="preserve">Дякин Никита </t>
  </si>
  <si>
    <t xml:space="preserve">Астафьев Дмитрий </t>
  </si>
  <si>
    <t xml:space="preserve">Иванов Михаил </t>
  </si>
  <si>
    <t>2005</t>
  </si>
  <si>
    <t>Ламскова В.Ф.</t>
  </si>
  <si>
    <t>Чернова Г.Н.</t>
  </si>
  <si>
    <t>Бонарева С.В</t>
  </si>
  <si>
    <t>Лемайкин В.А.</t>
  </si>
  <si>
    <t>Попов Сергей</t>
  </si>
  <si>
    <t>Тульская</t>
  </si>
  <si>
    <t>ЦСП ТО</t>
  </si>
  <si>
    <t>Гончаров Артём</t>
  </si>
  <si>
    <t>Раскучёв Илья</t>
  </si>
  <si>
    <t>Селезнёв Андрей</t>
  </si>
  <si>
    <t>Ковтун Н.Н.</t>
  </si>
  <si>
    <t>Фильчев А.В.</t>
  </si>
  <si>
    <t>СОШ Старая Каменка</t>
  </si>
  <si>
    <t>Андреев В.В.</t>
  </si>
  <si>
    <t>Куликов Глеб</t>
  </si>
  <si>
    <t xml:space="preserve">Грищенко Артем </t>
  </si>
  <si>
    <t>Федянин Александр</t>
  </si>
  <si>
    <t>Яфаров Ильдар</t>
  </si>
  <si>
    <t>Маслиев Артём</t>
  </si>
  <si>
    <t>Томашевцев Александр</t>
  </si>
  <si>
    <t>Агафонов Александр</t>
  </si>
  <si>
    <t>Романов Илья</t>
  </si>
  <si>
    <t>Ермилов Роман</t>
  </si>
  <si>
    <t>Саратовская</t>
  </si>
  <si>
    <t>Бабушкина О.И.</t>
  </si>
  <si>
    <t>Кудашкина З.К.</t>
  </si>
  <si>
    <t>Мизинцов Максим</t>
  </si>
  <si>
    <t>Мартынов Арсений</t>
  </si>
  <si>
    <t>Зуев Дмитрий</t>
  </si>
  <si>
    <t>Паньков Кирилл</t>
  </si>
  <si>
    <t>Сшивнов Владислав</t>
  </si>
  <si>
    <t>Поздеев Андрей</t>
  </si>
  <si>
    <t>ДЮСШ Энгельс</t>
  </si>
  <si>
    <t>Ромашко М.А.</t>
  </si>
  <si>
    <t>Литвиненко  Данил</t>
  </si>
  <si>
    <t>Горошилов Никита</t>
  </si>
  <si>
    <t>Минахметова О.В.</t>
  </si>
  <si>
    <t>Меркулов Константин</t>
  </si>
  <si>
    <t>Русин Даниил</t>
  </si>
  <si>
    <t>Ефимов Игорь</t>
  </si>
  <si>
    <t>Быков Дмитрий</t>
  </si>
  <si>
    <t>Ивашов Геннадий</t>
  </si>
  <si>
    <t>Голубев Алексей</t>
  </si>
  <si>
    <t>Дворников Никита</t>
  </si>
  <si>
    <t>Грищенко Владимир</t>
  </si>
  <si>
    <t>СДЮСШОР-6</t>
  </si>
  <si>
    <t>Тихненко С.Г.</t>
  </si>
  <si>
    <t>Тихненко Никита</t>
  </si>
  <si>
    <t>Сухарев Даниил</t>
  </si>
  <si>
    <t>Милехин Александр</t>
  </si>
  <si>
    <t>Беликовы Ю.Б., Н.И.</t>
  </si>
  <si>
    <t>Бисенгалиев Равиль</t>
  </si>
  <si>
    <t>Шавлак Дмитрий</t>
  </si>
  <si>
    <t>Бирзул Андрей</t>
  </si>
  <si>
    <t>Некрасов Антон</t>
  </si>
  <si>
    <t>Богословский Максим</t>
  </si>
  <si>
    <t>Грищенко Алексей</t>
  </si>
  <si>
    <t>Имкин Алексей</t>
  </si>
  <si>
    <t>Буркацкий Максим</t>
  </si>
  <si>
    <t>Демин Иван</t>
  </si>
  <si>
    <t>Литвинов Данила</t>
  </si>
  <si>
    <t>Серов Андрей</t>
  </si>
  <si>
    <t>Баюнов Артем</t>
  </si>
  <si>
    <t>Лукашин Алексей</t>
  </si>
  <si>
    <t>Токарев Артем</t>
  </si>
  <si>
    <t>Никитина Л.А.</t>
  </si>
  <si>
    <t>Буркацкая А.А.</t>
  </si>
  <si>
    <t>ДЮСШ</t>
  </si>
  <si>
    <t>Морьев Максим</t>
  </si>
  <si>
    <t>Киселёв Константин</t>
  </si>
  <si>
    <t>Башкиров Денис</t>
  </si>
  <si>
    <t>Михейкин Егор</t>
  </si>
  <si>
    <t>Дыдыкин Егор</t>
  </si>
  <si>
    <t>Балабин Артем</t>
  </si>
  <si>
    <t>Нижегородцева М.М.</t>
  </si>
  <si>
    <t>Бесчастнова Л.Н.</t>
  </si>
  <si>
    <t>№п.п</t>
  </si>
  <si>
    <t>Дядюк Олег</t>
  </si>
  <si>
    <t>СДЮСШОР-3 Тольятти</t>
  </si>
  <si>
    <t>Пузик О.В</t>
  </si>
  <si>
    <t xml:space="preserve">ДЮСШ </t>
  </si>
  <si>
    <t>Абузяров Р.Ф.</t>
  </si>
  <si>
    <t>Саурин Александр</t>
  </si>
  <si>
    <t>Ахметов Айрат</t>
  </si>
  <si>
    <t>Загоскино</t>
  </si>
  <si>
    <t>Пантелеев Андрей</t>
  </si>
  <si>
    <t>Першин Иван</t>
  </si>
  <si>
    <t>Беляков Ю.В</t>
  </si>
  <si>
    <t>СДЮСШОР Заречный</t>
  </si>
  <si>
    <t>Сёмин С.В.</t>
  </si>
  <si>
    <t>Белов Артём</t>
  </si>
  <si>
    <t>Трофимов Иван</t>
  </si>
  <si>
    <t>Баженов Артём</t>
  </si>
  <si>
    <t>ДЮСШ Вадинск</t>
  </si>
  <si>
    <t>Душутин В.В.</t>
  </si>
  <si>
    <t>Бушов Сергей</t>
  </si>
  <si>
    <t>Баздеров Максим</t>
  </si>
  <si>
    <t>Куликов Демид</t>
  </si>
  <si>
    <t>Абашин Павел</t>
  </si>
  <si>
    <t>ДЮСШ Башмаково</t>
  </si>
  <si>
    <t>Безиков М.В</t>
  </si>
  <si>
    <t>Липилин Роман</t>
  </si>
  <si>
    <t>Пульков Денис</t>
  </si>
  <si>
    <t>Бабков Алексей</t>
  </si>
  <si>
    <t>Лонин Антон</t>
  </si>
  <si>
    <t>Буханец Антон</t>
  </si>
  <si>
    <t>Курганов Павел</t>
  </si>
  <si>
    <t>Безиков М.В, Шишканов А.М.</t>
  </si>
  <si>
    <t>Безиков М.В, Лонин А.Г.</t>
  </si>
  <si>
    <t>Шалаев Алексей</t>
  </si>
  <si>
    <t>Мордовия</t>
  </si>
  <si>
    <t>Саранск</t>
  </si>
  <si>
    <t>Трошина М.И.</t>
  </si>
  <si>
    <t>Имайчев Дмитрий</t>
  </si>
  <si>
    <t>Поленин Иван</t>
  </si>
  <si>
    <t>Поленин Виктор</t>
  </si>
  <si>
    <t>Захаров Кирилл</t>
  </si>
  <si>
    <t>Булыгин Владислав</t>
  </si>
  <si>
    <t>Недобежкин Максим</t>
  </si>
  <si>
    <t>Белоусов Александр</t>
  </si>
  <si>
    <t>Смоленцев Александр</t>
  </si>
  <si>
    <t>Андреев Максим</t>
  </si>
  <si>
    <t>Мичуринский ГАУ</t>
  </si>
  <si>
    <t>Мироненко В.И.</t>
  </si>
  <si>
    <t>Миляева О.В.</t>
  </si>
  <si>
    <t>ДЮСШ (Мичуринск)</t>
  </si>
  <si>
    <t>Никитников Юрий</t>
  </si>
  <si>
    <t>Кувшинов Александр</t>
  </si>
  <si>
    <t>Ушаков Александр</t>
  </si>
  <si>
    <t>Полкунов Константин</t>
  </si>
  <si>
    <t>Гавриков Алексей</t>
  </si>
  <si>
    <t>Худяков Даниил</t>
  </si>
  <si>
    <t>Симанков Георгий</t>
  </si>
  <si>
    <t>Жданов Михаил</t>
  </si>
  <si>
    <t>СДЮСШОР "ЦПС по ЦИВС"</t>
  </si>
  <si>
    <t>Семишкина О.В.</t>
  </si>
  <si>
    <t>Иванов А.Н.</t>
  </si>
  <si>
    <t>Судомоина Т.Г.</t>
  </si>
  <si>
    <t>Орлов А.А.</t>
  </si>
  <si>
    <t>Пастушенко М.М.</t>
  </si>
  <si>
    <t>Макеев Анатолий</t>
  </si>
  <si>
    <t>Таболин Данила</t>
  </si>
  <si>
    <t>Нефтегорск</t>
  </si>
  <si>
    <t>Букетова Л.Л.</t>
  </si>
  <si>
    <t>Борисов Вадим</t>
  </si>
  <si>
    <t>Лукьянова С.А</t>
  </si>
  <si>
    <t>ДЮСШ-2 Котовск</t>
  </si>
  <si>
    <t>Криворотов Андрей</t>
  </si>
  <si>
    <t>Пылинин Денис</t>
  </si>
  <si>
    <t>Абрамов Евгений</t>
  </si>
  <si>
    <t>Жданов Олег</t>
  </si>
  <si>
    <t>Строчков Никита</t>
  </si>
  <si>
    <t>Чернусь Дмитрий</t>
  </si>
  <si>
    <t>Никонов Илья</t>
  </si>
  <si>
    <t>Лысов Константин</t>
  </si>
  <si>
    <t>Сидоров Андрей</t>
  </si>
  <si>
    <t>Саушкин Алексей</t>
  </si>
  <si>
    <t>Кузин Олег</t>
  </si>
  <si>
    <t>Шигуров Роман</t>
  </si>
  <si>
    <t>Уткин Артем</t>
  </si>
  <si>
    <t>Моисеев Александр</t>
  </si>
  <si>
    <t>Шишканов Дитрий</t>
  </si>
  <si>
    <t>Милицин Антон</t>
  </si>
  <si>
    <t>Шуняев Денис</t>
  </si>
  <si>
    <t>Баймашев Абдуль Азиз</t>
  </si>
  <si>
    <t>Захаркин Максим</t>
  </si>
  <si>
    <t>I</t>
  </si>
  <si>
    <t>МГУ им. Н. П. Огарёва</t>
  </si>
  <si>
    <t>Иванов А. И.</t>
  </si>
  <si>
    <t>Арапов С. М.</t>
  </si>
  <si>
    <t>Разов В. Н.</t>
  </si>
  <si>
    <t>Запрялов В. А.</t>
  </si>
  <si>
    <t>Кузин В. А.</t>
  </si>
  <si>
    <t>Морозкин Вадим</t>
  </si>
  <si>
    <t>Нелин Сергей</t>
  </si>
  <si>
    <t>Резяпкин Владимир</t>
  </si>
  <si>
    <t>СШОР им. П.Г.Болотникова, МГПИ</t>
  </si>
  <si>
    <t>Запрялов В.А</t>
  </si>
  <si>
    <t>Усков Данила</t>
  </si>
  <si>
    <t>Кожевников Денис</t>
  </si>
  <si>
    <t xml:space="preserve">Фролов Алексей </t>
  </si>
  <si>
    <t xml:space="preserve">Дрозд Дмитрий </t>
  </si>
  <si>
    <t xml:space="preserve">Засечное </t>
  </si>
  <si>
    <t>Чернышов А.В.</t>
  </si>
  <si>
    <t>Борисов  Александр</t>
  </si>
  <si>
    <t>Ефремов Александр</t>
  </si>
  <si>
    <t>Царьков Олег</t>
  </si>
  <si>
    <t>Гришанов Александр</t>
  </si>
  <si>
    <t>Зобнев Антон</t>
  </si>
  <si>
    <t>Строганов Артём</t>
  </si>
  <si>
    <t>1992</t>
  </si>
  <si>
    <t>ЦСП, СДЮСШОР г.Заречный</t>
  </si>
  <si>
    <t>Аксеновы А.В. и Е.С., Винокуров А.Г., Царьков А.В.</t>
  </si>
  <si>
    <t>УОР</t>
  </si>
  <si>
    <t>Аксеновы А.В. и Е.С., Царьков Ю.В.</t>
  </si>
  <si>
    <t>Аксенов А.В., Винокуров А.Г., Царьков А.В.</t>
  </si>
  <si>
    <t>Аксенов А.В., Винокуров А.Г., Федянин Н.И.</t>
  </si>
  <si>
    <t>ПГУАС</t>
  </si>
  <si>
    <t>Аксенов А.В., Казуров М.А.</t>
  </si>
  <si>
    <t>ПГАУ</t>
  </si>
  <si>
    <t>Винокуров А.Г.</t>
  </si>
  <si>
    <t>Прусаков Евгений</t>
  </si>
  <si>
    <t>Свищев Тимофей</t>
  </si>
  <si>
    <t>2006</t>
  </si>
  <si>
    <t>Артемов Максим</t>
  </si>
  <si>
    <t>Криванчиков Денис</t>
  </si>
  <si>
    <t>Сорокин Вадим</t>
  </si>
  <si>
    <t>Корнилов Максим</t>
  </si>
  <si>
    <t>Милешкин Анатолий</t>
  </si>
  <si>
    <t>Кузекмаев Кирилл</t>
  </si>
  <si>
    <t>Кирин В.П.</t>
  </si>
  <si>
    <t>ДЮСШ Спасск</t>
  </si>
  <si>
    <t>Самсонов Илья</t>
  </si>
  <si>
    <t>ДЮСШ-6,ПензГТУ</t>
  </si>
  <si>
    <t>Болгов Л.В.</t>
  </si>
  <si>
    <t>Фролкин Дмитрий</t>
  </si>
  <si>
    <t>Москаленко Антон</t>
  </si>
  <si>
    <t>Серняев Владислав</t>
  </si>
  <si>
    <t>Мельников Георгий</t>
  </si>
  <si>
    <t>Бахмутов Денис</t>
  </si>
  <si>
    <t>Ефремкин Максим</t>
  </si>
  <si>
    <t>Бурлаков Дмитрий</t>
  </si>
  <si>
    <t>Красов Михаил</t>
  </si>
  <si>
    <t>Кузнецов Дмитрий</t>
  </si>
  <si>
    <t>Темерев Сергей</t>
  </si>
  <si>
    <t>Улога М.В.</t>
  </si>
  <si>
    <t>Улога М.В., Жиженкова С.С.</t>
  </si>
  <si>
    <t>Улога М.В., Невокшанов Б.В.</t>
  </si>
  <si>
    <t>Акельев Артем</t>
  </si>
  <si>
    <t>Короблев В.В.</t>
  </si>
  <si>
    <t>Фролов Павел</t>
  </si>
  <si>
    <t>Букарев Алексей</t>
  </si>
  <si>
    <t>Слетов Руслан</t>
  </si>
  <si>
    <t>08-09 декабря 2017 год</t>
  </si>
  <si>
    <t>ЮНОШИ 2003-2004г.р.</t>
  </si>
  <si>
    <t>личного первенства   XXXVIII Фестиваля легкой атлетики  памяти Героя-Пограничника А.Е. Махалина</t>
  </si>
  <si>
    <t>ЮНОШИ 2001-2002г.р.</t>
  </si>
  <si>
    <t>ЮНИОРЫ 1999-2000г.р.</t>
  </si>
  <si>
    <t>Кубок спонсора, МУЖЧИНЫ 1998г.р. и старше</t>
  </si>
  <si>
    <t>Юноши 2003-2004г.р.</t>
  </si>
  <si>
    <t xml:space="preserve"> Юноши 2001-2002г.р.</t>
  </si>
  <si>
    <t>Юниоры 1999-2000г.р.</t>
  </si>
  <si>
    <t>08-09 декабря 2017г</t>
  </si>
  <si>
    <t>Юноши 2001-2002г.р.</t>
  </si>
  <si>
    <t>Год рождения</t>
  </si>
  <si>
    <t>Егоров Евгений</t>
  </si>
  <si>
    <t>Кузнецов Дамир</t>
  </si>
  <si>
    <t>Юнаев Алексей</t>
  </si>
  <si>
    <t>Сидоренков Алексей</t>
  </si>
  <si>
    <t>Обрывалин А.А.</t>
  </si>
  <si>
    <t>Бебенов А.В.</t>
  </si>
  <si>
    <t>Бебенов А.В., Бусаров В.М.</t>
  </si>
  <si>
    <t>КСШОР</t>
  </si>
  <si>
    <t xml:space="preserve">начало:  </t>
  </si>
  <si>
    <t>08-09 декабря 2017г.</t>
  </si>
  <si>
    <t>Жидков Владислав</t>
  </si>
  <si>
    <t>ДЮСШ Бессоновка</t>
  </si>
  <si>
    <t>Аношин О.В.,Гарынов А.А.</t>
  </si>
  <si>
    <t>Игошкин Константин</t>
  </si>
  <si>
    <t>Сикритов Михаил</t>
  </si>
  <si>
    <t>Малютин Ярослав</t>
  </si>
  <si>
    <t>Жиженкова С.С.</t>
  </si>
  <si>
    <t>Косарев Даниил</t>
  </si>
  <si>
    <t>Колганов Максим</t>
  </si>
  <si>
    <t>Карпушкин Владислав</t>
  </si>
  <si>
    <t>Блюденов Даниил</t>
  </si>
  <si>
    <t>Абросимов Матвей</t>
  </si>
  <si>
    <t>Иванов Егор</t>
  </si>
  <si>
    <t>Копылова О.Н.</t>
  </si>
  <si>
    <t>Попов Владимир</t>
  </si>
  <si>
    <t>ДЮСШ-6</t>
  </si>
  <si>
    <t>Земсков А.М.</t>
  </si>
  <si>
    <t>Выдренков Илья</t>
  </si>
  <si>
    <t>Тарасов Михаил</t>
  </si>
  <si>
    <t>Краснова И.Н.,Земсков А.М.</t>
  </si>
  <si>
    <t>Ковылов Олег</t>
  </si>
  <si>
    <t>Краснова И.Н.</t>
  </si>
  <si>
    <t>Зобов Данила</t>
  </si>
  <si>
    <t>Яковлев Дмитрий</t>
  </si>
  <si>
    <t>Артемов Дмитрий</t>
  </si>
  <si>
    <t>Вьюгов Денис</t>
  </si>
  <si>
    <t>Толмачев В.Ю.</t>
  </si>
  <si>
    <t>Савельев Сергей</t>
  </si>
  <si>
    <t>Михайлов Александр</t>
  </si>
  <si>
    <t>Назаров Артем</t>
  </si>
  <si>
    <t>Иванюк Анатолий</t>
  </si>
  <si>
    <t>Бутырин Игорь</t>
  </si>
  <si>
    <t>Каледа Роман</t>
  </si>
  <si>
    <t>Карасик Н.А.,А.Г.</t>
  </si>
  <si>
    <t>Фролов Андрей</t>
  </si>
  <si>
    <t>Краснов Иван</t>
  </si>
  <si>
    <t>2юн</t>
  </si>
  <si>
    <t>Широлапов Денис</t>
  </si>
  <si>
    <t>КСШОР,шк.12</t>
  </si>
  <si>
    <t>Панькин Сергей</t>
  </si>
  <si>
    <t>Селянкин Дмитрий</t>
  </si>
  <si>
    <t>Мухин Андрей</t>
  </si>
  <si>
    <t>Ушаков Михаил</t>
  </si>
  <si>
    <t>Учаев Антон</t>
  </si>
  <si>
    <t>Гусейнов Михаил</t>
  </si>
  <si>
    <t>Сурков Максим</t>
  </si>
  <si>
    <t>Рогулин Максим</t>
  </si>
  <si>
    <t>Шматко Илья</t>
  </si>
  <si>
    <t>Рязанов Илья</t>
  </si>
  <si>
    <t>Фролов Владислав</t>
  </si>
  <si>
    <t>КСШОР,ЦСП</t>
  </si>
  <si>
    <t>Карасик А.Г.,Н.А.,Вдовин М.В.</t>
  </si>
  <si>
    <t>Даметкин Вадим</t>
  </si>
  <si>
    <t>Лукьянов Дмитрий</t>
  </si>
  <si>
    <t>Еремин Кирилл</t>
  </si>
  <si>
    <t>Конова Т.В.</t>
  </si>
  <si>
    <t>Федосеев Владислав</t>
  </si>
  <si>
    <t>Алькаев Руслан</t>
  </si>
  <si>
    <t>Смолин Максим</t>
  </si>
  <si>
    <t>Борискин Максим</t>
  </si>
  <si>
    <t>Платонов Артем</t>
  </si>
  <si>
    <t>Киреев Руслан</t>
  </si>
  <si>
    <t>Костин Евгений</t>
  </si>
  <si>
    <t>Подседов Вячеслав</t>
  </si>
  <si>
    <t>Кольцов Никита</t>
  </si>
  <si>
    <t>Гусаков Глеб</t>
  </si>
  <si>
    <t>ФСЦ ЦРЛА Чапаевск</t>
  </si>
  <si>
    <t>Журавлев Александр</t>
  </si>
  <si>
    <t>Крылов Никита</t>
  </si>
  <si>
    <t>Карасик А.Г.Н.А.</t>
  </si>
  <si>
    <t>Манягин Андрей</t>
  </si>
  <si>
    <t>Карасик А.Г.,Н.А.</t>
  </si>
  <si>
    <t>Костюшин Александр</t>
  </si>
  <si>
    <t>Невокшанов Б.В.</t>
  </si>
  <si>
    <t>Невокшанов Александр</t>
  </si>
  <si>
    <t>Семенов Андрей</t>
  </si>
  <si>
    <t>Ежов Иван</t>
  </si>
  <si>
    <t>Невокшанов Б.В.,Каташовы С.Н.,С.Д.</t>
  </si>
  <si>
    <t>Латышев Данила</t>
  </si>
  <si>
    <t>Воеводины А.Н.,Ю.С.</t>
  </si>
  <si>
    <t>Иваньшин Роман</t>
  </si>
  <si>
    <t>Воеводин Данила</t>
  </si>
  <si>
    <t>Карпаков Илья</t>
  </si>
  <si>
    <t>Болховитин Александр</t>
  </si>
  <si>
    <t>Зюзин Дмитрий</t>
  </si>
  <si>
    <t>Бакалов Дмитрий</t>
  </si>
  <si>
    <t>Губ.лицей</t>
  </si>
  <si>
    <t>Шиндин Н.Г.</t>
  </si>
  <si>
    <t>Гаан Илья</t>
  </si>
  <si>
    <t>Воробьев Кирилл</t>
  </si>
  <si>
    <t>Жуков Тимофей</t>
  </si>
  <si>
    <t>Басалаев Алексей</t>
  </si>
  <si>
    <t>Кузнецов В.Б.</t>
  </si>
  <si>
    <t>Щеглов Никита</t>
  </si>
  <si>
    <t>Каменский Данил</t>
  </si>
  <si>
    <t>Ткачев Владислав</t>
  </si>
  <si>
    <t>Тинтул Антон</t>
  </si>
  <si>
    <t>Седов Илья</t>
  </si>
  <si>
    <t>Гроо Денис</t>
  </si>
  <si>
    <t>Стуклов Артем</t>
  </si>
  <si>
    <t>Царапкин Максим</t>
  </si>
  <si>
    <t>Башкирцев Денис</t>
  </si>
  <si>
    <t>Жаров Дмитрий</t>
  </si>
  <si>
    <t>Сайфулин Руслан</t>
  </si>
  <si>
    <t>ДЮСШ-6,ПГУ</t>
  </si>
  <si>
    <t>Беляев С.Н.</t>
  </si>
  <si>
    <t>Бахтияров Ринат</t>
  </si>
  <si>
    <t>Валухов Данила</t>
  </si>
  <si>
    <t>Герасимов Дмитрий</t>
  </si>
  <si>
    <t>Родионова А.И.,Конова Т.В.</t>
  </si>
  <si>
    <t>Дасаев Рафаиль</t>
  </si>
  <si>
    <t>Родионова А.И.,Дубоносова С.В.</t>
  </si>
  <si>
    <t>Салямов Эльдар</t>
  </si>
  <si>
    <t>Родионова А.И.</t>
  </si>
  <si>
    <t>Хвастунов Илья</t>
  </si>
  <si>
    <t>КСШОр</t>
  </si>
  <si>
    <t>Кузнецов А.М.</t>
  </si>
  <si>
    <t>Локтионов Павел</t>
  </si>
  <si>
    <t>Дубоносова С.В.</t>
  </si>
  <si>
    <t>Строганков Илья</t>
  </si>
  <si>
    <t>Земцов Сергей</t>
  </si>
  <si>
    <t>Исаев Ринат</t>
  </si>
  <si>
    <t>Ивахин Егор</t>
  </si>
  <si>
    <t>Гарынов А.А,</t>
  </si>
  <si>
    <t>Никулкин Александр</t>
  </si>
  <si>
    <t>Гусятников Борис</t>
  </si>
  <si>
    <t>Кочетков Макар</t>
  </si>
  <si>
    <t>Зинуков А.В.</t>
  </si>
  <si>
    <t>Зенков Михаил</t>
  </si>
  <si>
    <t>Гуськов Тимофей</t>
  </si>
  <si>
    <t>Краснов Р.Б.,Зинуков А.В.</t>
  </si>
  <si>
    <t>Аверьянов Матвей</t>
  </si>
  <si>
    <t>Борискин Сергей</t>
  </si>
  <si>
    <t>Чиркаев Юрий</t>
  </si>
  <si>
    <t>Березин Максим</t>
  </si>
  <si>
    <t>Красновы К.И.,Р.Б.</t>
  </si>
  <si>
    <t>Звыков Даниил</t>
  </si>
  <si>
    <t>Паршин Владислав</t>
  </si>
  <si>
    <t>Зинуков А.В,</t>
  </si>
  <si>
    <t>Челпанов Андрей</t>
  </si>
  <si>
    <t>РА,ПАИИ</t>
  </si>
  <si>
    <t>Зинуков А.В.,Локтев А.</t>
  </si>
  <si>
    <t>Данилов Илья</t>
  </si>
  <si>
    <t>РА,ДЮСШ-6,ПАИИ</t>
  </si>
  <si>
    <t>Халиулин Ринат</t>
  </si>
  <si>
    <t>Абарин Иван</t>
  </si>
  <si>
    <t>Дворянинов Артем</t>
  </si>
  <si>
    <t>Кузин Михаил</t>
  </si>
  <si>
    <t>Кабанова Н.С.,Земсков А.М.</t>
  </si>
  <si>
    <t>Долотов Владислав</t>
  </si>
  <si>
    <t>Агафонов Виктор</t>
  </si>
  <si>
    <t>Брик Никита</t>
  </si>
  <si>
    <t>Дубоносова С.В.,Невокшанов Б.В.</t>
  </si>
  <si>
    <t>Пирожков Вячеслав</t>
  </si>
  <si>
    <t>Кабанова Н.С.</t>
  </si>
  <si>
    <t>Лапшин Никита</t>
  </si>
  <si>
    <t>Нефедов Станислав</t>
  </si>
  <si>
    <t>Латонов Илья</t>
  </si>
  <si>
    <t>Пупань Андрей</t>
  </si>
  <si>
    <t>Грищенко Максим</t>
  </si>
  <si>
    <t>ПГУ,КСШОР</t>
  </si>
  <si>
    <t>Усачев Дмитрий</t>
  </si>
  <si>
    <t>Федечкин Данила</t>
  </si>
  <si>
    <t>Красновы Р.Б.,К.И.</t>
  </si>
  <si>
    <t>Бастылов Кирилл</t>
  </si>
  <si>
    <t>Ульянов Максим</t>
  </si>
  <si>
    <t>Бычков Никита</t>
  </si>
  <si>
    <t>Расулов Эльтадж</t>
  </si>
  <si>
    <t>Широков Никита</t>
  </si>
  <si>
    <t>Талалаев Антон</t>
  </si>
  <si>
    <t>Мельеньтьев Роман</t>
  </si>
  <si>
    <t>Стариков Евгений</t>
  </si>
  <si>
    <t>Дунаев Максим</t>
  </si>
  <si>
    <t>Шошин Никита</t>
  </si>
  <si>
    <t>ДЮСШ-2,Кузнецк</t>
  </si>
  <si>
    <t>Акатьев В.В,</t>
  </si>
  <si>
    <t>Ташлинцев Георгий</t>
  </si>
  <si>
    <t>Максимкин Денис</t>
  </si>
  <si>
    <t>Ларионов Ярослав</t>
  </si>
  <si>
    <t>Калмыков Андрей</t>
  </si>
  <si>
    <t>Воронин Иван</t>
  </si>
  <si>
    <t>Алькаев Ильназ</t>
  </si>
  <si>
    <t>Арифулин Рамис</t>
  </si>
  <si>
    <t>20.</t>
  </si>
  <si>
    <t>Трушин Евгений</t>
  </si>
  <si>
    <t>Димаев Р.Р.</t>
  </si>
  <si>
    <t>31.</t>
  </si>
  <si>
    <t>Секутров Алексей</t>
  </si>
  <si>
    <t>Димаев М.Р.</t>
  </si>
  <si>
    <t>Кувшинов Сергей</t>
  </si>
  <si>
    <t>Тюленевы С.В.,С.Е.</t>
  </si>
  <si>
    <t>Собин Алексей</t>
  </si>
  <si>
    <t>1985</t>
  </si>
  <si>
    <t>ЦСП</t>
  </si>
  <si>
    <t>Алферов Олег</t>
  </si>
  <si>
    <t>СамГУПС, СДЮСШОР-2</t>
  </si>
  <si>
    <t>297.</t>
  </si>
  <si>
    <t>Сильченко Владимир</t>
  </si>
  <si>
    <t>621.</t>
  </si>
  <si>
    <t>Кузьмин Максим</t>
  </si>
  <si>
    <t>526.</t>
  </si>
  <si>
    <t>527.</t>
  </si>
  <si>
    <t>531.</t>
  </si>
  <si>
    <t>528.</t>
  </si>
  <si>
    <t>536.</t>
  </si>
  <si>
    <t>545.</t>
  </si>
  <si>
    <t>541.</t>
  </si>
  <si>
    <t>Носатенко Игорь</t>
  </si>
  <si>
    <t>Кузнецов А.М,,Вдовин М.В.,Полоницкий А.Е.</t>
  </si>
  <si>
    <t>115.</t>
  </si>
  <si>
    <t>114.</t>
  </si>
  <si>
    <t>112.</t>
  </si>
  <si>
    <t>111.</t>
  </si>
  <si>
    <t>110.</t>
  </si>
  <si>
    <t>107.</t>
  </si>
  <si>
    <t>274.</t>
  </si>
  <si>
    <t>08.12.17 - 10.45</t>
  </si>
  <si>
    <t xml:space="preserve">08.12.17 - </t>
  </si>
  <si>
    <t>08.12.17 - 12.15</t>
  </si>
  <si>
    <t>08.12.17 - 12.40</t>
  </si>
  <si>
    <t>08.12.17 - 12.55</t>
  </si>
  <si>
    <t>08.12.17 - 17.40</t>
  </si>
  <si>
    <t>08.12.17 - 17.48</t>
  </si>
  <si>
    <t>08.12.17 - 17.55</t>
  </si>
  <si>
    <t>08.12.17 - 18.03</t>
  </si>
  <si>
    <t>4</t>
  </si>
  <si>
    <t>08.12.17 - 11.05</t>
  </si>
  <si>
    <t>Ташкин Александр</t>
  </si>
  <si>
    <t>Н.Я</t>
  </si>
  <si>
    <t>05,7</t>
  </si>
  <si>
    <t>00,4</t>
  </si>
  <si>
    <t>01,6</t>
  </si>
  <si>
    <t>04,8</t>
  </si>
  <si>
    <t>Н.Я.</t>
  </si>
  <si>
    <t>56,3</t>
  </si>
  <si>
    <t>02,3</t>
  </si>
  <si>
    <t>05,3</t>
  </si>
  <si>
    <t>58,9</t>
  </si>
  <si>
    <t>00,7</t>
  </si>
  <si>
    <t>01,5</t>
  </si>
  <si>
    <t>02,8</t>
  </si>
  <si>
    <t>05,2</t>
  </si>
  <si>
    <t>951.</t>
  </si>
  <si>
    <t>5</t>
  </si>
  <si>
    <t>6</t>
  </si>
  <si>
    <t>7</t>
  </si>
  <si>
    <t>н.я</t>
  </si>
  <si>
    <t>диск.162.7</t>
  </si>
  <si>
    <t>Шурыгин Иван</t>
  </si>
  <si>
    <t>СДЮСШОР</t>
  </si>
  <si>
    <t>РЕЗУЛЬТАТЫ</t>
  </si>
  <si>
    <t>сошел</t>
  </si>
  <si>
    <t>справка</t>
  </si>
  <si>
    <t>52,9</t>
  </si>
  <si>
    <t>53,7</t>
  </si>
  <si>
    <t>54,0</t>
  </si>
  <si>
    <t>58,6</t>
  </si>
  <si>
    <t>51,2</t>
  </si>
  <si>
    <t>52,3</t>
  </si>
  <si>
    <t>52,6</t>
  </si>
  <si>
    <t>56,4</t>
  </si>
  <si>
    <t>53,2</t>
  </si>
  <si>
    <t>53,6</t>
  </si>
  <si>
    <t>54,2</t>
  </si>
  <si>
    <t>58,1</t>
  </si>
  <si>
    <t>56,0</t>
  </si>
  <si>
    <t>57,5</t>
  </si>
  <si>
    <t>58,5</t>
  </si>
  <si>
    <t>55,0</t>
  </si>
  <si>
    <t>55,1</t>
  </si>
  <si>
    <t>56,2</t>
  </si>
  <si>
    <t>00,9</t>
  </si>
  <si>
    <t>52,7</t>
  </si>
  <si>
    <t>53,9</t>
  </si>
  <si>
    <t>08,2</t>
  </si>
  <si>
    <t>56,6</t>
  </si>
  <si>
    <t>59,8</t>
  </si>
  <si>
    <t>54,1</t>
  </si>
  <si>
    <t>58,4</t>
  </si>
  <si>
    <t>59,1</t>
  </si>
  <si>
    <t>03,0</t>
  </si>
  <si>
    <t>личного первенства   XXXVIII Фестиваля легкой атлетики памяти Героя-Пограничника А.Е. Махалина</t>
  </si>
  <si>
    <t>6,22               6,10</t>
  </si>
  <si>
    <t>5,96            6,02              5,90</t>
  </si>
  <si>
    <t>08.12.17 - 15.45</t>
  </si>
  <si>
    <t>08.12.17 - 15.00</t>
  </si>
  <si>
    <t>57,2</t>
  </si>
  <si>
    <t>01,8</t>
  </si>
  <si>
    <t>49,9</t>
  </si>
  <si>
    <t>51,3</t>
  </si>
  <si>
    <t>56,9</t>
  </si>
  <si>
    <t>50,9</t>
  </si>
  <si>
    <t>51,4</t>
  </si>
  <si>
    <t>51,1</t>
  </si>
  <si>
    <t>03,2</t>
  </si>
  <si>
    <t>51,8</t>
  </si>
  <si>
    <t>00,5</t>
  </si>
  <si>
    <t>50,7</t>
  </si>
  <si>
    <t>54,8</t>
  </si>
  <si>
    <t>54,9</t>
  </si>
  <si>
    <t>54,7</t>
  </si>
  <si>
    <t>н.я.</t>
  </si>
  <si>
    <t>дискв. 163.3</t>
  </si>
  <si>
    <t>49,3</t>
  </si>
  <si>
    <t>56,5</t>
  </si>
  <si>
    <t>48,3</t>
  </si>
  <si>
    <t>49,7</t>
  </si>
  <si>
    <t>53,1</t>
  </si>
  <si>
    <t>49,2</t>
  </si>
  <si>
    <t>52,1</t>
  </si>
  <si>
    <t>56,1</t>
  </si>
  <si>
    <t>50,3</t>
  </si>
  <si>
    <t>52,0</t>
  </si>
  <si>
    <t>51,0</t>
  </si>
  <si>
    <t>51,5</t>
  </si>
  <si>
    <t>51,6</t>
  </si>
  <si>
    <t>50,8</t>
  </si>
  <si>
    <t>51,9</t>
  </si>
  <si>
    <t>52,8</t>
  </si>
  <si>
    <t>52,4</t>
  </si>
  <si>
    <t>52,5</t>
  </si>
  <si>
    <t>53,4</t>
  </si>
  <si>
    <t>50,5</t>
  </si>
  <si>
    <t>53,0</t>
  </si>
  <si>
    <t>25,8</t>
  </si>
  <si>
    <t>29,1</t>
  </si>
  <si>
    <t>31,0</t>
  </si>
  <si>
    <t>36,3</t>
  </si>
  <si>
    <t>02,5</t>
  </si>
  <si>
    <t>09,3</t>
  </si>
  <si>
    <t>14,8</t>
  </si>
  <si>
    <t>21,6</t>
  </si>
  <si>
    <t>56,7</t>
  </si>
  <si>
    <t>15,1</t>
  </si>
  <si>
    <t>16,8</t>
  </si>
  <si>
    <t>18,7</t>
  </si>
  <si>
    <t>18,8</t>
  </si>
  <si>
    <t>20,3</t>
  </si>
  <si>
    <t>25,0</t>
  </si>
  <si>
    <t>33,8</t>
  </si>
  <si>
    <t>36,8</t>
  </si>
  <si>
    <t>42,2</t>
  </si>
  <si>
    <t>43,0</t>
  </si>
  <si>
    <t>48,5</t>
  </si>
  <si>
    <t>05,5</t>
  </si>
  <si>
    <t>06,2</t>
  </si>
  <si>
    <t>13,6</t>
  </si>
  <si>
    <t>08,3</t>
  </si>
  <si>
    <t>08,6</t>
  </si>
  <si>
    <t>09,1</t>
  </si>
  <si>
    <t>11,5</t>
  </si>
  <si>
    <t>20,2</t>
  </si>
  <si>
    <t>20,8</t>
  </si>
  <si>
    <t>33,4</t>
  </si>
  <si>
    <t>44,3</t>
  </si>
  <si>
    <t>Дужников Данил</t>
  </si>
  <si>
    <t>430.</t>
  </si>
  <si>
    <t>Ушаков Олег</t>
  </si>
  <si>
    <t>дискв.163.3</t>
  </si>
  <si>
    <t>л</t>
  </si>
  <si>
    <t>Афтаев Денис</t>
  </si>
  <si>
    <t>дискв.</t>
  </si>
  <si>
    <t>8.12.17 - 10.00</t>
  </si>
  <si>
    <t>8.12.17 - 10.03</t>
  </si>
  <si>
    <t>8.12.17 - 10.06</t>
  </si>
  <si>
    <t>ПРИЛОЖЕНИЕ</t>
  </si>
  <si>
    <t>185           190            195</t>
  </si>
  <si>
    <t>ХХХ</t>
  </si>
  <si>
    <t xml:space="preserve">      ХХХ</t>
  </si>
  <si>
    <t xml:space="preserve">                           Х0               0</t>
  </si>
  <si>
    <t xml:space="preserve"> </t>
  </si>
  <si>
    <t xml:space="preserve">                            0                 0</t>
  </si>
  <si>
    <t>0</t>
  </si>
  <si>
    <r>
      <rPr>
        <sz val="10"/>
        <color theme="0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0</t>
    </r>
  </si>
  <si>
    <t xml:space="preserve">   Х</t>
  </si>
  <si>
    <t>финальные соревнования</t>
  </si>
  <si>
    <t>09.12.17 - 12.00</t>
  </si>
  <si>
    <t>09.12.17 - 11.35</t>
  </si>
  <si>
    <t>09.12.17 - 13.23</t>
  </si>
  <si>
    <t>3юн</t>
  </si>
  <si>
    <t>17,2</t>
  </si>
  <si>
    <t>23,5</t>
  </si>
  <si>
    <t>25,9</t>
  </si>
  <si>
    <t>29,5</t>
  </si>
  <si>
    <t>32,5</t>
  </si>
  <si>
    <t>37,7</t>
  </si>
  <si>
    <t>03,3</t>
  </si>
  <si>
    <t>08,0</t>
  </si>
  <si>
    <t>11,0</t>
  </si>
  <si>
    <t>снят</t>
  </si>
  <si>
    <t>24,8</t>
  </si>
  <si>
    <t>25,2</t>
  </si>
  <si>
    <t>09.12.17 - 11.55</t>
  </si>
  <si>
    <t>09.12.17 - 13.48</t>
  </si>
  <si>
    <t>08.12.17 - 12.25</t>
  </si>
  <si>
    <t>05,0</t>
  </si>
  <si>
    <t>06,0</t>
  </si>
  <si>
    <t>16,7</t>
  </si>
  <si>
    <t>17,3</t>
  </si>
  <si>
    <t>17,5</t>
  </si>
  <si>
    <t>19,9</t>
  </si>
  <si>
    <t>23,9</t>
  </si>
  <si>
    <t>21,5</t>
  </si>
  <si>
    <t>22,0</t>
  </si>
  <si>
    <t>28,1</t>
  </si>
  <si>
    <t>35,1</t>
  </si>
  <si>
    <t>37,2</t>
  </si>
  <si>
    <t>13,5</t>
  </si>
  <si>
    <t>15,3</t>
  </si>
  <si>
    <t>23,3</t>
  </si>
  <si>
    <t>24,3</t>
  </si>
  <si>
    <t>24,6</t>
  </si>
  <si>
    <t>25,3</t>
  </si>
  <si>
    <t>10,5</t>
  </si>
  <si>
    <t>12,5</t>
  </si>
  <si>
    <t>12,6</t>
  </si>
  <si>
    <t>13,3</t>
  </si>
  <si>
    <t>14,4</t>
  </si>
  <si>
    <t>18,2</t>
  </si>
  <si>
    <t>04,2</t>
  </si>
  <si>
    <t>06,1</t>
  </si>
  <si>
    <t>09,0</t>
  </si>
  <si>
    <t>11,8</t>
  </si>
  <si>
    <t>08,1</t>
  </si>
  <si>
    <t>28,3</t>
  </si>
  <si>
    <t>03,9</t>
  </si>
  <si>
    <t>04,1</t>
  </si>
  <si>
    <t>10,2</t>
  </si>
  <si>
    <t>59,0</t>
  </si>
  <si>
    <t>59,2</t>
  </si>
  <si>
    <t>59,5</t>
  </si>
  <si>
    <t>03,4</t>
  </si>
  <si>
    <t>08.12.17 - 16.35</t>
  </si>
  <si>
    <t>03,1</t>
  </si>
  <si>
    <t>06,3</t>
  </si>
  <si>
    <t>05,9</t>
  </si>
  <si>
    <t>Пименов Дмитрий</t>
  </si>
  <si>
    <t>Кораблев В.В.</t>
  </si>
  <si>
    <t>09,7</t>
  </si>
  <si>
    <t>10,4</t>
  </si>
  <si>
    <t>55,2</t>
  </si>
  <si>
    <t>09.12.17 - 14.30</t>
  </si>
  <si>
    <t>09.12.17 - 12.30</t>
  </si>
  <si>
    <t>09.12.17 - 12.55</t>
  </si>
  <si>
    <t>09.12.17 - 14.43</t>
  </si>
  <si>
    <t>08.12.17 - 16.10</t>
  </si>
  <si>
    <t>08.12.17 - 16.50</t>
  </si>
  <si>
    <t>09.12.17 - 13.35</t>
  </si>
  <si>
    <t>09.12.17 - 14.00</t>
  </si>
  <si>
    <t>09.12.17 - 14.32</t>
  </si>
  <si>
    <t>09.12.17 - 14.50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</si>
</sst>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General"/>
  </numFmts>
  <fonts count="1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0"/>
      <color indexed="8"/>
      <name val="Arial Cyr"/>
    </font>
    <font>
      <sz val="10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5" fillId="0" borderId="0"/>
  </cellStyleXfs>
  <cellXfs count="4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wrapText="1"/>
    </xf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/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0" fontId="2" fillId="0" borderId="0" xfId="0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horizontal="right"/>
      <protection hidden="1"/>
    </xf>
    <xf numFmtId="2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8" fillId="0" borderId="1" xfId="0" applyNumberFormat="1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center" vertical="top" wrapText="1"/>
      <protection hidden="1"/>
    </xf>
    <xf numFmtId="49" fontId="2" fillId="4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 applyProtection="1">
      <protection hidden="1"/>
    </xf>
    <xf numFmtId="164" fontId="4" fillId="0" borderId="0" xfId="0" applyNumberFormat="1" applyFont="1" applyFill="1" applyBorder="1" applyAlignment="1" applyProtection="1">
      <alignment horizontal="right" wrapText="1"/>
      <protection hidden="1"/>
    </xf>
    <xf numFmtId="164" fontId="2" fillId="4" borderId="0" xfId="0" applyNumberFormat="1" applyFont="1" applyFill="1" applyAlignment="1">
      <alignment horizontal="center"/>
    </xf>
    <xf numFmtId="164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2" fillId="5" borderId="0" xfId="0" applyNumberFormat="1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 applyProtection="1">
      <alignment horizontal="left"/>
      <protection hidden="1"/>
    </xf>
    <xf numFmtId="0" fontId="0" fillId="0" borderId="0" xfId="0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wrapText="1"/>
      <protection hidden="1"/>
    </xf>
    <xf numFmtId="0" fontId="1" fillId="0" borderId="0" xfId="0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center" wrapText="1"/>
      <protection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1" fontId="9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 applyProtection="1">
      <protection hidden="1"/>
    </xf>
    <xf numFmtId="1" fontId="4" fillId="0" borderId="0" xfId="0" applyNumberFormat="1" applyFont="1" applyFill="1" applyAlignment="1" applyProtection="1">
      <alignment horizontal="center" wrapText="1"/>
      <protection hidden="1"/>
    </xf>
    <xf numFmtId="1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8" fillId="0" borderId="0" xfId="0" applyNumberFormat="1" applyFont="1" applyFill="1" applyBorder="1" applyAlignment="1" applyProtection="1">
      <alignment horizontal="center" vertical="top" wrapText="1"/>
      <protection hidden="1"/>
    </xf>
    <xf numFmtId="2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 applyProtection="1">
      <alignment horizontal="center"/>
      <protection hidden="1"/>
    </xf>
    <xf numFmtId="2" fontId="9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 applyProtection="1">
      <alignment horizontal="left" vertical="top" wrapText="1"/>
      <protection hidden="1"/>
    </xf>
    <xf numFmtId="2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>
      <alignment vertical="top"/>
    </xf>
    <xf numFmtId="16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 applyProtection="1">
      <alignment horizontal="right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1" fontId="8" fillId="0" borderId="1" xfId="0" applyNumberFormat="1" applyFont="1" applyFill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left" vertical="top" wrapText="1"/>
      <protection hidden="1"/>
    </xf>
    <xf numFmtId="164" fontId="8" fillId="0" borderId="1" xfId="0" applyNumberFormat="1" applyFont="1" applyFill="1" applyBorder="1" applyAlignment="1" applyProtection="1">
      <alignment horizontal="center" vertical="top" wrapText="1"/>
      <protection hidden="1"/>
    </xf>
    <xf numFmtId="164" fontId="8" fillId="6" borderId="1" xfId="0" applyNumberFormat="1" applyFont="1" applyFill="1" applyBorder="1" applyAlignment="1" applyProtection="1">
      <alignment horizontal="left" vertical="top"/>
      <protection hidden="1"/>
    </xf>
    <xf numFmtId="164" fontId="8" fillId="4" borderId="1" xfId="0" applyNumberFormat="1" applyFont="1" applyFill="1" applyBorder="1" applyAlignment="1" applyProtection="1">
      <alignment horizontal="left" vertical="top"/>
      <protection hidden="1"/>
    </xf>
    <xf numFmtId="0" fontId="2" fillId="0" borderId="1" xfId="0" applyNumberFormat="1" applyFont="1" applyFill="1" applyBorder="1" applyAlignment="1" applyProtection="1">
      <alignment horizontal="left" vertical="top" wrapText="1"/>
      <protection hidden="1"/>
    </xf>
    <xf numFmtId="2" fontId="8" fillId="0" borderId="1" xfId="0" applyNumberFormat="1" applyFont="1" applyFill="1" applyBorder="1" applyAlignment="1" applyProtection="1">
      <alignment horizontal="center" vertical="top"/>
      <protection hidden="1"/>
    </xf>
    <xf numFmtId="2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 applyProtection="1">
      <alignment horizontal="left" vertical="center"/>
      <protection hidden="1"/>
    </xf>
    <xf numFmtId="0" fontId="2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2" xfId="0" applyFont="1" applyFill="1" applyBorder="1" applyAlignment="1" applyProtection="1">
      <protection hidden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9" fontId="4" fillId="0" borderId="0" xfId="0" applyNumberFormat="1" applyFont="1" applyFill="1"/>
    <xf numFmtId="49" fontId="4" fillId="0" borderId="0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top" wrapText="1"/>
    </xf>
    <xf numFmtId="49" fontId="9" fillId="7" borderId="1" xfId="0" applyNumberFormat="1" applyFont="1" applyFill="1" applyBorder="1" applyAlignment="1" applyProtection="1">
      <alignment horizontal="center" vertical="top" wrapText="1"/>
      <protection locked="0"/>
    </xf>
    <xf numFmtId="49" fontId="9" fillId="7" borderId="1" xfId="0" applyNumberFormat="1" applyFont="1" applyFill="1" applyBorder="1" applyAlignment="1">
      <alignment horizontal="center" vertical="top" wrapText="1"/>
    </xf>
    <xf numFmtId="0" fontId="9" fillId="7" borderId="1" xfId="0" applyNumberFormat="1" applyFont="1" applyFill="1" applyBorder="1" applyAlignment="1" applyProtection="1">
      <alignment horizontal="left" vertical="top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5" fontId="9" fillId="0" borderId="1" xfId="1" applyFont="1" applyBorder="1" applyAlignment="1">
      <alignment vertical="top" wrapText="1"/>
    </xf>
    <xf numFmtId="49" fontId="9" fillId="0" borderId="1" xfId="1" applyNumberFormat="1" applyFont="1" applyBorder="1" applyAlignment="1">
      <alignment horizontal="center" vertical="top" wrapText="1"/>
    </xf>
    <xf numFmtId="165" fontId="9" fillId="0" borderId="1" xfId="1" applyFont="1" applyBorder="1" applyAlignment="1">
      <alignment horizontal="center" vertical="top" wrapText="1"/>
    </xf>
    <xf numFmtId="165" fontId="2" fillId="0" borderId="0" xfId="1" applyFont="1" applyBorder="1"/>
    <xf numFmtId="165" fontId="9" fillId="0" borderId="1" xfId="1" applyFont="1" applyBorder="1" applyAlignment="1">
      <alignment wrapText="1"/>
    </xf>
    <xf numFmtId="49" fontId="9" fillId="0" borderId="1" xfId="1" applyNumberFormat="1" applyFont="1" applyFill="1" applyBorder="1" applyAlignment="1" applyProtection="1">
      <alignment vertical="top" wrapText="1"/>
      <protection locked="0"/>
    </xf>
    <xf numFmtId="49" fontId="9" fillId="0" borderId="1" xfId="1" applyNumberFormat="1" applyFont="1" applyFill="1" applyBorder="1" applyAlignment="1" applyProtection="1">
      <alignment horizontal="center" vertical="top"/>
      <protection locked="0"/>
    </xf>
    <xf numFmtId="49" fontId="9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0" xfId="1" applyFont="1" applyBorder="1" applyAlignment="1">
      <alignment horizontal="center" vertical="top" wrapText="1"/>
    </xf>
    <xf numFmtId="165" fontId="9" fillId="0" borderId="4" xfId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" fontId="9" fillId="0" borderId="0" xfId="0" applyNumberFormat="1" applyFont="1" applyFill="1"/>
    <xf numFmtId="1" fontId="4" fillId="0" borderId="0" xfId="0" applyNumberFormat="1" applyFont="1" applyFill="1" applyAlignment="1" applyProtection="1">
      <alignment horizontal="left"/>
      <protection hidden="1"/>
    </xf>
    <xf numFmtId="1" fontId="8" fillId="0" borderId="1" xfId="0" applyNumberFormat="1" applyFont="1" applyFill="1" applyBorder="1" applyAlignment="1" applyProtection="1">
      <alignment horizontal="center" vertical="top"/>
      <protection hidden="1"/>
    </xf>
    <xf numFmtId="1" fontId="6" fillId="2" borderId="1" xfId="0" applyNumberFormat="1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top"/>
    </xf>
    <xf numFmtId="1" fontId="9" fillId="7" borderId="1" xfId="0" applyNumberFormat="1" applyFont="1" applyFill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top"/>
    </xf>
    <xf numFmtId="1" fontId="9" fillId="7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Alignment="1">
      <alignment horizontal="center"/>
    </xf>
    <xf numFmtId="0" fontId="3" fillId="0" borderId="2" xfId="0" applyFont="1" applyFill="1" applyBorder="1" applyAlignment="1" applyProtection="1">
      <alignment horizontal="center" wrapText="1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 applyProtection="1">
      <alignment horizontal="center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4" fontId="4" fillId="0" borderId="0" xfId="0" applyNumberFormat="1" applyFont="1" applyFill="1" applyBorder="1" applyAlignment="1" applyProtection="1">
      <alignment horizontal="center" wrapText="1"/>
      <protection hidden="1"/>
    </xf>
    <xf numFmtId="164" fontId="8" fillId="6" borderId="1" xfId="0" applyNumberFormat="1" applyFont="1" applyFill="1" applyBorder="1" applyAlignment="1" applyProtection="1">
      <alignment horizontal="center" vertical="top"/>
      <protection hidden="1"/>
    </xf>
    <xf numFmtId="49" fontId="4" fillId="0" borderId="0" xfId="0" applyNumberFormat="1" applyFont="1" applyFill="1" applyAlignment="1" applyProtection="1">
      <protection hidden="1"/>
    </xf>
    <xf numFmtId="49" fontId="4" fillId="0" borderId="0" xfId="0" applyNumberFormat="1" applyFont="1" applyFill="1" applyBorder="1" applyAlignment="1" applyProtection="1">
      <alignment horizontal="right" wrapText="1"/>
      <protection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8" fillId="6" borderId="1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Fill="1" applyAlignment="1" applyProtection="1">
      <alignment horizontal="center"/>
      <protection hidden="1"/>
    </xf>
    <xf numFmtId="164" fontId="8" fillId="0" borderId="1" xfId="0" applyNumberFormat="1" applyFont="1" applyFill="1" applyBorder="1" applyAlignment="1" applyProtection="1">
      <alignment horizontal="center" vertical="top"/>
      <protection hidden="1"/>
    </xf>
    <xf numFmtId="1" fontId="9" fillId="5" borderId="0" xfId="0" applyNumberFormat="1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center"/>
      <protection hidden="1"/>
    </xf>
    <xf numFmtId="1" fontId="4" fillId="0" borderId="0" xfId="0" applyNumberFormat="1" applyFont="1" applyFill="1" applyAlignment="1" applyProtection="1">
      <alignment horizontal="center"/>
      <protection hidden="1"/>
    </xf>
    <xf numFmtId="164" fontId="8" fillId="4" borderId="1" xfId="0" applyNumberFormat="1" applyFont="1" applyFill="1" applyBorder="1" applyAlignment="1" applyProtection="1">
      <alignment horizontal="center" vertical="top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/>
      <protection hidden="1"/>
    </xf>
    <xf numFmtId="164" fontId="8" fillId="6" borderId="0" xfId="0" applyNumberFormat="1" applyFont="1" applyFill="1" applyBorder="1" applyAlignment="1" applyProtection="1">
      <alignment horizontal="center" vertical="top"/>
      <protection hidden="1"/>
    </xf>
    <xf numFmtId="164" fontId="8" fillId="6" borderId="0" xfId="0" applyNumberFormat="1" applyFont="1" applyFill="1" applyBorder="1" applyAlignment="1" applyProtection="1">
      <alignment horizontal="left" vertical="top"/>
      <protection hidden="1"/>
    </xf>
    <xf numFmtId="164" fontId="8" fillId="4" borderId="0" xfId="0" applyNumberFormat="1" applyFont="1" applyFill="1" applyBorder="1" applyAlignment="1" applyProtection="1">
      <alignment horizontal="left" vertical="top"/>
      <protection hidden="1"/>
    </xf>
    <xf numFmtId="0" fontId="2" fillId="0" borderId="0" xfId="0" applyNumberFormat="1" applyFont="1" applyFill="1" applyBorder="1" applyAlignment="1" applyProtection="1">
      <alignment horizontal="left" vertical="top" wrapText="1"/>
      <protection hidden="1"/>
    </xf>
    <xf numFmtId="49" fontId="8" fillId="0" borderId="0" xfId="0" applyNumberFormat="1" applyFont="1" applyFill="1" applyBorder="1" applyAlignment="1" applyProtection="1">
      <alignment horizontal="center" vertical="top"/>
      <protection hidden="1"/>
    </xf>
    <xf numFmtId="0" fontId="8" fillId="0" borderId="0" xfId="0" applyNumberFormat="1" applyFont="1" applyFill="1" applyBorder="1" applyAlignment="1" applyProtection="1">
      <alignment horizontal="left" vertical="top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top"/>
      <protection hidden="1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1" fontId="9" fillId="0" borderId="0" xfId="0" applyNumberFormat="1" applyFont="1" applyFill="1" applyBorder="1" applyAlignment="1" applyProtection="1">
      <alignment horizontal="center" vertical="top" wrapText="1"/>
      <protection hidden="1"/>
    </xf>
    <xf numFmtId="0" fontId="9" fillId="0" borderId="0" xfId="0" applyNumberFormat="1" applyFont="1" applyFill="1" applyBorder="1" applyAlignment="1" applyProtection="1">
      <alignment horizontal="center" vertical="top"/>
      <protection hidden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textRotation="90" wrapText="1"/>
    </xf>
    <xf numFmtId="0" fontId="9" fillId="0" borderId="0" xfId="0" applyNumberFormat="1" applyFont="1" applyFill="1" applyBorder="1" applyAlignment="1" applyProtection="1">
      <alignment horizontal="left" vertical="top" wrapText="1"/>
      <protection hidden="1"/>
    </xf>
    <xf numFmtId="0" fontId="9" fillId="3" borderId="0" xfId="0" applyNumberFormat="1" applyFont="1" applyFill="1" applyBorder="1" applyAlignment="1" applyProtection="1">
      <alignment horizontal="left" vertical="top" wrapText="1"/>
      <protection hidden="1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164" fontId="8" fillId="4" borderId="0" xfId="0" applyNumberFormat="1" applyFont="1" applyFill="1" applyBorder="1" applyAlignment="1" applyProtection="1">
      <alignment horizontal="center" vertical="top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" fontId="8" fillId="0" borderId="0" xfId="0" applyNumberFormat="1" applyFont="1" applyFill="1" applyBorder="1" applyAlignment="1" applyProtection="1">
      <alignment horizontal="center" vertical="top"/>
      <protection hidden="1"/>
    </xf>
    <xf numFmtId="0" fontId="6" fillId="0" borderId="0" xfId="0" applyNumberFormat="1" applyFont="1" applyFill="1" applyBorder="1" applyAlignment="1" applyProtection="1">
      <alignment horizontal="left" vertical="top" wrapText="1"/>
      <protection hidden="1"/>
    </xf>
    <xf numFmtId="164" fontId="6" fillId="0" borderId="0" xfId="0" applyNumberFormat="1" applyFont="1" applyFill="1" applyBorder="1" applyAlignment="1" applyProtection="1">
      <alignment horizontal="center" vertical="top" wrapText="1"/>
      <protection hidden="1"/>
    </xf>
    <xf numFmtId="0" fontId="8" fillId="0" borderId="8" xfId="0" applyFont="1" applyFill="1" applyBorder="1" applyAlignment="1" applyProtection="1">
      <alignment horizontal="center" vertical="top"/>
      <protection hidden="1"/>
    </xf>
    <xf numFmtId="1" fontId="8" fillId="0" borderId="8" xfId="0" applyNumberFormat="1" applyFont="1" applyFill="1" applyBorder="1" applyAlignment="1" applyProtection="1">
      <alignment horizontal="center" vertical="top"/>
      <protection hidden="1"/>
    </xf>
    <xf numFmtId="0" fontId="8" fillId="0" borderId="8" xfId="0" applyFont="1" applyFill="1" applyBorder="1" applyAlignment="1" applyProtection="1">
      <alignment horizontal="left" vertical="top" wrapText="1"/>
      <protection hidden="1"/>
    </xf>
    <xf numFmtId="1" fontId="8" fillId="0" borderId="8" xfId="0" applyNumberFormat="1" applyFont="1" applyFill="1" applyBorder="1" applyAlignment="1" applyProtection="1">
      <alignment horizontal="center" vertical="top" wrapText="1"/>
      <protection hidden="1"/>
    </xf>
    <xf numFmtId="0" fontId="8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12" fillId="0" borderId="8" xfId="0" applyFont="1" applyFill="1" applyBorder="1" applyAlignment="1" applyProtection="1">
      <alignment horizontal="left" vertical="top" wrapText="1"/>
      <protection hidden="1"/>
    </xf>
    <xf numFmtId="164" fontId="8" fillId="0" borderId="8" xfId="0" applyNumberFormat="1" applyFont="1" applyFill="1" applyBorder="1" applyAlignment="1" applyProtection="1">
      <alignment horizontal="center" vertical="top" wrapText="1"/>
      <protection hidden="1"/>
    </xf>
    <xf numFmtId="0" fontId="8" fillId="0" borderId="8" xfId="0" applyNumberFormat="1" applyFont="1" applyFill="1" applyBorder="1" applyAlignment="1" applyProtection="1">
      <alignment horizontal="center" vertical="top"/>
      <protection hidden="1"/>
    </xf>
    <xf numFmtId="164" fontId="8" fillId="6" borderId="8" xfId="0" applyNumberFormat="1" applyFont="1" applyFill="1" applyBorder="1" applyAlignment="1" applyProtection="1">
      <alignment horizontal="center" vertical="top"/>
      <protection hidden="1"/>
    </xf>
    <xf numFmtId="164" fontId="8" fillId="6" borderId="8" xfId="0" applyNumberFormat="1" applyFont="1" applyFill="1" applyBorder="1" applyAlignment="1" applyProtection="1">
      <alignment horizontal="left" vertical="top"/>
      <protection hidden="1"/>
    </xf>
    <xf numFmtId="164" fontId="8" fillId="4" borderId="8" xfId="0" applyNumberFormat="1" applyFont="1" applyFill="1" applyBorder="1" applyAlignment="1" applyProtection="1">
      <alignment horizontal="left" vertical="top"/>
      <protection hidden="1"/>
    </xf>
    <xf numFmtId="0" fontId="2" fillId="0" borderId="8" xfId="0" applyNumberFormat="1" applyFont="1" applyFill="1" applyBorder="1" applyAlignment="1" applyProtection="1">
      <alignment horizontal="left" vertical="top" wrapText="1"/>
      <protection hidden="1"/>
    </xf>
    <xf numFmtId="49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horizontal="center" wrapText="1"/>
    </xf>
    <xf numFmtId="164" fontId="6" fillId="0" borderId="8" xfId="0" applyNumberFormat="1" applyFont="1" applyFill="1" applyBorder="1" applyAlignment="1" applyProtection="1">
      <alignment horizontal="center" vertical="top" wrapText="1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 applyProtection="1">
      <alignment horizontal="left" vertical="top"/>
      <protection hidden="1"/>
    </xf>
    <xf numFmtId="49" fontId="8" fillId="6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164" fontId="8" fillId="4" borderId="8" xfId="0" applyNumberFormat="1" applyFont="1" applyFill="1" applyBorder="1" applyAlignment="1" applyProtection="1">
      <alignment horizontal="center" vertical="top"/>
      <protection hidden="1"/>
    </xf>
    <xf numFmtId="1" fontId="2" fillId="0" borderId="8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49" fontId="8" fillId="4" borderId="0" xfId="0" applyNumberFormat="1" applyFont="1" applyFill="1" applyBorder="1" applyAlignment="1" applyProtection="1">
      <alignment horizontal="left" vertical="top"/>
      <protection hidden="1"/>
    </xf>
    <xf numFmtId="164" fontId="2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2" fillId="0" borderId="0" xfId="0" applyNumberFormat="1" applyFont="1" applyFill="1" applyBorder="1" applyAlignment="1" applyProtection="1">
      <alignment horizontal="center" vertical="top"/>
      <protection hidden="1"/>
    </xf>
    <xf numFmtId="0" fontId="2" fillId="0" borderId="0" xfId="0" applyNumberFormat="1" applyFont="1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49" fontId="4" fillId="0" borderId="0" xfId="0" applyNumberFormat="1" applyFont="1" applyFill="1" applyBorder="1" applyAlignment="1" applyProtection="1">
      <alignment horizontal="left" wrapText="1"/>
      <protection hidden="1"/>
    </xf>
    <xf numFmtId="1" fontId="4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1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64" fontId="2" fillId="5" borderId="0" xfId="0" applyNumberFormat="1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 applyProtection="1">
      <alignment horizontal="left"/>
      <protection hidden="1"/>
    </xf>
    <xf numFmtId="0" fontId="6" fillId="3" borderId="7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top" wrapText="1"/>
      <protection hidden="1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wrapText="1"/>
    </xf>
    <xf numFmtId="2" fontId="12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/>
    </xf>
    <xf numFmtId="1" fontId="9" fillId="5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wrapText="1"/>
      <protection hidden="1"/>
    </xf>
    <xf numFmtId="0" fontId="3" fillId="0" borderId="2" xfId="0" applyFont="1" applyFill="1" applyBorder="1" applyAlignment="1" applyProtection="1">
      <alignment horizontal="left"/>
      <protection hidden="1"/>
    </xf>
    <xf numFmtId="0" fontId="1" fillId="0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right" wrapText="1"/>
      <protection hidden="1"/>
    </xf>
    <xf numFmtId="0" fontId="1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 applyProtection="1">
      <alignment horizontal="center"/>
      <protection hidden="1"/>
    </xf>
    <xf numFmtId="49" fontId="1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 applyProtection="1">
      <alignment horizontal="right"/>
      <protection hidden="1"/>
    </xf>
    <xf numFmtId="0" fontId="0" fillId="0" borderId="0" xfId="0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164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right"/>
      <protection hidden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53.bin"/></Relationships>
</file>

<file path=xl/worksheets/_rels/sheet11.xml.rels><?xml version="1.0" encoding="UTF-8" standalone="yes"?>
<Relationships xmlns="http://schemas.openxmlformats.org/package/2006/relationships"><Relationship Id="rId8" Type="http://schemas.microsoft.com/office/2006/relationships/wsSortMap" Target="wsSortMap7.xml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microsoft.com/office/2006/relationships/wsSortMap" Target="wsSortMap1.xml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microsoft.com/office/2006/relationships/wsSortMap" Target="wsSortMap2.xml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microsoft.com/office/2006/relationships/wsSortMap" Target="wsSortMap3.xml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microsoft.com/office/2006/relationships/wsSortMap" Target="wsSortMap4.xml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8" Type="http://schemas.microsoft.com/office/2006/relationships/wsSortMap" Target="wsSortMap5.xml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5" Type="http://schemas.microsoft.com/office/2006/relationships/wsSortMap" Target="wsSortMap6.xml"/><Relationship Id="rId4" Type="http://schemas.openxmlformats.org/officeDocument/2006/relationships/printerSettings" Target="../printerSettings/printerSettings4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1"/>
  <sheetViews>
    <sheetView view="pageBreakPreview" topLeftCell="A353" zoomScaleSheetLayoutView="100" workbookViewId="0">
      <selection activeCell="E357" sqref="E357"/>
    </sheetView>
  </sheetViews>
  <sheetFormatPr defaultRowHeight="12.75"/>
  <cols>
    <col min="1" max="1" width="5.42578125" style="244" customWidth="1"/>
    <col min="2" max="2" width="28" style="3" customWidth="1"/>
    <col min="3" max="3" width="8.85546875" style="79" customWidth="1"/>
    <col min="4" max="4" width="7.140625" style="79" customWidth="1"/>
    <col min="5" max="5" width="26.140625" style="2" customWidth="1"/>
    <col min="6" max="6" width="10" style="3" hidden="1" customWidth="1"/>
    <col min="7" max="7" width="45" style="3" customWidth="1"/>
    <col min="8" max="8" width="51.7109375" style="3" customWidth="1"/>
    <col min="9" max="9" width="5.140625" style="1" customWidth="1"/>
    <col min="10" max="16384" width="9.140625" style="3"/>
  </cols>
  <sheetData>
    <row r="1" spans="1:10" ht="15.75">
      <c r="A1" s="365" t="s">
        <v>73</v>
      </c>
      <c r="B1" s="365"/>
      <c r="C1" s="365"/>
      <c r="D1" s="365"/>
      <c r="E1" s="365"/>
      <c r="F1" s="365"/>
      <c r="G1" s="365"/>
      <c r="H1" s="365"/>
      <c r="I1" s="169"/>
    </row>
    <row r="2" spans="1:10" s="14" customFormat="1" ht="27" customHeight="1">
      <c r="A2" s="232" t="s">
        <v>14</v>
      </c>
      <c r="B2" s="225" t="s">
        <v>3</v>
      </c>
      <c r="C2" s="226" t="s">
        <v>4</v>
      </c>
      <c r="D2" s="226" t="s">
        <v>5</v>
      </c>
      <c r="E2" s="225" t="s">
        <v>6</v>
      </c>
      <c r="F2" s="225" t="s">
        <v>7</v>
      </c>
      <c r="G2" s="225" t="s">
        <v>8</v>
      </c>
      <c r="H2" s="227" t="s">
        <v>11</v>
      </c>
      <c r="I2" s="225" t="s">
        <v>238</v>
      </c>
    </row>
    <row r="3" spans="1:10" s="17" customFormat="1" ht="15.75">
      <c r="A3" s="233">
        <v>4</v>
      </c>
      <c r="B3" s="163" t="s">
        <v>271</v>
      </c>
      <c r="C3" s="166" t="s">
        <v>117</v>
      </c>
      <c r="D3" s="166" t="s">
        <v>136</v>
      </c>
      <c r="E3" s="173" t="s">
        <v>272</v>
      </c>
      <c r="F3" s="163"/>
      <c r="G3" s="163" t="s">
        <v>273</v>
      </c>
      <c r="H3" s="163" t="s">
        <v>274</v>
      </c>
      <c r="I3" s="189">
        <v>1</v>
      </c>
    </row>
    <row r="4" spans="1:10" s="17" customFormat="1" ht="15.75">
      <c r="A4" s="233">
        <v>5</v>
      </c>
      <c r="B4" s="163" t="s">
        <v>275</v>
      </c>
      <c r="C4" s="166" t="s">
        <v>100</v>
      </c>
      <c r="D4" s="166" t="s">
        <v>143</v>
      </c>
      <c r="E4" s="173" t="s">
        <v>272</v>
      </c>
      <c r="F4" s="163"/>
      <c r="G4" s="163" t="s">
        <v>273</v>
      </c>
      <c r="H4" s="163" t="s">
        <v>274</v>
      </c>
      <c r="I4" s="189">
        <v>2</v>
      </c>
    </row>
    <row r="5" spans="1:10" s="17" customFormat="1" ht="15.75">
      <c r="A5" s="233">
        <v>150</v>
      </c>
      <c r="B5" s="154" t="s">
        <v>311</v>
      </c>
      <c r="C5" s="182" t="s">
        <v>103</v>
      </c>
      <c r="D5" s="179">
        <v>1</v>
      </c>
      <c r="E5" s="173" t="s">
        <v>272</v>
      </c>
      <c r="F5" s="163"/>
      <c r="G5" s="153" t="s">
        <v>329</v>
      </c>
      <c r="H5" s="153" t="s">
        <v>331</v>
      </c>
      <c r="I5" s="189">
        <v>3</v>
      </c>
    </row>
    <row r="6" spans="1:10" s="17" customFormat="1" ht="15.75">
      <c r="A6" s="233">
        <v>172</v>
      </c>
      <c r="B6" s="211" t="s">
        <v>326</v>
      </c>
      <c r="C6" s="182" t="s">
        <v>104</v>
      </c>
      <c r="D6" s="183" t="s">
        <v>143</v>
      </c>
      <c r="E6" s="173" t="s">
        <v>272</v>
      </c>
      <c r="F6" s="163"/>
      <c r="G6" s="184" t="s">
        <v>329</v>
      </c>
      <c r="H6" s="185" t="s">
        <v>332</v>
      </c>
      <c r="I6" s="189">
        <v>5</v>
      </c>
    </row>
    <row r="7" spans="1:10" s="17" customFormat="1" ht="15.75">
      <c r="A7" s="233">
        <v>151</v>
      </c>
      <c r="B7" s="154" t="s">
        <v>312</v>
      </c>
      <c r="C7" s="182" t="s">
        <v>102</v>
      </c>
      <c r="D7" s="179">
        <v>1</v>
      </c>
      <c r="E7" s="173" t="s">
        <v>272</v>
      </c>
      <c r="F7" s="163"/>
      <c r="G7" s="153" t="s">
        <v>329</v>
      </c>
      <c r="H7" s="153" t="s">
        <v>331</v>
      </c>
      <c r="I7" s="189">
        <v>6</v>
      </c>
    </row>
    <row r="8" spans="1:10" s="74" customFormat="1" ht="15.75">
      <c r="A8" s="233">
        <v>173</v>
      </c>
      <c r="B8" s="211" t="s">
        <v>327</v>
      </c>
      <c r="C8" s="182" t="s">
        <v>100</v>
      </c>
      <c r="D8" s="183" t="s">
        <v>143</v>
      </c>
      <c r="E8" s="173" t="s">
        <v>272</v>
      </c>
      <c r="F8" s="163"/>
      <c r="G8" s="184" t="s">
        <v>329</v>
      </c>
      <c r="H8" s="185" t="s">
        <v>330</v>
      </c>
      <c r="I8" s="189">
        <v>7</v>
      </c>
      <c r="J8" s="17"/>
    </row>
    <row r="9" spans="1:10" s="15" customFormat="1" ht="15.75">
      <c r="A9" s="233">
        <v>148</v>
      </c>
      <c r="B9" s="154" t="s">
        <v>309</v>
      </c>
      <c r="C9" s="182" t="s">
        <v>97</v>
      </c>
      <c r="D9" s="179">
        <v>1</v>
      </c>
      <c r="E9" s="173" t="s">
        <v>272</v>
      </c>
      <c r="F9" s="163"/>
      <c r="G9" s="153" t="s">
        <v>329</v>
      </c>
      <c r="H9" s="153" t="s">
        <v>330</v>
      </c>
      <c r="I9" s="189">
        <v>8</v>
      </c>
      <c r="J9" s="17"/>
    </row>
    <row r="10" spans="1:10" s="15" customFormat="1" ht="18.75" customHeight="1">
      <c r="A10" s="233">
        <v>162</v>
      </c>
      <c r="B10" s="211" t="s">
        <v>319</v>
      </c>
      <c r="C10" s="182" t="s">
        <v>99</v>
      </c>
      <c r="D10" s="183" t="s">
        <v>15</v>
      </c>
      <c r="E10" s="173" t="s">
        <v>272</v>
      </c>
      <c r="F10" s="163"/>
      <c r="G10" s="184" t="s">
        <v>329</v>
      </c>
      <c r="H10" s="185" t="s">
        <v>334</v>
      </c>
      <c r="I10" s="189">
        <v>9</v>
      </c>
      <c r="J10" s="17"/>
    </row>
    <row r="11" spans="1:10" s="15" customFormat="1" ht="15.75">
      <c r="A11" s="233">
        <v>158</v>
      </c>
      <c r="B11" s="186" t="s">
        <v>316</v>
      </c>
      <c r="C11" s="182" t="s">
        <v>100</v>
      </c>
      <c r="D11" s="179">
        <v>1</v>
      </c>
      <c r="E11" s="173" t="s">
        <v>272</v>
      </c>
      <c r="F11" s="163"/>
      <c r="G11" s="153" t="s">
        <v>329</v>
      </c>
      <c r="H11" s="172" t="s">
        <v>332</v>
      </c>
      <c r="I11" s="189">
        <v>12</v>
      </c>
      <c r="J11" s="17"/>
    </row>
    <row r="12" spans="1:10" s="15" customFormat="1" ht="15.75">
      <c r="A12" s="233">
        <v>169</v>
      </c>
      <c r="B12" s="211" t="s">
        <v>324</v>
      </c>
      <c r="C12" s="182" t="s">
        <v>101</v>
      </c>
      <c r="D12" s="183" t="s">
        <v>143</v>
      </c>
      <c r="E12" s="173" t="s">
        <v>272</v>
      </c>
      <c r="F12" s="163"/>
      <c r="G12" s="184" t="s">
        <v>329</v>
      </c>
      <c r="H12" s="185" t="s">
        <v>332</v>
      </c>
      <c r="I12" s="189">
        <v>13</v>
      </c>
      <c r="J12" s="17"/>
    </row>
    <row r="13" spans="1:10" s="17" customFormat="1" ht="15.75">
      <c r="A13" s="233">
        <v>167</v>
      </c>
      <c r="B13" s="211" t="s">
        <v>322</v>
      </c>
      <c r="C13" s="182" t="s">
        <v>101</v>
      </c>
      <c r="D13" s="183" t="s">
        <v>143</v>
      </c>
      <c r="E13" s="173" t="s">
        <v>272</v>
      </c>
      <c r="F13" s="163"/>
      <c r="G13" s="184" t="s">
        <v>329</v>
      </c>
      <c r="H13" s="185" t="s">
        <v>331</v>
      </c>
      <c r="I13" s="189">
        <v>14</v>
      </c>
    </row>
    <row r="14" spans="1:10" s="15" customFormat="1" ht="15.75">
      <c r="A14" s="233">
        <v>157</v>
      </c>
      <c r="B14" s="186" t="s">
        <v>315</v>
      </c>
      <c r="C14" s="182" t="s">
        <v>102</v>
      </c>
      <c r="D14" s="179" t="s">
        <v>15</v>
      </c>
      <c r="E14" s="173" t="s">
        <v>272</v>
      </c>
      <c r="F14" s="163"/>
      <c r="G14" s="153" t="s">
        <v>329</v>
      </c>
      <c r="H14" s="172" t="s">
        <v>332</v>
      </c>
      <c r="I14" s="189">
        <v>15</v>
      </c>
      <c r="J14" s="17"/>
    </row>
    <row r="15" spans="1:10" s="15" customFormat="1" ht="15.75">
      <c r="A15" s="233">
        <v>149</v>
      </c>
      <c r="B15" s="154" t="s">
        <v>310</v>
      </c>
      <c r="C15" s="182" t="s">
        <v>103</v>
      </c>
      <c r="D15" s="179">
        <v>1</v>
      </c>
      <c r="E15" s="173" t="s">
        <v>272</v>
      </c>
      <c r="F15" s="163"/>
      <c r="G15" s="153" t="s">
        <v>329</v>
      </c>
      <c r="H15" s="153" t="s">
        <v>331</v>
      </c>
      <c r="I15" s="189">
        <v>16</v>
      </c>
      <c r="J15" s="17"/>
    </row>
    <row r="16" spans="1:10" s="17" customFormat="1" ht="15.75">
      <c r="A16" s="233">
        <v>161</v>
      </c>
      <c r="B16" s="211" t="s">
        <v>318</v>
      </c>
      <c r="C16" s="182" t="s">
        <v>97</v>
      </c>
      <c r="D16" s="179" t="s">
        <v>328</v>
      </c>
      <c r="E16" s="173" t="s">
        <v>272</v>
      </c>
      <c r="F16" s="163"/>
      <c r="G16" s="184" t="s">
        <v>329</v>
      </c>
      <c r="H16" s="185" t="s">
        <v>333</v>
      </c>
      <c r="I16" s="189">
        <v>17</v>
      </c>
    </row>
    <row r="17" spans="1:10" s="17" customFormat="1" ht="15.75">
      <c r="A17" s="233">
        <v>159</v>
      </c>
      <c r="B17" s="186" t="s">
        <v>317</v>
      </c>
      <c r="C17" s="182" t="s">
        <v>103</v>
      </c>
      <c r="D17" s="179">
        <v>1</v>
      </c>
      <c r="E17" s="173" t="s">
        <v>272</v>
      </c>
      <c r="F17" s="163"/>
      <c r="G17" s="153" t="s">
        <v>329</v>
      </c>
      <c r="H17" s="172" t="s">
        <v>333</v>
      </c>
      <c r="I17" s="189">
        <v>18</v>
      </c>
    </row>
    <row r="18" spans="1:10" s="15" customFormat="1" ht="15.75">
      <c r="A18" s="233">
        <v>154</v>
      </c>
      <c r="B18" s="154" t="s">
        <v>313</v>
      </c>
      <c r="C18" s="182" t="s">
        <v>96</v>
      </c>
      <c r="D18" s="179">
        <v>1</v>
      </c>
      <c r="E18" s="173" t="s">
        <v>272</v>
      </c>
      <c r="F18" s="163"/>
      <c r="G18" s="153" t="s">
        <v>329</v>
      </c>
      <c r="H18" s="153" t="s">
        <v>332</v>
      </c>
      <c r="I18" s="189">
        <v>19</v>
      </c>
      <c r="J18" s="17"/>
    </row>
    <row r="19" spans="1:10" s="15" customFormat="1" ht="15.75">
      <c r="A19" s="233">
        <v>165</v>
      </c>
      <c r="B19" s="211" t="s">
        <v>321</v>
      </c>
      <c r="C19" s="182" t="s">
        <v>102</v>
      </c>
      <c r="D19" s="183" t="s">
        <v>15</v>
      </c>
      <c r="E19" s="173" t="s">
        <v>272</v>
      </c>
      <c r="F19" s="163"/>
      <c r="G19" s="184" t="s">
        <v>329</v>
      </c>
      <c r="H19" s="185" t="s">
        <v>332</v>
      </c>
      <c r="I19" s="189">
        <v>20</v>
      </c>
      <c r="J19" s="17"/>
    </row>
    <row r="20" spans="1:10" s="17" customFormat="1" ht="15.75">
      <c r="A20" s="233">
        <v>155</v>
      </c>
      <c r="B20" s="154" t="s">
        <v>314</v>
      </c>
      <c r="C20" s="182" t="s">
        <v>103</v>
      </c>
      <c r="D20" s="179" t="s">
        <v>15</v>
      </c>
      <c r="E20" s="173" t="s">
        <v>272</v>
      </c>
      <c r="F20" s="163"/>
      <c r="G20" s="153" t="s">
        <v>329</v>
      </c>
      <c r="H20" s="153" t="s">
        <v>332</v>
      </c>
      <c r="I20" s="189">
        <v>21</v>
      </c>
    </row>
    <row r="21" spans="1:10" s="31" customFormat="1" ht="15.75">
      <c r="A21" s="233">
        <v>164</v>
      </c>
      <c r="B21" s="211" t="s">
        <v>320</v>
      </c>
      <c r="C21" s="182" t="s">
        <v>101</v>
      </c>
      <c r="D21" s="183" t="s">
        <v>143</v>
      </c>
      <c r="E21" s="173" t="s">
        <v>272</v>
      </c>
      <c r="F21" s="163"/>
      <c r="G21" s="184" t="s">
        <v>329</v>
      </c>
      <c r="H21" s="185" t="s">
        <v>332</v>
      </c>
      <c r="I21" s="189">
        <v>22</v>
      </c>
      <c r="J21" s="17"/>
    </row>
    <row r="22" spans="1:10" s="17" customFormat="1" ht="15.75">
      <c r="A22" s="233">
        <v>168</v>
      </c>
      <c r="B22" s="211" t="s">
        <v>323</v>
      </c>
      <c r="C22" s="182" t="s">
        <v>103</v>
      </c>
      <c r="D22" s="183" t="s">
        <v>15</v>
      </c>
      <c r="E22" s="173" t="s">
        <v>272</v>
      </c>
      <c r="F22" s="163"/>
      <c r="G22" s="184" t="s">
        <v>329</v>
      </c>
      <c r="H22" s="185" t="s">
        <v>332</v>
      </c>
      <c r="I22" s="189">
        <v>23</v>
      </c>
    </row>
    <row r="23" spans="1:10" s="17" customFormat="1" ht="15.75">
      <c r="A23" s="233">
        <v>170</v>
      </c>
      <c r="B23" s="211" t="s">
        <v>325</v>
      </c>
      <c r="C23" s="182" t="s">
        <v>103</v>
      </c>
      <c r="D23" s="183" t="s">
        <v>15</v>
      </c>
      <c r="E23" s="173" t="s">
        <v>272</v>
      </c>
      <c r="F23" s="163"/>
      <c r="G23" s="184" t="s">
        <v>329</v>
      </c>
      <c r="H23" s="185" t="s">
        <v>332</v>
      </c>
      <c r="I23" s="189">
        <v>24</v>
      </c>
    </row>
    <row r="24" spans="1:10" s="17" customFormat="1" ht="15.75">
      <c r="A24" s="233">
        <v>193</v>
      </c>
      <c r="B24" s="153" t="s">
        <v>335</v>
      </c>
      <c r="C24" s="182" t="s">
        <v>97</v>
      </c>
      <c r="D24" s="179" t="s">
        <v>15</v>
      </c>
      <c r="E24" s="173" t="s">
        <v>272</v>
      </c>
      <c r="F24" s="163"/>
      <c r="G24" s="153" t="s">
        <v>338</v>
      </c>
      <c r="H24" s="153" t="s">
        <v>339</v>
      </c>
      <c r="I24" s="189">
        <v>25</v>
      </c>
    </row>
    <row r="25" spans="1:10" s="15" customFormat="1" ht="15.75">
      <c r="A25" s="233">
        <v>194</v>
      </c>
      <c r="B25" s="153" t="s">
        <v>336</v>
      </c>
      <c r="C25" s="182" t="s">
        <v>97</v>
      </c>
      <c r="D25" s="179" t="s">
        <v>15</v>
      </c>
      <c r="E25" s="173" t="s">
        <v>272</v>
      </c>
      <c r="F25" s="163"/>
      <c r="G25" s="153" t="s">
        <v>338</v>
      </c>
      <c r="H25" s="153" t="s">
        <v>339</v>
      </c>
      <c r="I25" s="189">
        <v>26</v>
      </c>
      <c r="J25" s="17"/>
    </row>
    <row r="26" spans="1:10" s="17" customFormat="1" ht="15.75">
      <c r="A26" s="233">
        <v>195</v>
      </c>
      <c r="B26" s="153" t="s">
        <v>337</v>
      </c>
      <c r="C26" s="182" t="s">
        <v>97</v>
      </c>
      <c r="D26" s="179">
        <v>1</v>
      </c>
      <c r="E26" s="173" t="s">
        <v>272</v>
      </c>
      <c r="F26" s="163"/>
      <c r="G26" s="153" t="s">
        <v>338</v>
      </c>
      <c r="H26" s="153" t="s">
        <v>339</v>
      </c>
      <c r="I26" s="189">
        <v>27</v>
      </c>
    </row>
    <row r="27" spans="1:10" s="17" customFormat="1" ht="15.75">
      <c r="A27" s="234">
        <v>620</v>
      </c>
      <c r="B27" s="153" t="s">
        <v>130</v>
      </c>
      <c r="C27" s="181">
        <v>2003</v>
      </c>
      <c r="D27" s="179">
        <v>3</v>
      </c>
      <c r="E27" s="161" t="s">
        <v>131</v>
      </c>
      <c r="F27" s="161"/>
      <c r="G27" s="167" t="s">
        <v>153</v>
      </c>
      <c r="H27" s="161" t="s">
        <v>132</v>
      </c>
      <c r="I27" s="189">
        <v>28</v>
      </c>
    </row>
    <row r="28" spans="1:10" s="15" customFormat="1" ht="15.75">
      <c r="A28" s="234">
        <v>621</v>
      </c>
      <c r="B28" s="161" t="s">
        <v>134</v>
      </c>
      <c r="C28" s="164" t="s">
        <v>104</v>
      </c>
      <c r="D28" s="164" t="s">
        <v>133</v>
      </c>
      <c r="E28" s="161" t="s">
        <v>131</v>
      </c>
      <c r="F28" s="161"/>
      <c r="G28" s="167" t="s">
        <v>153</v>
      </c>
      <c r="H28" s="161" t="s">
        <v>132</v>
      </c>
      <c r="I28" s="189">
        <v>29</v>
      </c>
      <c r="J28" s="17"/>
    </row>
    <row r="29" spans="1:10" s="17" customFormat="1" ht="15.75">
      <c r="A29" s="234">
        <v>622</v>
      </c>
      <c r="B29" s="167" t="s">
        <v>135</v>
      </c>
      <c r="C29" s="164" t="s">
        <v>104</v>
      </c>
      <c r="D29" s="164" t="s">
        <v>136</v>
      </c>
      <c r="E29" s="161" t="s">
        <v>131</v>
      </c>
      <c r="F29" s="161"/>
      <c r="G29" s="167" t="s">
        <v>153</v>
      </c>
      <c r="H29" s="161" t="s">
        <v>132</v>
      </c>
      <c r="I29" s="189">
        <v>30</v>
      </c>
    </row>
    <row r="30" spans="1:10" s="15" customFormat="1" ht="15.75">
      <c r="A30" s="234">
        <v>623</v>
      </c>
      <c r="B30" s="167" t="s">
        <v>137</v>
      </c>
      <c r="C30" s="164" t="s">
        <v>98</v>
      </c>
      <c r="D30" s="165" t="s">
        <v>133</v>
      </c>
      <c r="E30" s="161" t="s">
        <v>131</v>
      </c>
      <c r="F30" s="161"/>
      <c r="G30" s="167" t="s">
        <v>153</v>
      </c>
      <c r="H30" s="161" t="s">
        <v>132</v>
      </c>
      <c r="I30" s="189">
        <v>31</v>
      </c>
      <c r="J30" s="17"/>
    </row>
    <row r="31" spans="1:10" s="74" customFormat="1" ht="15.75">
      <c r="A31" s="234">
        <v>626</v>
      </c>
      <c r="B31" s="167" t="s">
        <v>138</v>
      </c>
      <c r="C31" s="164" t="s">
        <v>139</v>
      </c>
      <c r="D31" s="165" t="s">
        <v>140</v>
      </c>
      <c r="E31" s="161" t="s">
        <v>131</v>
      </c>
      <c r="F31" s="161"/>
      <c r="G31" s="167" t="s">
        <v>153</v>
      </c>
      <c r="H31" s="161" t="s">
        <v>132</v>
      </c>
      <c r="I31" s="189">
        <v>32</v>
      </c>
      <c r="J31" s="17"/>
    </row>
    <row r="32" spans="1:10" s="15" customFormat="1" ht="15.75">
      <c r="A32" s="234">
        <v>629</v>
      </c>
      <c r="B32" s="153" t="s">
        <v>141</v>
      </c>
      <c r="C32" s="164" t="s">
        <v>139</v>
      </c>
      <c r="D32" s="165" t="s">
        <v>133</v>
      </c>
      <c r="E32" s="161" t="s">
        <v>131</v>
      </c>
      <c r="F32" s="161"/>
      <c r="G32" s="167" t="s">
        <v>153</v>
      </c>
      <c r="H32" s="161" t="s">
        <v>132</v>
      </c>
      <c r="I32" s="189">
        <v>33</v>
      </c>
      <c r="J32" s="17"/>
    </row>
    <row r="33" spans="1:10" s="17" customFormat="1" ht="15.75">
      <c r="A33" s="234">
        <v>975</v>
      </c>
      <c r="B33" s="162" t="s">
        <v>166</v>
      </c>
      <c r="C33" s="164" t="s">
        <v>104</v>
      </c>
      <c r="D33" s="165"/>
      <c r="E33" s="161" t="s">
        <v>272</v>
      </c>
      <c r="F33" s="161"/>
      <c r="G33" s="162" t="s">
        <v>155</v>
      </c>
      <c r="H33" s="162" t="s">
        <v>165</v>
      </c>
      <c r="I33" s="189">
        <v>34</v>
      </c>
    </row>
    <row r="34" spans="1:10" s="17" customFormat="1" ht="15.75">
      <c r="A34" s="234">
        <v>519</v>
      </c>
      <c r="B34" s="212" t="s">
        <v>74</v>
      </c>
      <c r="C34" s="213" t="s">
        <v>96</v>
      </c>
      <c r="D34" s="214" t="s">
        <v>15</v>
      </c>
      <c r="E34" s="212" t="s">
        <v>118</v>
      </c>
      <c r="F34" s="212"/>
      <c r="G34" s="212" t="s">
        <v>127</v>
      </c>
      <c r="H34" s="212" t="s">
        <v>75</v>
      </c>
      <c r="I34" s="189">
        <v>35</v>
      </c>
      <c r="J34" s="215"/>
    </row>
    <row r="35" spans="1:10" s="17" customFormat="1" ht="15.75">
      <c r="A35" s="234">
        <v>517</v>
      </c>
      <c r="B35" s="212" t="s">
        <v>76</v>
      </c>
      <c r="C35" s="213">
        <v>1996</v>
      </c>
      <c r="D35" s="214" t="s">
        <v>15</v>
      </c>
      <c r="E35" s="212" t="s">
        <v>118</v>
      </c>
      <c r="F35" s="161"/>
      <c r="G35" s="212" t="s">
        <v>127</v>
      </c>
      <c r="H35" s="212" t="s">
        <v>75</v>
      </c>
      <c r="I35" s="189">
        <v>36</v>
      </c>
    </row>
    <row r="36" spans="1:10" s="17" customFormat="1" ht="15.75">
      <c r="A36" s="234">
        <v>518</v>
      </c>
      <c r="B36" s="212" t="s">
        <v>77</v>
      </c>
      <c r="C36" s="213" t="s">
        <v>97</v>
      </c>
      <c r="D36" s="214" t="s">
        <v>15</v>
      </c>
      <c r="E36" s="212" t="s">
        <v>118</v>
      </c>
      <c r="F36" s="162"/>
      <c r="G36" s="212" t="s">
        <v>127</v>
      </c>
      <c r="H36" s="212" t="s">
        <v>119</v>
      </c>
      <c r="I36" s="189">
        <v>37</v>
      </c>
    </row>
    <row r="37" spans="1:10" s="17" customFormat="1" ht="15.75">
      <c r="A37" s="234">
        <v>501</v>
      </c>
      <c r="B37" s="212" t="s">
        <v>78</v>
      </c>
      <c r="C37" s="213" t="s">
        <v>98</v>
      </c>
      <c r="D37" s="214">
        <v>2</v>
      </c>
      <c r="E37" s="212" t="s">
        <v>118</v>
      </c>
      <c r="F37" s="161"/>
      <c r="G37" s="212" t="s">
        <v>127</v>
      </c>
      <c r="H37" s="212" t="s">
        <v>119</v>
      </c>
      <c r="I37" s="189">
        <v>38</v>
      </c>
    </row>
    <row r="38" spans="1:10" s="17" customFormat="1" ht="15.75">
      <c r="A38" s="234">
        <v>525</v>
      </c>
      <c r="B38" s="212" t="s">
        <v>79</v>
      </c>
      <c r="C38" s="213" t="s">
        <v>99</v>
      </c>
      <c r="D38" s="214" t="s">
        <v>15</v>
      </c>
      <c r="E38" s="212" t="s">
        <v>118</v>
      </c>
      <c r="F38" s="161"/>
      <c r="G38" s="216" t="s">
        <v>126</v>
      </c>
      <c r="H38" s="212" t="s">
        <v>120</v>
      </c>
      <c r="I38" s="189">
        <v>39</v>
      </c>
    </row>
    <row r="39" spans="1:10" s="17" customFormat="1" ht="15.75">
      <c r="A39" s="234">
        <v>470</v>
      </c>
      <c r="B39" s="212" t="s">
        <v>80</v>
      </c>
      <c r="C39" s="213" t="s">
        <v>96</v>
      </c>
      <c r="D39" s="214" t="s">
        <v>15</v>
      </c>
      <c r="E39" s="212" t="s">
        <v>118</v>
      </c>
      <c r="F39" s="161"/>
      <c r="G39" s="216" t="s">
        <v>126</v>
      </c>
      <c r="H39" s="212" t="s">
        <v>81</v>
      </c>
      <c r="I39" s="189">
        <v>40</v>
      </c>
    </row>
    <row r="40" spans="1:10" s="17" customFormat="1" ht="15.75">
      <c r="A40" s="234">
        <v>497</v>
      </c>
      <c r="B40" s="212" t="s">
        <v>82</v>
      </c>
      <c r="C40" s="213" t="s">
        <v>101</v>
      </c>
      <c r="D40" s="214" t="s">
        <v>15</v>
      </c>
      <c r="E40" s="212" t="s">
        <v>118</v>
      </c>
      <c r="F40" s="161"/>
      <c r="G40" s="216" t="s">
        <v>126</v>
      </c>
      <c r="H40" s="212" t="s">
        <v>121</v>
      </c>
      <c r="I40" s="189">
        <v>41</v>
      </c>
    </row>
    <row r="41" spans="1:10" s="17" customFormat="1" ht="15.75">
      <c r="A41" s="234">
        <v>499</v>
      </c>
      <c r="B41" s="212" t="s">
        <v>83</v>
      </c>
      <c r="C41" s="213" t="s">
        <v>100</v>
      </c>
      <c r="D41" s="214">
        <v>1</v>
      </c>
      <c r="E41" s="212" t="s">
        <v>118</v>
      </c>
      <c r="F41" s="161"/>
      <c r="G41" s="216" t="s">
        <v>126</v>
      </c>
      <c r="H41" s="212" t="s">
        <v>121</v>
      </c>
      <c r="I41" s="189">
        <v>42</v>
      </c>
    </row>
    <row r="42" spans="1:10" s="17" customFormat="1" ht="15.75">
      <c r="A42" s="234">
        <v>513</v>
      </c>
      <c r="B42" s="212" t="s">
        <v>84</v>
      </c>
      <c r="C42" s="213" t="s">
        <v>96</v>
      </c>
      <c r="D42" s="214">
        <v>1</v>
      </c>
      <c r="E42" s="212" t="s">
        <v>118</v>
      </c>
      <c r="F42" s="161"/>
      <c r="G42" s="216" t="s">
        <v>85</v>
      </c>
      <c r="H42" s="212" t="s">
        <v>86</v>
      </c>
      <c r="I42" s="189">
        <v>43</v>
      </c>
    </row>
    <row r="43" spans="1:10" s="17" customFormat="1" ht="15.75">
      <c r="A43" s="234">
        <v>505</v>
      </c>
      <c r="B43" s="217" t="s">
        <v>87</v>
      </c>
      <c r="C43" s="218" t="s">
        <v>101</v>
      </c>
      <c r="D43" s="214">
        <v>1</v>
      </c>
      <c r="E43" s="212" t="s">
        <v>118</v>
      </c>
      <c r="F43" s="161"/>
      <c r="G43" s="216" t="s">
        <v>129</v>
      </c>
      <c r="H43" s="219" t="s">
        <v>122</v>
      </c>
      <c r="I43" s="189">
        <v>44</v>
      </c>
    </row>
    <row r="44" spans="1:10" s="74" customFormat="1" ht="15.75">
      <c r="A44" s="234">
        <v>509</v>
      </c>
      <c r="B44" s="217" t="s">
        <v>88</v>
      </c>
      <c r="C44" s="218" t="s">
        <v>100</v>
      </c>
      <c r="D44" s="214">
        <v>1</v>
      </c>
      <c r="E44" s="212" t="s">
        <v>118</v>
      </c>
      <c r="F44" s="161"/>
      <c r="G44" s="216" t="s">
        <v>128</v>
      </c>
      <c r="H44" s="212" t="s">
        <v>123</v>
      </c>
      <c r="I44" s="189">
        <v>45</v>
      </c>
      <c r="J44" s="17"/>
    </row>
    <row r="45" spans="1:10" s="17" customFormat="1" ht="15.75">
      <c r="A45" s="234">
        <v>511</v>
      </c>
      <c r="B45" s="217" t="s">
        <v>89</v>
      </c>
      <c r="C45" s="218" t="s">
        <v>98</v>
      </c>
      <c r="D45" s="214">
        <v>2</v>
      </c>
      <c r="E45" s="212" t="s">
        <v>118</v>
      </c>
      <c r="F45" s="161"/>
      <c r="G45" s="216" t="s">
        <v>128</v>
      </c>
      <c r="H45" s="212" t="s">
        <v>123</v>
      </c>
      <c r="I45" s="189">
        <v>46</v>
      </c>
    </row>
    <row r="46" spans="1:10" s="17" customFormat="1" ht="15.75">
      <c r="A46" s="234">
        <v>523</v>
      </c>
      <c r="B46" s="212" t="s">
        <v>90</v>
      </c>
      <c r="C46" s="213" t="s">
        <v>96</v>
      </c>
      <c r="D46" s="214">
        <v>1</v>
      </c>
      <c r="E46" s="212" t="s">
        <v>118</v>
      </c>
      <c r="F46" s="161"/>
      <c r="G46" s="216" t="s">
        <v>126</v>
      </c>
      <c r="H46" s="212" t="s">
        <v>124</v>
      </c>
      <c r="I46" s="189">
        <v>47</v>
      </c>
    </row>
    <row r="47" spans="1:10" s="17" customFormat="1" ht="15.75">
      <c r="A47" s="234">
        <v>522</v>
      </c>
      <c r="B47" s="212" t="s">
        <v>91</v>
      </c>
      <c r="C47" s="213" t="s">
        <v>102</v>
      </c>
      <c r="D47" s="214" t="s">
        <v>15</v>
      </c>
      <c r="E47" s="212" t="s">
        <v>118</v>
      </c>
      <c r="F47" s="161"/>
      <c r="G47" s="216" t="s">
        <v>126</v>
      </c>
      <c r="H47" s="212" t="s">
        <v>124</v>
      </c>
      <c r="I47" s="189">
        <v>48</v>
      </c>
    </row>
    <row r="48" spans="1:10" s="17" customFormat="1" ht="15.75">
      <c r="A48" s="234">
        <v>526</v>
      </c>
      <c r="B48" s="212" t="s">
        <v>92</v>
      </c>
      <c r="C48" s="213" t="s">
        <v>103</v>
      </c>
      <c r="D48" s="214" t="s">
        <v>15</v>
      </c>
      <c r="E48" s="212" t="s">
        <v>118</v>
      </c>
      <c r="F48" s="161"/>
      <c r="G48" s="216" t="s">
        <v>126</v>
      </c>
      <c r="H48" s="212" t="s">
        <v>124</v>
      </c>
      <c r="I48" s="189">
        <v>49</v>
      </c>
    </row>
    <row r="49" spans="1:10" s="15" customFormat="1" ht="15.75">
      <c r="A49" s="234">
        <v>531</v>
      </c>
      <c r="B49" s="212" t="s">
        <v>93</v>
      </c>
      <c r="C49" s="213" t="s">
        <v>100</v>
      </c>
      <c r="D49" s="214">
        <v>2</v>
      </c>
      <c r="E49" s="212" t="s">
        <v>118</v>
      </c>
      <c r="F49" s="161"/>
      <c r="G49" s="216" t="s">
        <v>126</v>
      </c>
      <c r="H49" s="212" t="s">
        <v>124</v>
      </c>
      <c r="I49" s="189">
        <v>50</v>
      </c>
      <c r="J49" s="17"/>
    </row>
    <row r="50" spans="1:10" s="17" customFormat="1" ht="15.75">
      <c r="A50" s="234">
        <v>520</v>
      </c>
      <c r="B50" s="212" t="s">
        <v>94</v>
      </c>
      <c r="C50" s="213" t="s">
        <v>100</v>
      </c>
      <c r="D50" s="214">
        <v>2</v>
      </c>
      <c r="E50" s="212" t="s">
        <v>118</v>
      </c>
      <c r="F50" s="161"/>
      <c r="G50" s="212" t="s">
        <v>127</v>
      </c>
      <c r="H50" s="212" t="s">
        <v>124</v>
      </c>
      <c r="I50" s="189">
        <v>51</v>
      </c>
    </row>
    <row r="51" spans="1:10" s="74" customFormat="1" ht="15.75">
      <c r="A51" s="233">
        <v>521</v>
      </c>
      <c r="B51" s="212" t="s">
        <v>95</v>
      </c>
      <c r="C51" s="213" t="s">
        <v>100</v>
      </c>
      <c r="D51" s="214">
        <v>1</v>
      </c>
      <c r="E51" s="212" t="s">
        <v>118</v>
      </c>
      <c r="F51" s="163"/>
      <c r="G51" s="212" t="s">
        <v>127</v>
      </c>
      <c r="H51" s="212" t="s">
        <v>124</v>
      </c>
      <c r="I51" s="189">
        <v>52</v>
      </c>
      <c r="J51" s="17"/>
    </row>
    <row r="52" spans="1:10" s="15" customFormat="1" ht="15.75">
      <c r="A52" s="233">
        <v>539</v>
      </c>
      <c r="B52" s="217" t="s">
        <v>105</v>
      </c>
      <c r="C52" s="218" t="s">
        <v>100</v>
      </c>
      <c r="D52" s="214">
        <v>1</v>
      </c>
      <c r="E52" s="212" t="s">
        <v>118</v>
      </c>
      <c r="F52" s="163"/>
      <c r="G52" s="216" t="s">
        <v>126</v>
      </c>
      <c r="H52" s="216" t="s">
        <v>125</v>
      </c>
      <c r="I52" s="189">
        <v>53</v>
      </c>
      <c r="J52" s="17"/>
    </row>
    <row r="53" spans="1:10" s="17" customFormat="1" ht="15.75">
      <c r="A53" s="233">
        <v>538</v>
      </c>
      <c r="B53" s="217" t="s">
        <v>106</v>
      </c>
      <c r="C53" s="218" t="s">
        <v>101</v>
      </c>
      <c r="D53" s="214">
        <v>1</v>
      </c>
      <c r="E53" s="212" t="s">
        <v>118</v>
      </c>
      <c r="F53" s="163"/>
      <c r="G53" s="216" t="s">
        <v>126</v>
      </c>
      <c r="H53" s="216" t="s">
        <v>125</v>
      </c>
      <c r="I53" s="189">
        <v>54</v>
      </c>
    </row>
    <row r="54" spans="1:10" s="17" customFormat="1" ht="15.75">
      <c r="A54" s="233">
        <v>537</v>
      </c>
      <c r="B54" s="217" t="s">
        <v>107</v>
      </c>
      <c r="C54" s="218" t="s">
        <v>101</v>
      </c>
      <c r="D54" s="214">
        <v>2</v>
      </c>
      <c r="E54" s="212" t="s">
        <v>118</v>
      </c>
      <c r="F54" s="163"/>
      <c r="G54" s="216" t="s">
        <v>126</v>
      </c>
      <c r="H54" s="216" t="s">
        <v>125</v>
      </c>
      <c r="I54" s="189">
        <v>55</v>
      </c>
    </row>
    <row r="55" spans="1:10" s="17" customFormat="1" ht="15.75">
      <c r="A55" s="233">
        <v>536</v>
      </c>
      <c r="B55" s="217" t="s">
        <v>108</v>
      </c>
      <c r="C55" s="218" t="s">
        <v>101</v>
      </c>
      <c r="D55" s="214">
        <v>1</v>
      </c>
      <c r="E55" s="212" t="s">
        <v>118</v>
      </c>
      <c r="F55" s="163"/>
      <c r="G55" s="216" t="s">
        <v>126</v>
      </c>
      <c r="H55" s="216" t="s">
        <v>125</v>
      </c>
      <c r="I55" s="189">
        <v>56</v>
      </c>
    </row>
    <row r="56" spans="1:10" s="17" customFormat="1" ht="15.75">
      <c r="A56" s="233">
        <v>535</v>
      </c>
      <c r="B56" s="217" t="s">
        <v>109</v>
      </c>
      <c r="C56" s="218" t="s">
        <v>101</v>
      </c>
      <c r="D56" s="214">
        <v>2</v>
      </c>
      <c r="E56" s="212" t="s">
        <v>118</v>
      </c>
      <c r="F56" s="163"/>
      <c r="G56" s="216" t="s">
        <v>126</v>
      </c>
      <c r="H56" s="216" t="s">
        <v>125</v>
      </c>
      <c r="I56" s="189">
        <v>57</v>
      </c>
    </row>
    <row r="57" spans="1:10" s="17" customFormat="1" ht="15.75">
      <c r="A57" s="233">
        <v>550</v>
      </c>
      <c r="B57" s="217" t="s">
        <v>110</v>
      </c>
      <c r="C57" s="218" t="s">
        <v>98</v>
      </c>
      <c r="D57" s="214">
        <v>2</v>
      </c>
      <c r="E57" s="212" t="s">
        <v>118</v>
      </c>
      <c r="F57" s="163"/>
      <c r="G57" s="216" t="s">
        <v>126</v>
      </c>
      <c r="H57" s="216" t="s">
        <v>125</v>
      </c>
      <c r="I57" s="189">
        <v>58</v>
      </c>
    </row>
    <row r="58" spans="1:10" s="17" customFormat="1" ht="15.75">
      <c r="A58" s="234">
        <v>549</v>
      </c>
      <c r="B58" s="217" t="s">
        <v>111</v>
      </c>
      <c r="C58" s="218" t="s">
        <v>98</v>
      </c>
      <c r="D58" s="214">
        <v>2</v>
      </c>
      <c r="E58" s="212" t="s">
        <v>118</v>
      </c>
      <c r="F58" s="161"/>
      <c r="G58" s="216" t="s">
        <v>126</v>
      </c>
      <c r="H58" s="216" t="s">
        <v>125</v>
      </c>
      <c r="I58" s="189">
        <v>59</v>
      </c>
    </row>
    <row r="59" spans="1:10" s="17" customFormat="1" ht="15.75">
      <c r="A59" s="234">
        <v>548</v>
      </c>
      <c r="B59" s="217" t="s">
        <v>112</v>
      </c>
      <c r="C59" s="218" t="s">
        <v>98</v>
      </c>
      <c r="D59" s="214">
        <v>2</v>
      </c>
      <c r="E59" s="212" t="s">
        <v>118</v>
      </c>
      <c r="F59" s="161"/>
      <c r="G59" s="216" t="s">
        <v>126</v>
      </c>
      <c r="H59" s="216" t="s">
        <v>125</v>
      </c>
      <c r="I59" s="189">
        <v>60</v>
      </c>
    </row>
    <row r="60" spans="1:10" s="17" customFormat="1" ht="15.75">
      <c r="A60" s="234">
        <v>552</v>
      </c>
      <c r="B60" s="217" t="s">
        <v>113</v>
      </c>
      <c r="C60" s="218" t="s">
        <v>98</v>
      </c>
      <c r="D60" s="214">
        <v>2</v>
      </c>
      <c r="E60" s="212" t="s">
        <v>118</v>
      </c>
      <c r="F60" s="161"/>
      <c r="G60" s="216" t="s">
        <v>126</v>
      </c>
      <c r="H60" s="216" t="s">
        <v>125</v>
      </c>
      <c r="I60" s="189">
        <v>61</v>
      </c>
    </row>
    <row r="61" spans="1:10" s="17" customFormat="1" ht="15.75">
      <c r="A61" s="234">
        <v>551</v>
      </c>
      <c r="B61" s="217" t="s">
        <v>114</v>
      </c>
      <c r="C61" s="218" t="s">
        <v>98</v>
      </c>
      <c r="D61" s="214">
        <v>2</v>
      </c>
      <c r="E61" s="212" t="s">
        <v>118</v>
      </c>
      <c r="F61" s="161"/>
      <c r="G61" s="216" t="s">
        <v>126</v>
      </c>
      <c r="H61" s="216" t="s">
        <v>125</v>
      </c>
      <c r="I61" s="189">
        <v>62</v>
      </c>
    </row>
    <row r="62" spans="1:10" s="17" customFormat="1" ht="15.75">
      <c r="A62" s="234">
        <v>540</v>
      </c>
      <c r="B62" s="217" t="s">
        <v>115</v>
      </c>
      <c r="C62" s="218" t="s">
        <v>117</v>
      </c>
      <c r="D62" s="214">
        <v>2</v>
      </c>
      <c r="E62" s="212" t="s">
        <v>118</v>
      </c>
      <c r="F62" s="161"/>
      <c r="G62" s="216" t="s">
        <v>126</v>
      </c>
      <c r="H62" s="216" t="s">
        <v>125</v>
      </c>
      <c r="I62" s="189">
        <v>63</v>
      </c>
    </row>
    <row r="63" spans="1:10" s="17" customFormat="1" ht="15.75">
      <c r="A63" s="233">
        <v>516</v>
      </c>
      <c r="B63" s="212" t="s">
        <v>116</v>
      </c>
      <c r="C63" s="213" t="s">
        <v>97</v>
      </c>
      <c r="D63" s="214" t="s">
        <v>15</v>
      </c>
      <c r="E63" s="212" t="s">
        <v>118</v>
      </c>
      <c r="F63" s="163"/>
      <c r="G63" s="212" t="s">
        <v>612</v>
      </c>
      <c r="H63" s="216" t="s">
        <v>125</v>
      </c>
      <c r="I63" s="189">
        <v>64</v>
      </c>
    </row>
    <row r="64" spans="1:10" s="17" customFormat="1" ht="15.75">
      <c r="A64" s="233">
        <v>1</v>
      </c>
      <c r="B64" s="184" t="s">
        <v>239</v>
      </c>
      <c r="C64" s="166" t="s">
        <v>104</v>
      </c>
      <c r="D64" s="166"/>
      <c r="E64" s="170" t="s">
        <v>118</v>
      </c>
      <c r="F64" s="163"/>
      <c r="G64" s="153" t="s">
        <v>240</v>
      </c>
      <c r="H64" s="185" t="s">
        <v>241</v>
      </c>
      <c r="I64" s="189">
        <v>65</v>
      </c>
    </row>
    <row r="65" spans="1:9" s="17" customFormat="1" ht="15.75">
      <c r="A65" s="235">
        <v>32</v>
      </c>
      <c r="B65" s="153" t="s">
        <v>302</v>
      </c>
      <c r="C65" s="181" t="s">
        <v>104</v>
      </c>
      <c r="D65" s="166"/>
      <c r="E65" s="170" t="s">
        <v>118</v>
      </c>
      <c r="F65" s="163"/>
      <c r="G65" s="153" t="s">
        <v>304</v>
      </c>
      <c r="H65" s="153" t="s">
        <v>305</v>
      </c>
      <c r="I65" s="189">
        <v>66</v>
      </c>
    </row>
    <row r="66" spans="1:9" s="17" customFormat="1" ht="15.75">
      <c r="A66" s="235">
        <v>33</v>
      </c>
      <c r="B66" s="153" t="s">
        <v>303</v>
      </c>
      <c r="C66" s="181" t="s">
        <v>98</v>
      </c>
      <c r="D66" s="166"/>
      <c r="E66" s="170" t="s">
        <v>118</v>
      </c>
      <c r="F66" s="163"/>
      <c r="G66" s="153" t="s">
        <v>304</v>
      </c>
      <c r="H66" s="153" t="s">
        <v>305</v>
      </c>
      <c r="I66" s="189">
        <v>67</v>
      </c>
    </row>
    <row r="67" spans="1:9" s="17" customFormat="1" ht="15.75">
      <c r="A67" s="233">
        <v>603</v>
      </c>
      <c r="B67" s="153" t="s">
        <v>180</v>
      </c>
      <c r="C67" s="166" t="s">
        <v>117</v>
      </c>
      <c r="D67" s="166" t="s">
        <v>143</v>
      </c>
      <c r="E67" s="170" t="s">
        <v>185</v>
      </c>
      <c r="F67" s="170"/>
      <c r="G67" s="153" t="s">
        <v>194</v>
      </c>
      <c r="H67" s="153" t="s">
        <v>186</v>
      </c>
      <c r="I67" s="189">
        <v>68</v>
      </c>
    </row>
    <row r="68" spans="1:9" s="17" customFormat="1" ht="15.75">
      <c r="A68" s="234">
        <v>604</v>
      </c>
      <c r="B68" s="153" t="s">
        <v>181</v>
      </c>
      <c r="C68" s="164" t="s">
        <v>104</v>
      </c>
      <c r="D68" s="165" t="s">
        <v>136</v>
      </c>
      <c r="E68" s="170" t="s">
        <v>185</v>
      </c>
      <c r="F68" s="170"/>
      <c r="G68" s="153" t="s">
        <v>194</v>
      </c>
      <c r="H68" s="153" t="s">
        <v>186</v>
      </c>
      <c r="I68" s="189">
        <v>69</v>
      </c>
    </row>
    <row r="69" spans="1:9" s="17" customFormat="1" ht="15.75">
      <c r="A69" s="233">
        <v>605</v>
      </c>
      <c r="B69" s="153" t="s">
        <v>182</v>
      </c>
      <c r="C69" s="166" t="s">
        <v>117</v>
      </c>
      <c r="D69" s="166" t="s">
        <v>136</v>
      </c>
      <c r="E69" s="170" t="s">
        <v>185</v>
      </c>
      <c r="F69" s="170"/>
      <c r="G69" s="153" t="s">
        <v>194</v>
      </c>
      <c r="H69" s="153" t="s">
        <v>186</v>
      </c>
      <c r="I69" s="189">
        <v>70</v>
      </c>
    </row>
    <row r="70" spans="1:9" s="17" customFormat="1" ht="15.75">
      <c r="A70" s="234">
        <v>606</v>
      </c>
      <c r="B70" s="153" t="s">
        <v>183</v>
      </c>
      <c r="C70" s="164" t="s">
        <v>139</v>
      </c>
      <c r="D70" s="165" t="s">
        <v>133</v>
      </c>
      <c r="E70" s="170" t="s">
        <v>185</v>
      </c>
      <c r="F70" s="170"/>
      <c r="G70" s="153" t="s">
        <v>194</v>
      </c>
      <c r="H70" s="153" t="s">
        <v>186</v>
      </c>
      <c r="I70" s="189">
        <v>71</v>
      </c>
    </row>
    <row r="71" spans="1:9" s="17" customFormat="1" ht="15.75">
      <c r="A71" s="234">
        <v>609</v>
      </c>
      <c r="B71" s="172" t="s">
        <v>184</v>
      </c>
      <c r="C71" s="164" t="s">
        <v>101</v>
      </c>
      <c r="D71" s="165" t="s">
        <v>136</v>
      </c>
      <c r="E71" s="170" t="s">
        <v>185</v>
      </c>
      <c r="F71" s="170"/>
      <c r="G71" s="153" t="s">
        <v>194</v>
      </c>
      <c r="H71" s="153" t="s">
        <v>186</v>
      </c>
      <c r="I71" s="189">
        <v>72</v>
      </c>
    </row>
    <row r="72" spans="1:9" s="17" customFormat="1" ht="15.75">
      <c r="A72" s="234" t="s">
        <v>626</v>
      </c>
      <c r="B72" s="153" t="s">
        <v>188</v>
      </c>
      <c r="C72" s="164" t="s">
        <v>104</v>
      </c>
      <c r="D72" s="165" t="s">
        <v>143</v>
      </c>
      <c r="E72" s="170" t="s">
        <v>185</v>
      </c>
      <c r="F72" s="170"/>
      <c r="G72" s="153" t="s">
        <v>194</v>
      </c>
      <c r="H72" s="162" t="s">
        <v>187</v>
      </c>
      <c r="I72" s="189">
        <v>73</v>
      </c>
    </row>
    <row r="73" spans="1:9" s="17" customFormat="1" ht="15.75">
      <c r="A73" s="234" t="s">
        <v>627</v>
      </c>
      <c r="B73" s="153" t="s">
        <v>189</v>
      </c>
      <c r="C73" s="164" t="s">
        <v>104</v>
      </c>
      <c r="D73" s="165" t="s">
        <v>133</v>
      </c>
      <c r="E73" s="170" t="s">
        <v>185</v>
      </c>
      <c r="F73" s="170"/>
      <c r="G73" s="153" t="s">
        <v>194</v>
      </c>
      <c r="H73" s="162" t="s">
        <v>187</v>
      </c>
      <c r="I73" s="189">
        <v>74</v>
      </c>
    </row>
    <row r="74" spans="1:9" s="17" customFormat="1" ht="15.75">
      <c r="A74" s="234" t="s">
        <v>628</v>
      </c>
      <c r="B74" s="153" t="s">
        <v>190</v>
      </c>
      <c r="C74" s="164" t="s">
        <v>98</v>
      </c>
      <c r="D74" s="165" t="s">
        <v>133</v>
      </c>
      <c r="E74" s="170" t="s">
        <v>185</v>
      </c>
      <c r="F74" s="170"/>
      <c r="G74" s="153" t="s">
        <v>194</v>
      </c>
      <c r="H74" s="162" t="s">
        <v>187</v>
      </c>
      <c r="I74" s="189">
        <v>75</v>
      </c>
    </row>
    <row r="75" spans="1:9" s="17" customFormat="1" ht="15.75">
      <c r="A75" s="234" t="s">
        <v>629</v>
      </c>
      <c r="B75" s="153" t="s">
        <v>191</v>
      </c>
      <c r="C75" s="164" t="s">
        <v>139</v>
      </c>
      <c r="D75" s="165" t="s">
        <v>140</v>
      </c>
      <c r="E75" s="170" t="s">
        <v>185</v>
      </c>
      <c r="F75" s="170"/>
      <c r="G75" s="153" t="s">
        <v>194</v>
      </c>
      <c r="H75" s="162" t="s">
        <v>187</v>
      </c>
      <c r="I75" s="189">
        <v>76</v>
      </c>
    </row>
    <row r="76" spans="1:9" s="17" customFormat="1" ht="15.75">
      <c r="A76" s="234" t="s">
        <v>630</v>
      </c>
      <c r="B76" s="153" t="s">
        <v>192</v>
      </c>
      <c r="C76" s="164" t="s">
        <v>117</v>
      </c>
      <c r="D76" s="165" t="s">
        <v>140</v>
      </c>
      <c r="E76" s="170" t="s">
        <v>185</v>
      </c>
      <c r="F76" s="170"/>
      <c r="G76" s="153" t="s">
        <v>194</v>
      </c>
      <c r="H76" s="162" t="s">
        <v>187</v>
      </c>
      <c r="I76" s="189">
        <v>77</v>
      </c>
    </row>
    <row r="77" spans="1:9" s="17" customFormat="1" ht="15.75">
      <c r="A77" s="234" t="s">
        <v>631</v>
      </c>
      <c r="B77" s="153" t="s">
        <v>193</v>
      </c>
      <c r="C77" s="164" t="s">
        <v>98</v>
      </c>
      <c r="D77" s="165" t="s">
        <v>133</v>
      </c>
      <c r="E77" s="170" t="s">
        <v>185</v>
      </c>
      <c r="F77" s="170"/>
      <c r="G77" s="153" t="s">
        <v>194</v>
      </c>
      <c r="H77" s="162" t="s">
        <v>187</v>
      </c>
      <c r="I77" s="189">
        <v>78</v>
      </c>
    </row>
    <row r="78" spans="1:9" s="17" customFormat="1" ht="15.75">
      <c r="A78" s="234">
        <v>611</v>
      </c>
      <c r="B78" s="153" t="s">
        <v>197</v>
      </c>
      <c r="C78" s="164" t="s">
        <v>117</v>
      </c>
      <c r="D78" s="165" t="s">
        <v>140</v>
      </c>
      <c r="E78" s="170" t="s">
        <v>185</v>
      </c>
      <c r="F78" s="170"/>
      <c r="G78" s="153" t="s">
        <v>194</v>
      </c>
      <c r="H78" s="153" t="s">
        <v>195</v>
      </c>
      <c r="I78" s="189">
        <v>79</v>
      </c>
    </row>
    <row r="79" spans="1:9" s="17" customFormat="1" ht="15.75">
      <c r="A79" s="234">
        <v>614</v>
      </c>
      <c r="B79" s="153" t="s">
        <v>196</v>
      </c>
      <c r="C79" s="164" t="s">
        <v>117</v>
      </c>
      <c r="D79" s="165" t="s">
        <v>140</v>
      </c>
      <c r="E79" s="170" t="s">
        <v>185</v>
      </c>
      <c r="F79" s="170"/>
      <c r="G79" s="153" t="s">
        <v>194</v>
      </c>
      <c r="H79" s="153" t="s">
        <v>195</v>
      </c>
      <c r="I79" s="189">
        <v>80</v>
      </c>
    </row>
    <row r="80" spans="1:9" s="17" customFormat="1" ht="15.75">
      <c r="A80" s="234" t="s">
        <v>632</v>
      </c>
      <c r="B80" s="153" t="s">
        <v>199</v>
      </c>
      <c r="C80" s="164" t="s">
        <v>98</v>
      </c>
      <c r="D80" s="165" t="s">
        <v>133</v>
      </c>
      <c r="E80" s="170" t="s">
        <v>185</v>
      </c>
      <c r="F80" s="170"/>
      <c r="G80" s="153" t="s">
        <v>194</v>
      </c>
      <c r="H80" s="153" t="s">
        <v>187</v>
      </c>
      <c r="I80" s="189">
        <v>81</v>
      </c>
    </row>
    <row r="81" spans="1:9" s="17" customFormat="1" ht="15.75">
      <c r="A81" s="234" t="s">
        <v>617</v>
      </c>
      <c r="B81" s="153" t="s">
        <v>200</v>
      </c>
      <c r="C81" s="164" t="s">
        <v>101</v>
      </c>
      <c r="D81" s="165" t="s">
        <v>136</v>
      </c>
      <c r="E81" s="170" t="s">
        <v>185</v>
      </c>
      <c r="F81" s="170"/>
      <c r="G81" s="153" t="s">
        <v>194</v>
      </c>
      <c r="H81" s="153" t="s">
        <v>198</v>
      </c>
      <c r="I81" s="189">
        <v>82</v>
      </c>
    </row>
    <row r="82" spans="1:9" s="17" customFormat="1" ht="15.75">
      <c r="A82" s="233" t="s">
        <v>618</v>
      </c>
      <c r="B82" s="153" t="s">
        <v>201</v>
      </c>
      <c r="C82" s="166" t="s">
        <v>101</v>
      </c>
      <c r="D82" s="166" t="s">
        <v>136</v>
      </c>
      <c r="E82" s="170" t="s">
        <v>185</v>
      </c>
      <c r="F82" s="170"/>
      <c r="G82" s="153" t="s">
        <v>194</v>
      </c>
      <c r="H82" s="153" t="s">
        <v>198</v>
      </c>
      <c r="I82" s="189">
        <v>83</v>
      </c>
    </row>
    <row r="83" spans="1:9" s="17" customFormat="1" ht="15.75">
      <c r="A83" s="233" t="s">
        <v>619</v>
      </c>
      <c r="B83" s="153" t="s">
        <v>202</v>
      </c>
      <c r="C83" s="166" t="s">
        <v>104</v>
      </c>
      <c r="D83" s="166" t="s">
        <v>136</v>
      </c>
      <c r="E83" s="170" t="s">
        <v>185</v>
      </c>
      <c r="F83" s="170"/>
      <c r="G83" s="153" t="s">
        <v>194</v>
      </c>
      <c r="H83" s="153" t="s">
        <v>198</v>
      </c>
      <c r="I83" s="189">
        <v>84</v>
      </c>
    </row>
    <row r="84" spans="1:9" s="17" customFormat="1" ht="15.75">
      <c r="A84" s="233" t="s">
        <v>620</v>
      </c>
      <c r="B84" s="172" t="s">
        <v>203</v>
      </c>
      <c r="C84" s="166" t="s">
        <v>104</v>
      </c>
      <c r="D84" s="166" t="s">
        <v>136</v>
      </c>
      <c r="E84" s="170" t="s">
        <v>185</v>
      </c>
      <c r="F84" s="170"/>
      <c r="G84" s="153" t="s">
        <v>194</v>
      </c>
      <c r="H84" s="153" t="s">
        <v>198</v>
      </c>
      <c r="I84" s="189">
        <v>85</v>
      </c>
    </row>
    <row r="85" spans="1:9" s="17" customFormat="1" ht="15.75">
      <c r="A85" s="233" t="s">
        <v>621</v>
      </c>
      <c r="B85" s="172" t="s">
        <v>204</v>
      </c>
      <c r="C85" s="166" t="s">
        <v>98</v>
      </c>
      <c r="D85" s="166" t="s">
        <v>133</v>
      </c>
      <c r="E85" s="170" t="s">
        <v>185</v>
      </c>
      <c r="F85" s="170"/>
      <c r="G85" s="153" t="s">
        <v>194</v>
      </c>
      <c r="H85" s="153" t="s">
        <v>198</v>
      </c>
      <c r="I85" s="189">
        <v>86</v>
      </c>
    </row>
    <row r="86" spans="1:9" s="17" customFormat="1" ht="15.75">
      <c r="A86" s="233" t="s">
        <v>622</v>
      </c>
      <c r="B86" s="172" t="s">
        <v>205</v>
      </c>
      <c r="C86" s="166" t="s">
        <v>98</v>
      </c>
      <c r="D86" s="166" t="s">
        <v>133</v>
      </c>
      <c r="E86" s="170" t="s">
        <v>185</v>
      </c>
      <c r="F86" s="170"/>
      <c r="G86" s="153" t="s">
        <v>194</v>
      </c>
      <c r="H86" s="153" t="s">
        <v>198</v>
      </c>
      <c r="I86" s="189">
        <v>87</v>
      </c>
    </row>
    <row r="87" spans="1:9" s="17" customFormat="1" ht="15.75">
      <c r="A87" s="233" t="s">
        <v>623</v>
      </c>
      <c r="B87" s="172" t="s">
        <v>206</v>
      </c>
      <c r="C87" s="166" t="s">
        <v>117</v>
      </c>
      <c r="D87" s="166" t="s">
        <v>133</v>
      </c>
      <c r="E87" s="170" t="s">
        <v>185</v>
      </c>
      <c r="F87" s="170"/>
      <c r="G87" s="153" t="s">
        <v>194</v>
      </c>
      <c r="H87" s="153" t="s">
        <v>198</v>
      </c>
      <c r="I87" s="189">
        <v>88</v>
      </c>
    </row>
    <row r="88" spans="1:9" s="17" customFormat="1" ht="15.75">
      <c r="A88" s="233">
        <v>965</v>
      </c>
      <c r="B88" s="153" t="s">
        <v>209</v>
      </c>
      <c r="C88" s="166" t="s">
        <v>104</v>
      </c>
      <c r="D88" s="166" t="s">
        <v>143</v>
      </c>
      <c r="E88" s="170" t="s">
        <v>185</v>
      </c>
      <c r="F88" s="171"/>
      <c r="G88" s="153" t="s">
        <v>207</v>
      </c>
      <c r="H88" s="153" t="s">
        <v>208</v>
      </c>
      <c r="I88" s="189">
        <v>89</v>
      </c>
    </row>
    <row r="89" spans="1:9" s="17" customFormat="1" ht="15.75">
      <c r="A89" s="233">
        <v>964</v>
      </c>
      <c r="B89" s="153" t="s">
        <v>210</v>
      </c>
      <c r="C89" s="166" t="s">
        <v>98</v>
      </c>
      <c r="D89" s="166" t="s">
        <v>136</v>
      </c>
      <c r="E89" s="170" t="s">
        <v>185</v>
      </c>
      <c r="F89" s="171"/>
      <c r="G89" s="153" t="s">
        <v>207</v>
      </c>
      <c r="H89" s="153" t="s">
        <v>208</v>
      </c>
      <c r="I89" s="189">
        <v>90</v>
      </c>
    </row>
    <row r="90" spans="1:9" s="17" customFormat="1" ht="15.75">
      <c r="A90" s="233">
        <v>959</v>
      </c>
      <c r="B90" s="153" t="s">
        <v>211</v>
      </c>
      <c r="C90" s="166" t="s">
        <v>117</v>
      </c>
      <c r="D90" s="166" t="s">
        <v>136</v>
      </c>
      <c r="E90" s="170" t="s">
        <v>185</v>
      </c>
      <c r="F90" s="171"/>
      <c r="G90" s="153" t="s">
        <v>207</v>
      </c>
      <c r="H90" s="153" t="s">
        <v>208</v>
      </c>
      <c r="I90" s="189">
        <v>91</v>
      </c>
    </row>
    <row r="91" spans="1:9" s="17" customFormat="1" ht="15.75">
      <c r="A91" s="233">
        <v>595</v>
      </c>
      <c r="B91" s="184" t="s">
        <v>213</v>
      </c>
      <c r="C91" s="166" t="s">
        <v>97</v>
      </c>
      <c r="D91" s="166" t="s">
        <v>143</v>
      </c>
      <c r="E91" s="170" t="s">
        <v>185</v>
      </c>
      <c r="F91" s="163"/>
      <c r="G91" s="153" t="s">
        <v>207</v>
      </c>
      <c r="H91" s="185" t="s">
        <v>212</v>
      </c>
      <c r="I91" s="189">
        <v>92</v>
      </c>
    </row>
    <row r="92" spans="1:9" s="17" customFormat="1" ht="15.75">
      <c r="A92" s="233">
        <v>592</v>
      </c>
      <c r="B92" s="184" t="s">
        <v>214</v>
      </c>
      <c r="C92" s="166" t="s">
        <v>103</v>
      </c>
      <c r="D92" s="166" t="s">
        <v>15</v>
      </c>
      <c r="E92" s="170" t="s">
        <v>185</v>
      </c>
      <c r="F92" s="163"/>
      <c r="G92" s="153" t="s">
        <v>207</v>
      </c>
      <c r="H92" s="185" t="s">
        <v>212</v>
      </c>
      <c r="I92" s="189">
        <v>93</v>
      </c>
    </row>
    <row r="93" spans="1:9" s="17" customFormat="1" ht="15.75">
      <c r="A93" s="233">
        <v>588</v>
      </c>
      <c r="B93" s="184" t="s">
        <v>215</v>
      </c>
      <c r="C93" s="166" t="s">
        <v>96</v>
      </c>
      <c r="D93" s="166" t="s">
        <v>143</v>
      </c>
      <c r="E93" s="170" t="s">
        <v>185</v>
      </c>
      <c r="F93" s="163"/>
      <c r="G93" s="153" t="s">
        <v>207</v>
      </c>
      <c r="H93" s="185" t="s">
        <v>212</v>
      </c>
      <c r="I93" s="189">
        <v>94</v>
      </c>
    </row>
    <row r="94" spans="1:9" s="17" customFormat="1" ht="15.75">
      <c r="A94" s="233">
        <v>585</v>
      </c>
      <c r="B94" s="184" t="s">
        <v>216</v>
      </c>
      <c r="C94" s="166" t="s">
        <v>96</v>
      </c>
      <c r="D94" s="166" t="s">
        <v>143</v>
      </c>
      <c r="E94" s="170" t="s">
        <v>185</v>
      </c>
      <c r="F94" s="163"/>
      <c r="G94" s="153" t="s">
        <v>207</v>
      </c>
      <c r="H94" s="185" t="s">
        <v>212</v>
      </c>
      <c r="I94" s="189">
        <v>95</v>
      </c>
    </row>
    <row r="95" spans="1:9" s="17" customFormat="1" ht="15.75">
      <c r="A95" s="233">
        <v>951</v>
      </c>
      <c r="B95" s="184" t="s">
        <v>217</v>
      </c>
      <c r="C95" s="166" t="s">
        <v>97</v>
      </c>
      <c r="D95" s="166" t="s">
        <v>143</v>
      </c>
      <c r="E95" s="170" t="s">
        <v>185</v>
      </c>
      <c r="F95" s="163"/>
      <c r="G95" s="153" t="s">
        <v>207</v>
      </c>
      <c r="H95" s="185" t="s">
        <v>212</v>
      </c>
      <c r="I95" s="189">
        <v>96</v>
      </c>
    </row>
    <row r="96" spans="1:9" s="17" customFormat="1" ht="15.75">
      <c r="A96" s="233">
        <v>596</v>
      </c>
      <c r="B96" s="184" t="s">
        <v>218</v>
      </c>
      <c r="C96" s="166" t="s">
        <v>100</v>
      </c>
      <c r="D96" s="166" t="s">
        <v>143</v>
      </c>
      <c r="E96" s="170" t="s">
        <v>185</v>
      </c>
      <c r="F96" s="163"/>
      <c r="G96" s="153" t="s">
        <v>207</v>
      </c>
      <c r="H96" s="185" t="s">
        <v>212</v>
      </c>
      <c r="I96" s="189">
        <v>97</v>
      </c>
    </row>
    <row r="97" spans="1:9" s="17" customFormat="1" ht="15.75">
      <c r="A97" s="233">
        <v>597</v>
      </c>
      <c r="B97" s="184" t="s">
        <v>219</v>
      </c>
      <c r="C97" s="166" t="s">
        <v>101</v>
      </c>
      <c r="D97" s="166" t="s">
        <v>143</v>
      </c>
      <c r="E97" s="170" t="s">
        <v>185</v>
      </c>
      <c r="F97" s="163"/>
      <c r="G97" s="153" t="s">
        <v>207</v>
      </c>
      <c r="H97" s="185" t="s">
        <v>212</v>
      </c>
      <c r="I97" s="189">
        <v>98</v>
      </c>
    </row>
    <row r="98" spans="1:9" s="17" customFormat="1" ht="15.75">
      <c r="A98" s="233">
        <v>972</v>
      </c>
      <c r="B98" s="184" t="s">
        <v>220</v>
      </c>
      <c r="C98" s="166" t="s">
        <v>104</v>
      </c>
      <c r="D98" s="166" t="s">
        <v>143</v>
      </c>
      <c r="E98" s="170" t="s">
        <v>185</v>
      </c>
      <c r="F98" s="163"/>
      <c r="G98" s="153" t="s">
        <v>207</v>
      </c>
      <c r="H98" s="185" t="s">
        <v>227</v>
      </c>
      <c r="I98" s="189">
        <v>99</v>
      </c>
    </row>
    <row r="99" spans="1:9" s="17" customFormat="1" ht="15.75">
      <c r="A99" s="233">
        <v>971</v>
      </c>
      <c r="B99" s="184" t="s">
        <v>221</v>
      </c>
      <c r="C99" s="166" t="s">
        <v>98</v>
      </c>
      <c r="D99" s="166" t="s">
        <v>136</v>
      </c>
      <c r="E99" s="170" t="s">
        <v>185</v>
      </c>
      <c r="F99" s="163"/>
      <c r="G99" s="153" t="s">
        <v>207</v>
      </c>
      <c r="H99" s="185" t="s">
        <v>227</v>
      </c>
      <c r="I99" s="189">
        <v>100</v>
      </c>
    </row>
    <row r="100" spans="1:9" s="17" customFormat="1" ht="15.75">
      <c r="A100" s="233">
        <v>970</v>
      </c>
      <c r="B100" s="184" t="s">
        <v>222</v>
      </c>
      <c r="C100" s="166" t="s">
        <v>98</v>
      </c>
      <c r="D100" s="166" t="s">
        <v>136</v>
      </c>
      <c r="E100" s="170" t="s">
        <v>185</v>
      </c>
      <c r="F100" s="163"/>
      <c r="G100" s="153" t="s">
        <v>207</v>
      </c>
      <c r="H100" s="185" t="s">
        <v>227</v>
      </c>
      <c r="I100" s="189">
        <v>101</v>
      </c>
    </row>
    <row r="101" spans="1:9" s="17" customFormat="1" ht="15.75">
      <c r="A101" s="233">
        <v>968</v>
      </c>
      <c r="B101" s="184" t="s">
        <v>223</v>
      </c>
      <c r="C101" s="166" t="s">
        <v>104</v>
      </c>
      <c r="D101" s="166" t="s">
        <v>136</v>
      </c>
      <c r="E101" s="170" t="s">
        <v>185</v>
      </c>
      <c r="F101" s="163"/>
      <c r="G101" s="153" t="s">
        <v>207</v>
      </c>
      <c r="H101" s="185" t="s">
        <v>227</v>
      </c>
      <c r="I101" s="189">
        <v>102</v>
      </c>
    </row>
    <row r="102" spans="1:9" s="17" customFormat="1" ht="15.75">
      <c r="A102" s="233">
        <v>969</v>
      </c>
      <c r="B102" s="184" t="s">
        <v>224</v>
      </c>
      <c r="C102" s="166" t="s">
        <v>104</v>
      </c>
      <c r="D102" s="166" t="s">
        <v>136</v>
      </c>
      <c r="E102" s="170" t="s">
        <v>185</v>
      </c>
      <c r="F102" s="163"/>
      <c r="G102" s="153" t="s">
        <v>207</v>
      </c>
      <c r="H102" s="185" t="s">
        <v>228</v>
      </c>
      <c r="I102" s="189">
        <v>103</v>
      </c>
    </row>
    <row r="103" spans="1:9" s="17" customFormat="1" ht="15.75">
      <c r="A103" s="233">
        <v>583</v>
      </c>
      <c r="B103" s="184" t="s">
        <v>225</v>
      </c>
      <c r="C103" s="166" t="s">
        <v>96</v>
      </c>
      <c r="D103" s="166" t="s">
        <v>15</v>
      </c>
      <c r="E103" s="170" t="s">
        <v>185</v>
      </c>
      <c r="F103" s="163"/>
      <c r="G103" s="153" t="s">
        <v>207</v>
      </c>
      <c r="H103" s="185" t="s">
        <v>212</v>
      </c>
      <c r="I103" s="189">
        <v>104</v>
      </c>
    </row>
    <row r="104" spans="1:9" s="17" customFormat="1" ht="15.75">
      <c r="A104" s="233">
        <v>590</v>
      </c>
      <c r="B104" s="184" t="s">
        <v>226</v>
      </c>
      <c r="C104" s="166" t="s">
        <v>97</v>
      </c>
      <c r="D104" s="166" t="s">
        <v>15</v>
      </c>
      <c r="E104" s="170" t="s">
        <v>185</v>
      </c>
      <c r="F104" s="163"/>
      <c r="G104" s="153" t="s">
        <v>207</v>
      </c>
      <c r="H104" s="185" t="s">
        <v>212</v>
      </c>
      <c r="I104" s="189">
        <v>105</v>
      </c>
    </row>
    <row r="105" spans="1:9" s="17" customFormat="1" ht="15.75">
      <c r="A105" s="234">
        <v>22</v>
      </c>
      <c r="B105" s="170" t="s">
        <v>156</v>
      </c>
      <c r="C105" s="218" t="s">
        <v>104</v>
      </c>
      <c r="D105" s="165" t="s">
        <v>136</v>
      </c>
      <c r="E105" s="161" t="s">
        <v>154</v>
      </c>
      <c r="F105" s="161"/>
      <c r="G105" s="162" t="s">
        <v>155</v>
      </c>
      <c r="H105" s="167" t="s">
        <v>162</v>
      </c>
      <c r="I105" s="189">
        <v>106</v>
      </c>
    </row>
    <row r="106" spans="1:9" s="17" customFormat="1" ht="15.75">
      <c r="A106" s="234">
        <v>24</v>
      </c>
      <c r="B106" s="170" t="s">
        <v>157</v>
      </c>
      <c r="C106" s="218" t="s">
        <v>161</v>
      </c>
      <c r="D106" s="165" t="s">
        <v>133</v>
      </c>
      <c r="E106" s="161" t="s">
        <v>154</v>
      </c>
      <c r="F106" s="161"/>
      <c r="G106" s="162" t="s">
        <v>155</v>
      </c>
      <c r="H106" s="167" t="s">
        <v>162</v>
      </c>
      <c r="I106" s="189">
        <v>107</v>
      </c>
    </row>
    <row r="107" spans="1:9" s="17" customFormat="1" ht="15.75">
      <c r="A107" s="234">
        <v>25</v>
      </c>
      <c r="B107" s="170" t="s">
        <v>158</v>
      </c>
      <c r="C107" s="218" t="s">
        <v>139</v>
      </c>
      <c r="D107" s="165" t="s">
        <v>133</v>
      </c>
      <c r="E107" s="161" t="s">
        <v>154</v>
      </c>
      <c r="F107" s="161"/>
      <c r="G107" s="162" t="s">
        <v>155</v>
      </c>
      <c r="H107" s="167" t="s">
        <v>163</v>
      </c>
      <c r="I107" s="189">
        <v>108</v>
      </c>
    </row>
    <row r="108" spans="1:9" s="17" customFormat="1" ht="15.75">
      <c r="A108" s="234">
        <v>28</v>
      </c>
      <c r="B108" s="171" t="s">
        <v>159</v>
      </c>
      <c r="C108" s="213" t="s">
        <v>104</v>
      </c>
      <c r="D108" s="165" t="s">
        <v>136</v>
      </c>
      <c r="E108" s="161" t="s">
        <v>154</v>
      </c>
      <c r="F108" s="161"/>
      <c r="G108" s="162" t="s">
        <v>155</v>
      </c>
      <c r="H108" s="167" t="s">
        <v>164</v>
      </c>
      <c r="I108" s="189">
        <v>109</v>
      </c>
    </row>
    <row r="109" spans="1:9" s="17" customFormat="1" ht="15.75">
      <c r="A109" s="234">
        <v>30</v>
      </c>
      <c r="B109" s="171" t="s">
        <v>160</v>
      </c>
      <c r="C109" s="213" t="s">
        <v>104</v>
      </c>
      <c r="D109" s="165" t="s">
        <v>136</v>
      </c>
      <c r="E109" s="161" t="s">
        <v>154</v>
      </c>
      <c r="F109" s="161"/>
      <c r="G109" s="162" t="s">
        <v>155</v>
      </c>
      <c r="H109" s="167" t="s">
        <v>164</v>
      </c>
      <c r="I109" s="189">
        <v>110</v>
      </c>
    </row>
    <row r="110" spans="1:9" s="17" customFormat="1" ht="15.75">
      <c r="A110" s="235">
        <v>6</v>
      </c>
      <c r="B110" s="153" t="s">
        <v>276</v>
      </c>
      <c r="C110" s="166" t="s">
        <v>102</v>
      </c>
      <c r="D110" s="179">
        <v>1</v>
      </c>
      <c r="E110" s="163" t="s">
        <v>154</v>
      </c>
      <c r="F110" s="163"/>
      <c r="G110" s="153" t="s">
        <v>284</v>
      </c>
      <c r="H110" s="153" t="s">
        <v>285</v>
      </c>
      <c r="I110" s="189">
        <v>111</v>
      </c>
    </row>
    <row r="111" spans="1:9" s="17" customFormat="1" ht="15.75">
      <c r="A111" s="235">
        <v>7</v>
      </c>
      <c r="B111" s="153" t="s">
        <v>277</v>
      </c>
      <c r="C111" s="166" t="s">
        <v>97</v>
      </c>
      <c r="D111" s="179">
        <v>1</v>
      </c>
      <c r="E111" s="163" t="s">
        <v>154</v>
      </c>
      <c r="F111" s="163"/>
      <c r="G111" s="153" t="s">
        <v>284</v>
      </c>
      <c r="H111" s="153" t="s">
        <v>285</v>
      </c>
      <c r="I111" s="189">
        <v>112</v>
      </c>
    </row>
    <row r="112" spans="1:9" s="17" customFormat="1" ht="15.75">
      <c r="A112" s="235">
        <v>8</v>
      </c>
      <c r="B112" s="153" t="s">
        <v>278</v>
      </c>
      <c r="C112" s="166" t="s">
        <v>103</v>
      </c>
      <c r="D112" s="179">
        <v>2</v>
      </c>
      <c r="E112" s="163" t="s">
        <v>154</v>
      </c>
      <c r="F112" s="163"/>
      <c r="G112" s="153" t="s">
        <v>284</v>
      </c>
      <c r="H112" s="153" t="s">
        <v>285</v>
      </c>
      <c r="I112" s="189">
        <v>113</v>
      </c>
    </row>
    <row r="113" spans="1:9" s="17" customFormat="1" ht="15.75">
      <c r="A113" s="235">
        <v>9</v>
      </c>
      <c r="B113" s="153" t="s">
        <v>279</v>
      </c>
      <c r="C113" s="166" t="s">
        <v>96</v>
      </c>
      <c r="D113" s="179">
        <v>1</v>
      </c>
      <c r="E113" s="163" t="s">
        <v>154</v>
      </c>
      <c r="F113" s="163"/>
      <c r="G113" s="153" t="s">
        <v>284</v>
      </c>
      <c r="H113" s="153" t="s">
        <v>286</v>
      </c>
      <c r="I113" s="189">
        <v>114</v>
      </c>
    </row>
    <row r="114" spans="1:9" s="17" customFormat="1" ht="15.75">
      <c r="A114" s="235">
        <v>10</v>
      </c>
      <c r="B114" s="153" t="s">
        <v>280</v>
      </c>
      <c r="C114" s="166" t="s">
        <v>101</v>
      </c>
      <c r="D114" s="179">
        <v>3</v>
      </c>
      <c r="E114" s="163" t="s">
        <v>154</v>
      </c>
      <c r="F114" s="163"/>
      <c r="G114" s="153" t="s">
        <v>284</v>
      </c>
      <c r="H114" s="153" t="s">
        <v>285</v>
      </c>
      <c r="I114" s="189">
        <v>115</v>
      </c>
    </row>
    <row r="115" spans="1:9" s="17" customFormat="1" ht="15.75">
      <c r="A115" s="235">
        <v>11</v>
      </c>
      <c r="B115" s="153" t="s">
        <v>281</v>
      </c>
      <c r="C115" s="166" t="s">
        <v>101</v>
      </c>
      <c r="D115" s="179">
        <v>1</v>
      </c>
      <c r="E115" s="163" t="s">
        <v>154</v>
      </c>
      <c r="F115" s="163"/>
      <c r="G115" s="153" t="s">
        <v>287</v>
      </c>
      <c r="H115" s="153" t="s">
        <v>285</v>
      </c>
      <c r="I115" s="189">
        <v>116</v>
      </c>
    </row>
    <row r="116" spans="1:9" s="17" customFormat="1" ht="15.75">
      <c r="A116" s="235">
        <v>12</v>
      </c>
      <c r="B116" s="153" t="s">
        <v>282</v>
      </c>
      <c r="C116" s="166" t="s">
        <v>101</v>
      </c>
      <c r="D116" s="179">
        <v>2</v>
      </c>
      <c r="E116" s="163" t="s">
        <v>154</v>
      </c>
      <c r="F116" s="163"/>
      <c r="G116" s="153" t="s">
        <v>287</v>
      </c>
      <c r="H116" s="153" t="s">
        <v>285</v>
      </c>
      <c r="I116" s="189">
        <v>117</v>
      </c>
    </row>
    <row r="117" spans="1:9" s="17" customFormat="1" ht="15.75">
      <c r="A117" s="235">
        <v>13</v>
      </c>
      <c r="B117" s="172" t="s">
        <v>283</v>
      </c>
      <c r="C117" s="166" t="s">
        <v>96</v>
      </c>
      <c r="D117" s="190">
        <v>2</v>
      </c>
      <c r="E117" s="163" t="s">
        <v>154</v>
      </c>
      <c r="F117" s="163"/>
      <c r="G117" s="153" t="s">
        <v>284</v>
      </c>
      <c r="H117" s="153" t="s">
        <v>285</v>
      </c>
      <c r="I117" s="189">
        <v>118</v>
      </c>
    </row>
    <row r="118" spans="1:9" s="17" customFormat="1" ht="15.75">
      <c r="A118" s="233">
        <v>950</v>
      </c>
      <c r="B118" s="153" t="s">
        <v>288</v>
      </c>
      <c r="C118" s="181" t="s">
        <v>98</v>
      </c>
      <c r="D118" s="163"/>
      <c r="E118" s="173" t="s">
        <v>154</v>
      </c>
      <c r="F118" s="163"/>
      <c r="G118" s="153" t="s">
        <v>296</v>
      </c>
      <c r="H118" s="153" t="s">
        <v>297</v>
      </c>
      <c r="I118" s="189">
        <v>119</v>
      </c>
    </row>
    <row r="119" spans="1:9" s="17" customFormat="1" ht="15.75">
      <c r="A119" s="233" t="s">
        <v>659</v>
      </c>
      <c r="B119" s="153" t="s">
        <v>289</v>
      </c>
      <c r="C119" s="181" t="s">
        <v>117</v>
      </c>
      <c r="D119" s="163"/>
      <c r="E119" s="173" t="s">
        <v>154</v>
      </c>
      <c r="F119" s="163"/>
      <c r="G119" s="153" t="s">
        <v>296</v>
      </c>
      <c r="H119" s="153" t="s">
        <v>297</v>
      </c>
      <c r="I119" s="189">
        <v>120</v>
      </c>
    </row>
    <row r="120" spans="1:9" s="17" customFormat="1" ht="15.75">
      <c r="A120" s="233">
        <v>430</v>
      </c>
      <c r="B120" s="153" t="s">
        <v>290</v>
      </c>
      <c r="C120" s="181" t="s">
        <v>96</v>
      </c>
      <c r="D120" s="163"/>
      <c r="E120" s="173" t="s">
        <v>154</v>
      </c>
      <c r="F120" s="163"/>
      <c r="G120" s="153" t="s">
        <v>296</v>
      </c>
      <c r="H120" s="153" t="s">
        <v>298</v>
      </c>
      <c r="I120" s="189">
        <v>121</v>
      </c>
    </row>
    <row r="121" spans="1:9" s="17" customFormat="1" ht="15.75">
      <c r="A121" s="233">
        <v>953</v>
      </c>
      <c r="B121" s="153" t="s">
        <v>107</v>
      </c>
      <c r="C121" s="181" t="s">
        <v>101</v>
      </c>
      <c r="D121" s="163"/>
      <c r="E121" s="173" t="s">
        <v>154</v>
      </c>
      <c r="F121" s="163"/>
      <c r="G121" s="153" t="s">
        <v>296</v>
      </c>
      <c r="H121" s="153" t="s">
        <v>299</v>
      </c>
      <c r="I121" s="189">
        <v>122</v>
      </c>
    </row>
    <row r="122" spans="1:9" s="17" customFormat="1" ht="15.75">
      <c r="A122" s="233">
        <v>954</v>
      </c>
      <c r="B122" s="153" t="s">
        <v>291</v>
      </c>
      <c r="C122" s="181" t="s">
        <v>101</v>
      </c>
      <c r="D122" s="163"/>
      <c r="E122" s="173" t="s">
        <v>154</v>
      </c>
      <c r="F122" s="163"/>
      <c r="G122" s="153" t="s">
        <v>296</v>
      </c>
      <c r="H122" s="153" t="s">
        <v>299</v>
      </c>
      <c r="I122" s="189">
        <v>123</v>
      </c>
    </row>
    <row r="123" spans="1:9" s="17" customFormat="1" ht="15.75">
      <c r="A123" s="233">
        <v>955</v>
      </c>
      <c r="B123" s="153" t="s">
        <v>292</v>
      </c>
      <c r="C123" s="181" t="s">
        <v>104</v>
      </c>
      <c r="D123" s="163"/>
      <c r="E123" s="173" t="s">
        <v>154</v>
      </c>
      <c r="F123" s="163"/>
      <c r="G123" s="153" t="s">
        <v>296</v>
      </c>
      <c r="H123" s="153" t="s">
        <v>299</v>
      </c>
      <c r="I123" s="189">
        <v>124</v>
      </c>
    </row>
    <row r="124" spans="1:9" s="17" customFormat="1" ht="15.75">
      <c r="A124" s="233">
        <v>956</v>
      </c>
      <c r="B124" s="153" t="s">
        <v>293</v>
      </c>
      <c r="C124" s="181" t="s">
        <v>117</v>
      </c>
      <c r="D124" s="163"/>
      <c r="E124" s="173" t="s">
        <v>154</v>
      </c>
      <c r="F124" s="163"/>
      <c r="G124" s="153" t="s">
        <v>296</v>
      </c>
      <c r="H124" s="153" t="s">
        <v>300</v>
      </c>
      <c r="I124" s="189">
        <v>125</v>
      </c>
    </row>
    <row r="125" spans="1:9" s="17" customFormat="1" ht="15.75">
      <c r="A125" s="233">
        <v>957</v>
      </c>
      <c r="B125" s="153" t="s">
        <v>294</v>
      </c>
      <c r="C125" s="181" t="s">
        <v>98</v>
      </c>
      <c r="D125" s="163"/>
      <c r="E125" s="173" t="s">
        <v>154</v>
      </c>
      <c r="F125" s="163"/>
      <c r="G125" s="153" t="s">
        <v>296</v>
      </c>
      <c r="H125" s="153" t="s">
        <v>301</v>
      </c>
      <c r="I125" s="189">
        <v>126</v>
      </c>
    </row>
    <row r="126" spans="1:9" s="17" customFormat="1" ht="15.75">
      <c r="A126" s="233">
        <v>958</v>
      </c>
      <c r="B126" s="153" t="s">
        <v>295</v>
      </c>
      <c r="C126" s="181" t="s">
        <v>98</v>
      </c>
      <c r="D126" s="163"/>
      <c r="E126" s="173" t="s">
        <v>154</v>
      </c>
      <c r="F126" s="163"/>
      <c r="G126" s="153" t="s">
        <v>296</v>
      </c>
      <c r="H126" s="153" t="s">
        <v>301</v>
      </c>
      <c r="I126" s="189">
        <v>127</v>
      </c>
    </row>
    <row r="127" spans="1:9" s="17" customFormat="1" ht="15.75">
      <c r="A127" s="233">
        <v>574</v>
      </c>
      <c r="B127" s="172" t="s">
        <v>306</v>
      </c>
      <c r="C127" s="182" t="s">
        <v>104</v>
      </c>
      <c r="D127" s="180"/>
      <c r="E127" s="173" t="s">
        <v>154</v>
      </c>
      <c r="F127" s="163"/>
      <c r="G127" s="153" t="s">
        <v>308</v>
      </c>
      <c r="H127" s="153" t="s">
        <v>307</v>
      </c>
      <c r="I127" s="189">
        <v>128</v>
      </c>
    </row>
    <row r="128" spans="1:9" s="17" customFormat="1" ht="15.75">
      <c r="A128" s="234">
        <v>575</v>
      </c>
      <c r="B128" s="153" t="s">
        <v>169</v>
      </c>
      <c r="C128" s="164" t="s">
        <v>100</v>
      </c>
      <c r="D128" s="165" t="s">
        <v>15</v>
      </c>
      <c r="E128" s="161" t="s">
        <v>167</v>
      </c>
      <c r="F128" s="161"/>
      <c r="G128" s="162" t="s">
        <v>168</v>
      </c>
      <c r="H128" s="153" t="s">
        <v>172</v>
      </c>
      <c r="I128" s="189">
        <v>129</v>
      </c>
    </row>
    <row r="129" spans="1:9" s="17" customFormat="1" ht="15.75">
      <c r="A129" s="233">
        <v>576</v>
      </c>
      <c r="B129" s="153" t="s">
        <v>170</v>
      </c>
      <c r="C129" s="164" t="s">
        <v>100</v>
      </c>
      <c r="D129" s="165" t="s">
        <v>143</v>
      </c>
      <c r="E129" s="161" t="s">
        <v>167</v>
      </c>
      <c r="F129" s="161"/>
      <c r="G129" s="162" t="s">
        <v>168</v>
      </c>
      <c r="H129" s="153" t="s">
        <v>173</v>
      </c>
      <c r="I129" s="189">
        <v>130</v>
      </c>
    </row>
    <row r="130" spans="1:9" s="17" customFormat="1" ht="15.75">
      <c r="A130" s="234">
        <v>577</v>
      </c>
      <c r="B130" s="153" t="s">
        <v>171</v>
      </c>
      <c r="C130" s="164" t="s">
        <v>100</v>
      </c>
      <c r="D130" s="164" t="s">
        <v>143</v>
      </c>
      <c r="E130" s="161" t="s">
        <v>167</v>
      </c>
      <c r="F130" s="161"/>
      <c r="G130" s="162" t="s">
        <v>168</v>
      </c>
      <c r="H130" s="153" t="s">
        <v>172</v>
      </c>
      <c r="I130" s="189">
        <v>131</v>
      </c>
    </row>
    <row r="131" spans="1:9" ht="15.75">
      <c r="A131" s="235">
        <v>111</v>
      </c>
      <c r="B131" s="152" t="s">
        <v>408</v>
      </c>
      <c r="C131" s="182" t="s">
        <v>98</v>
      </c>
      <c r="D131" s="190">
        <v>2</v>
      </c>
      <c r="E131" s="178" t="s">
        <v>272</v>
      </c>
      <c r="F131" s="171"/>
      <c r="G131" s="220" t="s">
        <v>155</v>
      </c>
      <c r="H131" s="220" t="s">
        <v>411</v>
      </c>
      <c r="I131" s="189">
        <v>132</v>
      </c>
    </row>
    <row r="132" spans="1:9" ht="15.75">
      <c r="A132" s="235">
        <v>218</v>
      </c>
      <c r="B132" s="152" t="s">
        <v>275</v>
      </c>
      <c r="C132" s="182" t="s">
        <v>100</v>
      </c>
      <c r="D132" s="190">
        <v>1</v>
      </c>
      <c r="E132" s="178" t="s">
        <v>272</v>
      </c>
      <c r="F132" s="178"/>
      <c r="G132" s="220" t="s">
        <v>414</v>
      </c>
      <c r="H132" s="220" t="s">
        <v>274</v>
      </c>
      <c r="I132" s="189">
        <v>133</v>
      </c>
    </row>
    <row r="133" spans="1:9" ht="15.75">
      <c r="A133" s="235">
        <v>219</v>
      </c>
      <c r="B133" s="152" t="s">
        <v>271</v>
      </c>
      <c r="C133" s="182" t="s">
        <v>117</v>
      </c>
      <c r="D133" s="190">
        <v>2</v>
      </c>
      <c r="E133" s="178" t="s">
        <v>272</v>
      </c>
      <c r="F133" s="178"/>
      <c r="G133" s="220" t="s">
        <v>414</v>
      </c>
      <c r="H133" s="220" t="s">
        <v>274</v>
      </c>
      <c r="I133" s="189">
        <v>134</v>
      </c>
    </row>
    <row r="134" spans="1:9" s="7" customFormat="1" ht="15.75">
      <c r="A134" s="235">
        <v>222</v>
      </c>
      <c r="B134" s="151" t="s">
        <v>409</v>
      </c>
      <c r="C134" s="182" t="s">
        <v>97</v>
      </c>
      <c r="D134" s="190">
        <v>1</v>
      </c>
      <c r="E134" s="178" t="s">
        <v>272</v>
      </c>
      <c r="F134" s="161"/>
      <c r="G134" s="220" t="s">
        <v>414</v>
      </c>
      <c r="H134" s="221" t="s">
        <v>412</v>
      </c>
      <c r="I134" s="189">
        <v>135</v>
      </c>
    </row>
    <row r="135" spans="1:9" ht="15.75">
      <c r="A135" s="235">
        <v>222</v>
      </c>
      <c r="B135" s="151" t="s">
        <v>409</v>
      </c>
      <c r="C135" s="182" t="s">
        <v>97</v>
      </c>
      <c r="D135" s="190">
        <v>1</v>
      </c>
      <c r="E135" s="178" t="s">
        <v>272</v>
      </c>
      <c r="F135" s="171"/>
      <c r="G135" s="220" t="s">
        <v>414</v>
      </c>
      <c r="H135" s="221" t="s">
        <v>412</v>
      </c>
      <c r="I135" s="189">
        <v>136</v>
      </c>
    </row>
    <row r="136" spans="1:9" ht="15.75">
      <c r="A136" s="235">
        <v>223</v>
      </c>
      <c r="B136" s="151" t="s">
        <v>410</v>
      </c>
      <c r="C136" s="182" t="s">
        <v>99</v>
      </c>
      <c r="D136" s="222" t="s">
        <v>15</v>
      </c>
      <c r="E136" s="178" t="s">
        <v>272</v>
      </c>
      <c r="F136" s="171"/>
      <c r="G136" s="220" t="s">
        <v>414</v>
      </c>
      <c r="H136" s="221" t="s">
        <v>413</v>
      </c>
      <c r="I136" s="189">
        <v>137</v>
      </c>
    </row>
    <row r="137" spans="1:9" s="8" customFormat="1" ht="15.75">
      <c r="A137" s="235">
        <v>223</v>
      </c>
      <c r="B137" s="151" t="s">
        <v>410</v>
      </c>
      <c r="C137" s="182" t="s">
        <v>99</v>
      </c>
      <c r="D137" s="222" t="s">
        <v>15</v>
      </c>
      <c r="E137" s="178" t="s">
        <v>272</v>
      </c>
      <c r="F137" s="170"/>
      <c r="G137" s="220" t="s">
        <v>414</v>
      </c>
      <c r="H137" s="221" t="s">
        <v>413</v>
      </c>
      <c r="I137" s="189">
        <v>138</v>
      </c>
    </row>
    <row r="138" spans="1:9" ht="15.75">
      <c r="A138" s="236">
        <v>312</v>
      </c>
      <c r="B138" s="171" t="s">
        <v>482</v>
      </c>
      <c r="C138" s="205" t="s">
        <v>97</v>
      </c>
      <c r="D138" s="205" t="s">
        <v>143</v>
      </c>
      <c r="E138" s="178" t="s">
        <v>118</v>
      </c>
      <c r="F138" s="171"/>
      <c r="G138" s="171" t="s">
        <v>483</v>
      </c>
      <c r="H138" s="171"/>
      <c r="I138" s="189">
        <v>139</v>
      </c>
    </row>
    <row r="139" spans="1:9" ht="15.75">
      <c r="A139" s="236">
        <v>313</v>
      </c>
      <c r="B139" s="171" t="s">
        <v>484</v>
      </c>
      <c r="C139" s="205" t="s">
        <v>96</v>
      </c>
      <c r="D139" s="205" t="s">
        <v>143</v>
      </c>
      <c r="E139" s="178" t="s">
        <v>118</v>
      </c>
      <c r="F139" s="171"/>
      <c r="G139" s="171" t="s">
        <v>483</v>
      </c>
      <c r="H139" s="171"/>
      <c r="I139" s="189">
        <v>140</v>
      </c>
    </row>
    <row r="140" spans="1:9" ht="18" customHeight="1">
      <c r="A140" s="237">
        <v>524</v>
      </c>
      <c r="B140" s="206" t="s">
        <v>611</v>
      </c>
      <c r="C140" s="181" t="s">
        <v>96</v>
      </c>
      <c r="D140" s="207" t="s">
        <v>143</v>
      </c>
      <c r="E140" s="170" t="s">
        <v>118</v>
      </c>
      <c r="F140" s="170"/>
      <c r="G140" s="206" t="s">
        <v>126</v>
      </c>
      <c r="H140" s="206" t="s">
        <v>125</v>
      </c>
      <c r="I140" s="189">
        <v>141</v>
      </c>
    </row>
    <row r="141" spans="1:9" s="8" customFormat="1" ht="15.75">
      <c r="A141" s="237" t="s">
        <v>613</v>
      </c>
      <c r="B141" s="206" t="s">
        <v>614</v>
      </c>
      <c r="C141" s="181" t="s">
        <v>98</v>
      </c>
      <c r="D141" s="207" t="s">
        <v>133</v>
      </c>
      <c r="E141" s="170" t="s">
        <v>185</v>
      </c>
      <c r="F141" s="170"/>
      <c r="G141" s="206" t="s">
        <v>194</v>
      </c>
      <c r="H141" s="206" t="s">
        <v>198</v>
      </c>
      <c r="I141" s="189">
        <v>142</v>
      </c>
    </row>
    <row r="142" spans="1:9" s="8" customFormat="1" ht="15.75">
      <c r="A142" s="237" t="s">
        <v>615</v>
      </c>
      <c r="B142" s="206" t="s">
        <v>616</v>
      </c>
      <c r="C142" s="181" t="s">
        <v>139</v>
      </c>
      <c r="D142" s="207" t="s">
        <v>133</v>
      </c>
      <c r="E142" s="170" t="s">
        <v>185</v>
      </c>
      <c r="F142" s="170"/>
      <c r="G142" s="206" t="s">
        <v>194</v>
      </c>
      <c r="H142" s="206" t="s">
        <v>198</v>
      </c>
      <c r="I142" s="189">
        <v>143</v>
      </c>
    </row>
    <row r="143" spans="1:9" s="17" customFormat="1" ht="15.75">
      <c r="A143" s="233">
        <v>407</v>
      </c>
      <c r="B143" s="184" t="s">
        <v>665</v>
      </c>
      <c r="C143" s="166" t="s">
        <v>97</v>
      </c>
      <c r="D143" s="166"/>
      <c r="E143" s="170" t="s">
        <v>185</v>
      </c>
      <c r="F143" s="163"/>
      <c r="G143" s="153" t="s">
        <v>666</v>
      </c>
      <c r="H143" s="185" t="s">
        <v>212</v>
      </c>
      <c r="I143" s="223"/>
    </row>
    <row r="144" spans="1:9" s="17" customFormat="1" ht="15.75">
      <c r="A144" s="233" t="s">
        <v>773</v>
      </c>
      <c r="B144" s="184" t="s">
        <v>774</v>
      </c>
      <c r="C144" s="166" t="s">
        <v>97</v>
      </c>
      <c r="D144" s="166"/>
      <c r="E144" s="170" t="s">
        <v>185</v>
      </c>
      <c r="F144" s="163"/>
      <c r="G144" s="153" t="s">
        <v>666</v>
      </c>
      <c r="H144" s="185" t="s">
        <v>212</v>
      </c>
      <c r="I144" s="223"/>
    </row>
    <row r="145" spans="1:10" s="17" customFormat="1" ht="15.75">
      <c r="A145" s="233"/>
      <c r="B145" s="184"/>
      <c r="C145" s="166"/>
      <c r="D145" s="166"/>
      <c r="E145" s="170"/>
      <c r="F145" s="163"/>
      <c r="G145" s="153"/>
      <c r="H145" s="185"/>
      <c r="I145" s="223"/>
    </row>
    <row r="146" spans="1:10" s="15" customFormat="1" ht="15.75">
      <c r="A146" s="233">
        <v>57</v>
      </c>
      <c r="B146" s="153" t="s">
        <v>230</v>
      </c>
      <c r="C146" s="166" t="s">
        <v>104</v>
      </c>
      <c r="D146" s="166"/>
      <c r="E146" s="173" t="s">
        <v>151</v>
      </c>
      <c r="F146" s="163"/>
      <c r="G146" s="163" t="s">
        <v>229</v>
      </c>
      <c r="H146" s="153" t="s">
        <v>237</v>
      </c>
      <c r="I146" s="224">
        <v>1</v>
      </c>
      <c r="J146" s="17"/>
    </row>
    <row r="147" spans="1:10" s="74" customFormat="1" ht="15.75">
      <c r="A147" s="233">
        <v>58</v>
      </c>
      <c r="B147" s="153" t="s">
        <v>231</v>
      </c>
      <c r="C147" s="166" t="s">
        <v>101</v>
      </c>
      <c r="D147" s="166"/>
      <c r="E147" s="173" t="s">
        <v>151</v>
      </c>
      <c r="F147" s="163"/>
      <c r="G147" s="163" t="s">
        <v>229</v>
      </c>
      <c r="H147" s="153" t="s">
        <v>237</v>
      </c>
      <c r="I147" s="224">
        <v>2</v>
      </c>
      <c r="J147" s="17"/>
    </row>
    <row r="148" spans="1:10" s="15" customFormat="1" ht="15.75">
      <c r="A148" s="233">
        <v>59</v>
      </c>
      <c r="B148" s="153" t="s">
        <v>232</v>
      </c>
      <c r="C148" s="166" t="s">
        <v>104</v>
      </c>
      <c r="D148" s="166"/>
      <c r="E148" s="173" t="s">
        <v>151</v>
      </c>
      <c r="F148" s="163"/>
      <c r="G148" s="163" t="s">
        <v>229</v>
      </c>
      <c r="H148" s="153" t="s">
        <v>237</v>
      </c>
      <c r="I148" s="224">
        <v>3</v>
      </c>
      <c r="J148" s="17"/>
    </row>
    <row r="149" spans="1:10" s="17" customFormat="1" ht="15.75">
      <c r="A149" s="233">
        <v>67</v>
      </c>
      <c r="B149" s="153" t="s">
        <v>233</v>
      </c>
      <c r="C149" s="166" t="s">
        <v>139</v>
      </c>
      <c r="D149" s="166"/>
      <c r="E149" s="173" t="s">
        <v>151</v>
      </c>
      <c r="F149" s="163"/>
      <c r="G149" s="163" t="s">
        <v>229</v>
      </c>
      <c r="H149" s="153" t="s">
        <v>236</v>
      </c>
      <c r="I149" s="224">
        <v>4</v>
      </c>
    </row>
    <row r="150" spans="1:10" s="17" customFormat="1" ht="15.75">
      <c r="A150" s="233">
        <v>68</v>
      </c>
      <c r="B150" s="153" t="s">
        <v>234</v>
      </c>
      <c r="C150" s="166" t="s">
        <v>100</v>
      </c>
      <c r="D150" s="166"/>
      <c r="E150" s="173" t="s">
        <v>151</v>
      </c>
      <c r="F150" s="163"/>
      <c r="G150" s="163" t="s">
        <v>229</v>
      </c>
      <c r="H150" s="153" t="s">
        <v>236</v>
      </c>
      <c r="I150" s="224">
        <v>5</v>
      </c>
    </row>
    <row r="151" spans="1:10" s="17" customFormat="1" ht="15.75">
      <c r="A151" s="233">
        <v>69</v>
      </c>
      <c r="B151" s="153" t="s">
        <v>235</v>
      </c>
      <c r="C151" s="166" t="s">
        <v>101</v>
      </c>
      <c r="D151" s="166"/>
      <c r="E151" s="173" t="s">
        <v>151</v>
      </c>
      <c r="F151" s="163"/>
      <c r="G151" s="163" t="s">
        <v>229</v>
      </c>
      <c r="H151" s="153" t="s">
        <v>237</v>
      </c>
      <c r="I151" s="224">
        <v>6</v>
      </c>
    </row>
    <row r="152" spans="1:10" s="17" customFormat="1" ht="15.75">
      <c r="A152" s="234">
        <v>34</v>
      </c>
      <c r="B152" s="168" t="s">
        <v>144</v>
      </c>
      <c r="C152" s="169">
        <v>2000</v>
      </c>
      <c r="D152" s="165"/>
      <c r="E152" s="161" t="s">
        <v>151</v>
      </c>
      <c r="F152" s="161"/>
      <c r="G152" s="167" t="s">
        <v>152</v>
      </c>
      <c r="H152" s="167" t="s">
        <v>150</v>
      </c>
      <c r="I152" s="224">
        <v>7</v>
      </c>
    </row>
    <row r="153" spans="1:10" s="17" customFormat="1" ht="15.75">
      <c r="A153" s="234">
        <v>35</v>
      </c>
      <c r="B153" s="168" t="s">
        <v>145</v>
      </c>
      <c r="C153" s="169">
        <v>2000</v>
      </c>
      <c r="D153" s="164"/>
      <c r="E153" s="161" t="s">
        <v>151</v>
      </c>
      <c r="F153" s="161"/>
      <c r="G153" s="167" t="s">
        <v>152</v>
      </c>
      <c r="H153" s="167" t="s">
        <v>150</v>
      </c>
      <c r="I153" s="224">
        <v>8</v>
      </c>
    </row>
    <row r="154" spans="1:10" s="17" customFormat="1" ht="15.75">
      <c r="A154" s="234">
        <v>36</v>
      </c>
      <c r="B154" s="168" t="s">
        <v>146</v>
      </c>
      <c r="C154" s="169">
        <v>2000</v>
      </c>
      <c r="D154" s="165"/>
      <c r="E154" s="161" t="s">
        <v>151</v>
      </c>
      <c r="F154" s="161"/>
      <c r="G154" s="167" t="s">
        <v>152</v>
      </c>
      <c r="H154" s="167" t="s">
        <v>150</v>
      </c>
      <c r="I154" s="224">
        <v>9</v>
      </c>
    </row>
    <row r="155" spans="1:10" s="74" customFormat="1" ht="15.75">
      <c r="A155" s="234">
        <v>38</v>
      </c>
      <c r="B155" s="168" t="s">
        <v>147</v>
      </c>
      <c r="C155" s="169">
        <v>2001</v>
      </c>
      <c r="D155" s="165"/>
      <c r="E155" s="161" t="s">
        <v>151</v>
      </c>
      <c r="F155" s="161"/>
      <c r="G155" s="167" t="s">
        <v>152</v>
      </c>
      <c r="H155" s="167" t="s">
        <v>150</v>
      </c>
      <c r="I155" s="224">
        <v>11</v>
      </c>
      <c r="J155" s="17"/>
    </row>
    <row r="156" spans="1:10" s="17" customFormat="1" ht="15.75">
      <c r="A156" s="234">
        <v>40</v>
      </c>
      <c r="B156" s="168" t="s">
        <v>148</v>
      </c>
      <c r="C156" s="169">
        <v>2000</v>
      </c>
      <c r="D156" s="165"/>
      <c r="E156" s="161" t="s">
        <v>151</v>
      </c>
      <c r="F156" s="161"/>
      <c r="G156" s="167" t="s">
        <v>152</v>
      </c>
      <c r="H156" s="167" t="s">
        <v>150</v>
      </c>
      <c r="I156" s="224">
        <v>12</v>
      </c>
    </row>
    <row r="157" spans="1:10" s="17" customFormat="1" ht="15.75">
      <c r="A157" s="234">
        <v>44</v>
      </c>
      <c r="B157" s="168" t="s">
        <v>149</v>
      </c>
      <c r="C157" s="169">
        <v>2000</v>
      </c>
      <c r="D157" s="146"/>
      <c r="E157" s="161" t="s">
        <v>151</v>
      </c>
      <c r="F157" s="161"/>
      <c r="G157" s="167" t="s">
        <v>152</v>
      </c>
      <c r="H157" s="167" t="s">
        <v>150</v>
      </c>
      <c r="I157" s="224">
        <v>16</v>
      </c>
    </row>
    <row r="158" spans="1:10" s="17" customFormat="1" ht="15.75">
      <c r="A158" s="234">
        <v>143</v>
      </c>
      <c r="B158" s="153" t="s">
        <v>176</v>
      </c>
      <c r="C158" s="164" t="s">
        <v>139</v>
      </c>
      <c r="D158" s="164" t="s">
        <v>133</v>
      </c>
      <c r="E158" s="161" t="s">
        <v>151</v>
      </c>
      <c r="F158" s="163"/>
      <c r="G158" s="153" t="s">
        <v>174</v>
      </c>
      <c r="H158" s="153" t="s">
        <v>175</v>
      </c>
      <c r="I158" s="224">
        <v>17</v>
      </c>
    </row>
    <row r="159" spans="1:10" s="74" customFormat="1" ht="15.75">
      <c r="A159" s="234">
        <v>144</v>
      </c>
      <c r="B159" s="153" t="s">
        <v>177</v>
      </c>
      <c r="C159" s="164" t="s">
        <v>139</v>
      </c>
      <c r="D159" s="165" t="s">
        <v>133</v>
      </c>
      <c r="E159" s="161" t="s">
        <v>151</v>
      </c>
      <c r="F159" s="163"/>
      <c r="G159" s="153" t="s">
        <v>174</v>
      </c>
      <c r="H159" s="153" t="s">
        <v>175</v>
      </c>
      <c r="I159" s="224">
        <v>18</v>
      </c>
      <c r="J159" s="17"/>
    </row>
    <row r="160" spans="1:10" s="17" customFormat="1" ht="15.75">
      <c r="A160" s="234">
        <v>99</v>
      </c>
      <c r="B160" s="154" t="s">
        <v>178</v>
      </c>
      <c r="C160" s="164" t="s">
        <v>98</v>
      </c>
      <c r="D160" s="164" t="s">
        <v>136</v>
      </c>
      <c r="E160" s="161" t="s">
        <v>151</v>
      </c>
      <c r="F160" s="161"/>
      <c r="G160" s="162" t="s">
        <v>242</v>
      </c>
      <c r="H160" s="162" t="s">
        <v>243</v>
      </c>
      <c r="I160" s="224">
        <v>19</v>
      </c>
    </row>
    <row r="161" spans="1:10" s="15" customFormat="1" ht="15.75">
      <c r="A161" s="233">
        <v>95</v>
      </c>
      <c r="B161" s="154" t="s">
        <v>179</v>
      </c>
      <c r="C161" s="164" t="s">
        <v>101</v>
      </c>
      <c r="D161" s="166" t="s">
        <v>143</v>
      </c>
      <c r="E161" s="161" t="s">
        <v>151</v>
      </c>
      <c r="F161" s="161"/>
      <c r="G161" s="162" t="s">
        <v>242</v>
      </c>
      <c r="H161" s="162" t="s">
        <v>243</v>
      </c>
      <c r="I161" s="224">
        <v>20</v>
      </c>
      <c r="J161" s="17"/>
    </row>
    <row r="162" spans="1:10" s="15" customFormat="1" ht="15.75">
      <c r="A162" s="233">
        <v>98</v>
      </c>
      <c r="B162" s="163" t="s">
        <v>244</v>
      </c>
      <c r="C162" s="166" t="s">
        <v>100</v>
      </c>
      <c r="D162" s="166" t="s">
        <v>143</v>
      </c>
      <c r="E162" s="161" t="s">
        <v>151</v>
      </c>
      <c r="F162" s="161"/>
      <c r="G162" s="162" t="s">
        <v>242</v>
      </c>
      <c r="H162" s="162" t="s">
        <v>243</v>
      </c>
      <c r="I162" s="224">
        <v>21</v>
      </c>
      <c r="J162" s="17"/>
    </row>
    <row r="163" spans="1:10" s="17" customFormat="1" ht="15.75">
      <c r="A163" s="233">
        <v>97</v>
      </c>
      <c r="B163" s="163" t="s">
        <v>245</v>
      </c>
      <c r="C163" s="166" t="s">
        <v>139</v>
      </c>
      <c r="D163" s="166" t="s">
        <v>133</v>
      </c>
      <c r="E163" s="161" t="s">
        <v>151</v>
      </c>
      <c r="F163" s="161"/>
      <c r="G163" s="162" t="s">
        <v>242</v>
      </c>
      <c r="H163" s="162" t="s">
        <v>243</v>
      </c>
      <c r="I163" s="224">
        <v>22</v>
      </c>
    </row>
    <row r="164" spans="1:10" s="17" customFormat="1" ht="15.75">
      <c r="A164" s="233">
        <v>72</v>
      </c>
      <c r="B164" s="163" t="s">
        <v>247</v>
      </c>
      <c r="C164" s="166" t="s">
        <v>98</v>
      </c>
      <c r="D164" s="166"/>
      <c r="E164" s="173" t="s">
        <v>151</v>
      </c>
      <c r="F164" s="163"/>
      <c r="G164" s="163" t="s">
        <v>246</v>
      </c>
      <c r="H164" s="163" t="s">
        <v>249</v>
      </c>
      <c r="I164" s="224">
        <v>23</v>
      </c>
    </row>
    <row r="165" spans="1:10" s="74" customFormat="1" ht="15.75">
      <c r="A165" s="233">
        <v>75</v>
      </c>
      <c r="B165" s="163" t="s">
        <v>259</v>
      </c>
      <c r="C165" s="166" t="s">
        <v>98</v>
      </c>
      <c r="D165" s="166"/>
      <c r="E165" s="173" t="s">
        <v>151</v>
      </c>
      <c r="F165" s="163"/>
      <c r="G165" s="163" t="s">
        <v>246</v>
      </c>
      <c r="H165" s="163" t="s">
        <v>249</v>
      </c>
      <c r="I165" s="224">
        <v>24</v>
      </c>
      <c r="J165" s="17"/>
    </row>
    <row r="166" spans="1:10" s="15" customFormat="1" ht="15.75">
      <c r="A166" s="233">
        <v>76</v>
      </c>
      <c r="B166" s="163" t="s">
        <v>260</v>
      </c>
      <c r="C166" s="166" t="s">
        <v>101</v>
      </c>
      <c r="D166" s="166"/>
      <c r="E166" s="173" t="s">
        <v>151</v>
      </c>
      <c r="F166" s="163"/>
      <c r="G166" s="163" t="s">
        <v>246</v>
      </c>
      <c r="H166" s="163" t="s">
        <v>249</v>
      </c>
      <c r="I166" s="224">
        <v>25</v>
      </c>
      <c r="J166" s="17"/>
    </row>
    <row r="167" spans="1:10" s="74" customFormat="1" ht="15.75">
      <c r="A167" s="233">
        <v>73</v>
      </c>
      <c r="B167" s="163" t="s">
        <v>248</v>
      </c>
      <c r="C167" s="166" t="s">
        <v>139</v>
      </c>
      <c r="D167" s="166"/>
      <c r="E167" s="173" t="s">
        <v>151</v>
      </c>
      <c r="F167" s="163"/>
      <c r="G167" s="163" t="s">
        <v>246</v>
      </c>
      <c r="H167" s="163" t="s">
        <v>249</v>
      </c>
      <c r="I167" s="224">
        <v>26</v>
      </c>
      <c r="J167" s="17"/>
    </row>
    <row r="168" spans="1:10" s="74" customFormat="1" ht="15.75">
      <c r="A168" s="233">
        <v>369</v>
      </c>
      <c r="B168" s="153" t="s">
        <v>252</v>
      </c>
      <c r="C168" s="166" t="s">
        <v>98</v>
      </c>
      <c r="D168" s="166" t="s">
        <v>136</v>
      </c>
      <c r="E168" s="173" t="s">
        <v>151</v>
      </c>
      <c r="F168" s="163"/>
      <c r="G168" s="163" t="s">
        <v>250</v>
      </c>
      <c r="H168" s="163" t="s">
        <v>251</v>
      </c>
      <c r="I168" s="224">
        <v>27</v>
      </c>
      <c r="J168" s="17"/>
    </row>
    <row r="169" spans="1:10" s="17" customFormat="1" ht="15.75">
      <c r="A169" s="233">
        <v>236</v>
      </c>
      <c r="B169" s="153" t="s">
        <v>253</v>
      </c>
      <c r="C169" s="166" t="s">
        <v>98</v>
      </c>
      <c r="D169" s="166" t="s">
        <v>133</v>
      </c>
      <c r="E169" s="173" t="s">
        <v>151</v>
      </c>
      <c r="F169" s="163"/>
      <c r="G169" s="163" t="s">
        <v>250</v>
      </c>
      <c r="H169" s="163" t="s">
        <v>251</v>
      </c>
      <c r="I169" s="224">
        <v>28</v>
      </c>
    </row>
    <row r="170" spans="1:10" s="74" customFormat="1" ht="15.75">
      <c r="A170" s="233">
        <v>225</v>
      </c>
      <c r="B170" s="153" t="s">
        <v>254</v>
      </c>
      <c r="C170" s="166" t="s">
        <v>117</v>
      </c>
      <c r="D170" s="166" t="s">
        <v>133</v>
      </c>
      <c r="E170" s="173" t="s">
        <v>151</v>
      </c>
      <c r="F170" s="163"/>
      <c r="G170" s="163" t="s">
        <v>250</v>
      </c>
      <c r="H170" s="163" t="s">
        <v>251</v>
      </c>
      <c r="I170" s="224">
        <v>29</v>
      </c>
      <c r="J170" s="17"/>
    </row>
    <row r="171" spans="1:10" s="15" customFormat="1" ht="15.75">
      <c r="A171" s="233">
        <v>77</v>
      </c>
      <c r="B171" s="163" t="s">
        <v>257</v>
      </c>
      <c r="C171" s="166" t="s">
        <v>104</v>
      </c>
      <c r="D171" s="166" t="s">
        <v>136</v>
      </c>
      <c r="E171" s="178" t="s">
        <v>151</v>
      </c>
      <c r="F171" s="171"/>
      <c r="G171" s="171" t="s">
        <v>255</v>
      </c>
      <c r="H171" s="171" t="s">
        <v>256</v>
      </c>
      <c r="I171" s="224">
        <v>30</v>
      </c>
      <c r="J171" s="17"/>
    </row>
    <row r="172" spans="1:10" s="15" customFormat="1" ht="15.75">
      <c r="A172" s="233">
        <v>78</v>
      </c>
      <c r="B172" s="163" t="s">
        <v>258</v>
      </c>
      <c r="C172" s="166" t="s">
        <v>98</v>
      </c>
      <c r="D172" s="166" t="s">
        <v>133</v>
      </c>
      <c r="E172" s="178" t="s">
        <v>151</v>
      </c>
      <c r="F172" s="171"/>
      <c r="G172" s="171" t="s">
        <v>255</v>
      </c>
      <c r="H172" s="171" t="s">
        <v>256</v>
      </c>
      <c r="I172" s="224">
        <v>31</v>
      </c>
      <c r="J172" s="17"/>
    </row>
    <row r="173" spans="1:10" s="74" customFormat="1" ht="15.75">
      <c r="A173" s="233">
        <v>82</v>
      </c>
      <c r="B173" s="163" t="s">
        <v>263</v>
      </c>
      <c r="C173" s="166" t="s">
        <v>98</v>
      </c>
      <c r="D173" s="166" t="s">
        <v>136</v>
      </c>
      <c r="E173" s="178" t="s">
        <v>151</v>
      </c>
      <c r="F173" s="171"/>
      <c r="G173" s="171" t="s">
        <v>261</v>
      </c>
      <c r="H173" s="171" t="s">
        <v>262</v>
      </c>
      <c r="I173" s="224">
        <v>32</v>
      </c>
      <c r="J173" s="17"/>
    </row>
    <row r="174" spans="1:10" s="74" customFormat="1" ht="15.75">
      <c r="A174" s="233">
        <v>83</v>
      </c>
      <c r="B174" s="163" t="s">
        <v>264</v>
      </c>
      <c r="C174" s="166" t="s">
        <v>101</v>
      </c>
      <c r="D174" s="166" t="s">
        <v>136</v>
      </c>
      <c r="E174" s="178" t="s">
        <v>151</v>
      </c>
      <c r="F174" s="171"/>
      <c r="G174" s="171" t="s">
        <v>261</v>
      </c>
      <c r="H174" s="171" t="s">
        <v>262</v>
      </c>
      <c r="I174" s="224">
        <v>33</v>
      </c>
      <c r="J174" s="17"/>
    </row>
    <row r="175" spans="1:10" s="74" customFormat="1" ht="15.75">
      <c r="A175" s="233">
        <v>85</v>
      </c>
      <c r="B175" s="163" t="s">
        <v>265</v>
      </c>
      <c r="C175" s="166" t="s">
        <v>98</v>
      </c>
      <c r="D175" s="166" t="s">
        <v>136</v>
      </c>
      <c r="E175" s="178" t="s">
        <v>151</v>
      </c>
      <c r="F175" s="171"/>
      <c r="G175" s="171" t="s">
        <v>261</v>
      </c>
      <c r="H175" s="171" t="s">
        <v>269</v>
      </c>
      <c r="I175" s="224">
        <v>34</v>
      </c>
      <c r="J175" s="17"/>
    </row>
    <row r="176" spans="1:10" s="74" customFormat="1" ht="15.75">
      <c r="A176" s="233">
        <v>86</v>
      </c>
      <c r="B176" s="163" t="s">
        <v>266</v>
      </c>
      <c r="C176" s="166" t="s">
        <v>139</v>
      </c>
      <c r="D176" s="166"/>
      <c r="E176" s="178" t="s">
        <v>151</v>
      </c>
      <c r="F176" s="171"/>
      <c r="G176" s="171" t="s">
        <v>261</v>
      </c>
      <c r="H176" s="171" t="s">
        <v>270</v>
      </c>
      <c r="I176" s="224">
        <v>35</v>
      </c>
      <c r="J176" s="17"/>
    </row>
    <row r="177" spans="1:10" s="17" customFormat="1" ht="15.75">
      <c r="A177" s="233">
        <v>87</v>
      </c>
      <c r="B177" s="163" t="s">
        <v>267</v>
      </c>
      <c r="C177" s="166" t="s">
        <v>139</v>
      </c>
      <c r="D177" s="166"/>
      <c r="E177" s="178" t="s">
        <v>151</v>
      </c>
      <c r="F177" s="171"/>
      <c r="G177" s="171" t="s">
        <v>261</v>
      </c>
      <c r="H177" s="171" t="s">
        <v>262</v>
      </c>
      <c r="I177" s="224">
        <v>36</v>
      </c>
    </row>
    <row r="178" spans="1:10" s="17" customFormat="1" ht="15.75">
      <c r="A178" s="233">
        <v>92</v>
      </c>
      <c r="B178" s="163" t="s">
        <v>268</v>
      </c>
      <c r="C178" s="166" t="s">
        <v>117</v>
      </c>
      <c r="D178" s="166"/>
      <c r="E178" s="178" t="s">
        <v>151</v>
      </c>
      <c r="F178" s="171"/>
      <c r="G178" s="171" t="s">
        <v>261</v>
      </c>
      <c r="H178" s="171" t="s">
        <v>262</v>
      </c>
      <c r="I178" s="224">
        <v>37</v>
      </c>
    </row>
    <row r="179" spans="1:10" s="15" customFormat="1" ht="15.75">
      <c r="A179" s="235">
        <v>119</v>
      </c>
      <c r="B179" s="153" t="s">
        <v>340</v>
      </c>
      <c r="C179" s="187" t="s">
        <v>139</v>
      </c>
      <c r="D179" s="163"/>
      <c r="E179" s="173" t="s">
        <v>151</v>
      </c>
      <c r="F179" s="163"/>
      <c r="G179" s="153" t="s">
        <v>344</v>
      </c>
      <c r="H179" s="153" t="s">
        <v>345</v>
      </c>
      <c r="I179" s="224">
        <v>38</v>
      </c>
      <c r="J179" s="17"/>
    </row>
    <row r="180" spans="1:10" s="74" customFormat="1" ht="15.75">
      <c r="A180" s="238">
        <v>122</v>
      </c>
      <c r="B180" s="172" t="s">
        <v>341</v>
      </c>
      <c r="C180" s="180" t="s">
        <v>117</v>
      </c>
      <c r="D180" s="163"/>
      <c r="E180" s="173" t="s">
        <v>151</v>
      </c>
      <c r="F180" s="163"/>
      <c r="G180" s="153" t="s">
        <v>344</v>
      </c>
      <c r="H180" s="153" t="s">
        <v>345</v>
      </c>
      <c r="I180" s="224">
        <v>39</v>
      </c>
      <c r="J180" s="17"/>
    </row>
    <row r="181" spans="1:10" s="74" customFormat="1" ht="15.75">
      <c r="A181" s="238">
        <v>123</v>
      </c>
      <c r="B181" s="172" t="s">
        <v>342</v>
      </c>
      <c r="C181" s="180" t="s">
        <v>117</v>
      </c>
      <c r="D181" s="163"/>
      <c r="E181" s="173" t="s">
        <v>151</v>
      </c>
      <c r="F181" s="163"/>
      <c r="G181" s="153" t="s">
        <v>344</v>
      </c>
      <c r="H181" s="153" t="s">
        <v>345</v>
      </c>
      <c r="I181" s="224">
        <v>40</v>
      </c>
      <c r="J181" s="17"/>
    </row>
    <row r="182" spans="1:10" s="17" customFormat="1" ht="15.75">
      <c r="A182" s="235">
        <v>116</v>
      </c>
      <c r="B182" s="153" t="s">
        <v>343</v>
      </c>
      <c r="C182" s="181" t="s">
        <v>104</v>
      </c>
      <c r="D182" s="163"/>
      <c r="E182" s="173" t="s">
        <v>151</v>
      </c>
      <c r="F182" s="163"/>
      <c r="G182" s="153" t="s">
        <v>344</v>
      </c>
      <c r="H182" s="153" t="s">
        <v>345</v>
      </c>
      <c r="I182" s="224">
        <v>41</v>
      </c>
    </row>
    <row r="183" spans="1:10" s="15" customFormat="1" ht="17.25" customHeight="1">
      <c r="A183" s="235">
        <v>135</v>
      </c>
      <c r="B183" s="167" t="s">
        <v>346</v>
      </c>
      <c r="C183" s="182" t="s">
        <v>100</v>
      </c>
      <c r="D183" s="179" t="s">
        <v>15</v>
      </c>
      <c r="E183" s="173" t="s">
        <v>151</v>
      </c>
      <c r="F183" s="163"/>
      <c r="G183" s="153" t="s">
        <v>353</v>
      </c>
      <c r="H183" s="153" t="s">
        <v>354</v>
      </c>
      <c r="I183" s="224">
        <v>42</v>
      </c>
      <c r="J183" s="17"/>
    </row>
    <row r="184" spans="1:10" s="15" customFormat="1" ht="15.75">
      <c r="A184" s="235">
        <v>136</v>
      </c>
      <c r="B184" s="184" t="s">
        <v>347</v>
      </c>
      <c r="C184" s="182" t="s">
        <v>98</v>
      </c>
      <c r="D184" s="183" t="s">
        <v>136</v>
      </c>
      <c r="E184" s="173" t="s">
        <v>151</v>
      </c>
      <c r="F184" s="163"/>
      <c r="G184" s="184" t="s">
        <v>355</v>
      </c>
      <c r="H184" s="153" t="s">
        <v>356</v>
      </c>
      <c r="I184" s="224">
        <v>43</v>
      </c>
      <c r="J184" s="17"/>
    </row>
    <row r="185" spans="1:10" s="74" customFormat="1" ht="15.75">
      <c r="A185" s="235">
        <v>137</v>
      </c>
      <c r="B185" s="184" t="s">
        <v>348</v>
      </c>
      <c r="C185" s="182" t="s">
        <v>98</v>
      </c>
      <c r="D185" s="183" t="s">
        <v>136</v>
      </c>
      <c r="E185" s="173" t="s">
        <v>151</v>
      </c>
      <c r="F185" s="163"/>
      <c r="G185" s="184" t="s">
        <v>355</v>
      </c>
      <c r="H185" s="153" t="s">
        <v>357</v>
      </c>
      <c r="I185" s="224">
        <v>44</v>
      </c>
      <c r="J185" s="17"/>
    </row>
    <row r="186" spans="1:10" s="17" customFormat="1" ht="15.75">
      <c r="A186" s="235">
        <v>138</v>
      </c>
      <c r="B186" s="184" t="s">
        <v>349</v>
      </c>
      <c r="C186" s="182" t="s">
        <v>104</v>
      </c>
      <c r="D186" s="183" t="s">
        <v>136</v>
      </c>
      <c r="E186" s="173" t="s">
        <v>151</v>
      </c>
      <c r="F186" s="163"/>
      <c r="G186" s="184" t="s">
        <v>355</v>
      </c>
      <c r="H186" s="153" t="s">
        <v>358</v>
      </c>
      <c r="I186" s="224">
        <v>45</v>
      </c>
    </row>
    <row r="187" spans="1:10" s="17" customFormat="1" ht="15.75">
      <c r="A187" s="235">
        <v>139</v>
      </c>
      <c r="B187" s="184" t="s">
        <v>350</v>
      </c>
      <c r="C187" s="182" t="s">
        <v>103</v>
      </c>
      <c r="D187" s="183" t="s">
        <v>136</v>
      </c>
      <c r="E187" s="173" t="s">
        <v>151</v>
      </c>
      <c r="F187" s="163"/>
      <c r="G187" s="184" t="s">
        <v>359</v>
      </c>
      <c r="H187" s="153" t="s">
        <v>360</v>
      </c>
      <c r="I187" s="224">
        <v>46</v>
      </c>
    </row>
    <row r="188" spans="1:10" s="15" customFormat="1" ht="15.75">
      <c r="A188" s="235">
        <v>140</v>
      </c>
      <c r="B188" s="184" t="s">
        <v>351</v>
      </c>
      <c r="C188" s="182" t="s">
        <v>352</v>
      </c>
      <c r="D188" s="183" t="s">
        <v>136</v>
      </c>
      <c r="E188" s="173" t="s">
        <v>151</v>
      </c>
      <c r="F188" s="163"/>
      <c r="G188" s="184" t="s">
        <v>361</v>
      </c>
      <c r="H188" s="185" t="s">
        <v>362</v>
      </c>
      <c r="I188" s="224">
        <v>47</v>
      </c>
      <c r="J188" s="17"/>
    </row>
    <row r="189" spans="1:10" s="17" customFormat="1" ht="15.75">
      <c r="A189" s="235">
        <v>102</v>
      </c>
      <c r="B189" s="154" t="s">
        <v>363</v>
      </c>
      <c r="C189" s="181" t="s">
        <v>139</v>
      </c>
      <c r="D189" s="163"/>
      <c r="E189" s="173" t="s">
        <v>151</v>
      </c>
      <c r="F189" s="163"/>
      <c r="G189" s="153" t="s">
        <v>373</v>
      </c>
      <c r="H189" s="153" t="s">
        <v>372</v>
      </c>
      <c r="I189" s="224">
        <v>48</v>
      </c>
    </row>
    <row r="190" spans="1:10" s="17" customFormat="1" ht="15.75">
      <c r="A190" s="235">
        <v>103</v>
      </c>
      <c r="B190" s="154" t="s">
        <v>364</v>
      </c>
      <c r="C190" s="181" t="s">
        <v>365</v>
      </c>
      <c r="D190" s="163"/>
      <c r="E190" s="173" t="s">
        <v>151</v>
      </c>
      <c r="F190" s="163"/>
      <c r="G190" s="153" t="s">
        <v>373</v>
      </c>
      <c r="H190" s="153" t="s">
        <v>372</v>
      </c>
      <c r="I190" s="224">
        <v>49</v>
      </c>
    </row>
    <row r="191" spans="1:10" s="17" customFormat="1" ht="15.75">
      <c r="A191" s="235">
        <v>106</v>
      </c>
      <c r="B191" s="154" t="s">
        <v>366</v>
      </c>
      <c r="C191" s="181" t="s">
        <v>98</v>
      </c>
      <c r="D191" s="163"/>
      <c r="E191" s="173" t="s">
        <v>151</v>
      </c>
      <c r="F191" s="163"/>
      <c r="G191" s="153" t="s">
        <v>373</v>
      </c>
      <c r="H191" s="153" t="s">
        <v>372</v>
      </c>
      <c r="I191" s="224">
        <v>50</v>
      </c>
    </row>
    <row r="192" spans="1:10" s="17" customFormat="1" ht="15.75">
      <c r="A192" s="235">
        <v>107</v>
      </c>
      <c r="B192" s="154" t="s">
        <v>367</v>
      </c>
      <c r="C192" s="181" t="s">
        <v>98</v>
      </c>
      <c r="D192" s="163"/>
      <c r="E192" s="173" t="s">
        <v>151</v>
      </c>
      <c r="F192" s="163"/>
      <c r="G192" s="153" t="s">
        <v>373</v>
      </c>
      <c r="H192" s="153" t="s">
        <v>372</v>
      </c>
      <c r="I192" s="224">
        <v>51</v>
      </c>
    </row>
    <row r="193" spans="1:9" s="17" customFormat="1" ht="15.75">
      <c r="A193" s="235">
        <v>108</v>
      </c>
      <c r="B193" s="154" t="s">
        <v>368</v>
      </c>
      <c r="C193" s="181" t="s">
        <v>98</v>
      </c>
      <c r="D193" s="163"/>
      <c r="E193" s="173" t="s">
        <v>151</v>
      </c>
      <c r="F193" s="163"/>
      <c r="G193" s="153" t="s">
        <v>373</v>
      </c>
      <c r="H193" s="153" t="s">
        <v>372</v>
      </c>
      <c r="I193" s="224">
        <v>52</v>
      </c>
    </row>
    <row r="194" spans="1:9" s="17" customFormat="1" ht="15.75">
      <c r="A194" s="235">
        <v>109</v>
      </c>
      <c r="B194" s="154" t="s">
        <v>369</v>
      </c>
      <c r="C194" s="181" t="s">
        <v>98</v>
      </c>
      <c r="D194" s="163"/>
      <c r="E194" s="173" t="s">
        <v>151</v>
      </c>
      <c r="F194" s="163"/>
      <c r="G194" s="153" t="s">
        <v>373</v>
      </c>
      <c r="H194" s="153" t="s">
        <v>372</v>
      </c>
      <c r="I194" s="224">
        <v>53</v>
      </c>
    </row>
    <row r="195" spans="1:9" s="17" customFormat="1" ht="15.75">
      <c r="A195" s="235">
        <v>110</v>
      </c>
      <c r="B195" s="154" t="s">
        <v>370</v>
      </c>
      <c r="C195" s="181" t="s">
        <v>104</v>
      </c>
      <c r="D195" s="163"/>
      <c r="E195" s="173" t="s">
        <v>151</v>
      </c>
      <c r="F195" s="163"/>
      <c r="G195" s="153" t="s">
        <v>373</v>
      </c>
      <c r="H195" s="153" t="s">
        <v>372</v>
      </c>
      <c r="I195" s="224">
        <v>54</v>
      </c>
    </row>
    <row r="196" spans="1:9" s="17" customFormat="1" ht="15.75">
      <c r="A196" s="235">
        <v>113</v>
      </c>
      <c r="B196" s="172" t="s">
        <v>371</v>
      </c>
      <c r="C196" s="180" t="s">
        <v>117</v>
      </c>
      <c r="D196" s="163"/>
      <c r="E196" s="173" t="s">
        <v>151</v>
      </c>
      <c r="F196" s="163"/>
      <c r="G196" s="153" t="s">
        <v>373</v>
      </c>
      <c r="H196" s="172" t="s">
        <v>372</v>
      </c>
      <c r="I196" s="224">
        <v>55</v>
      </c>
    </row>
    <row r="197" spans="1:9" s="17" customFormat="1" ht="15.75">
      <c r="A197" s="233">
        <v>190</v>
      </c>
      <c r="B197" s="163" t="s">
        <v>374</v>
      </c>
      <c r="C197" s="166" t="s">
        <v>142</v>
      </c>
      <c r="D197" s="166"/>
      <c r="E197" s="173" t="s">
        <v>151</v>
      </c>
      <c r="F197" s="163"/>
      <c r="G197" s="163" t="s">
        <v>375</v>
      </c>
      <c r="H197" s="163" t="s">
        <v>376</v>
      </c>
      <c r="I197" s="224">
        <v>56</v>
      </c>
    </row>
    <row r="198" spans="1:9" s="17" customFormat="1" ht="15.75">
      <c r="A198" s="233">
        <v>189</v>
      </c>
      <c r="B198" s="163" t="s">
        <v>377</v>
      </c>
      <c r="C198" s="166" t="s">
        <v>96</v>
      </c>
      <c r="D198" s="166"/>
      <c r="E198" s="173" t="s">
        <v>151</v>
      </c>
      <c r="F198" s="163"/>
      <c r="G198" s="163" t="s">
        <v>375</v>
      </c>
      <c r="H198" s="163" t="s">
        <v>376</v>
      </c>
      <c r="I198" s="224">
        <v>57</v>
      </c>
    </row>
    <row r="199" spans="1:9" s="17" customFormat="1" ht="15.75">
      <c r="A199" s="233">
        <v>188</v>
      </c>
      <c r="B199" s="163" t="s">
        <v>378</v>
      </c>
      <c r="C199" s="166" t="s">
        <v>102</v>
      </c>
      <c r="D199" s="166"/>
      <c r="E199" s="173" t="s">
        <v>151</v>
      </c>
      <c r="F199" s="163"/>
      <c r="G199" s="163" t="s">
        <v>375</v>
      </c>
      <c r="H199" s="163" t="s">
        <v>376</v>
      </c>
      <c r="I199" s="224">
        <v>58</v>
      </c>
    </row>
    <row r="200" spans="1:9" s="17" customFormat="1" ht="15.75">
      <c r="A200" s="233">
        <v>181</v>
      </c>
      <c r="B200" s="163" t="s">
        <v>379</v>
      </c>
      <c r="C200" s="166" t="s">
        <v>102</v>
      </c>
      <c r="D200" s="166"/>
      <c r="E200" s="173" t="s">
        <v>151</v>
      </c>
      <c r="F200" s="163"/>
      <c r="G200" s="163" t="s">
        <v>375</v>
      </c>
      <c r="H200" s="163" t="s">
        <v>376</v>
      </c>
      <c r="I200" s="224">
        <v>59</v>
      </c>
    </row>
    <row r="201" spans="1:9" s="17" customFormat="1" ht="15.75">
      <c r="A201" s="233">
        <v>187</v>
      </c>
      <c r="B201" s="163" t="s">
        <v>380</v>
      </c>
      <c r="C201" s="166" t="s">
        <v>103</v>
      </c>
      <c r="D201" s="166"/>
      <c r="E201" s="173" t="s">
        <v>151</v>
      </c>
      <c r="F201" s="163"/>
      <c r="G201" s="163" t="s">
        <v>375</v>
      </c>
      <c r="H201" s="163" t="s">
        <v>376</v>
      </c>
      <c r="I201" s="224">
        <v>60</v>
      </c>
    </row>
    <row r="202" spans="1:9" s="17" customFormat="1" ht="15.75">
      <c r="A202" s="233">
        <v>185</v>
      </c>
      <c r="B202" s="163" t="s">
        <v>381</v>
      </c>
      <c r="C202" s="166" t="s">
        <v>103</v>
      </c>
      <c r="D202" s="166"/>
      <c r="E202" s="173" t="s">
        <v>151</v>
      </c>
      <c r="F202" s="163"/>
      <c r="G202" s="163" t="s">
        <v>375</v>
      </c>
      <c r="H202" s="163" t="s">
        <v>376</v>
      </c>
      <c r="I202" s="224">
        <v>61</v>
      </c>
    </row>
    <row r="203" spans="1:9" s="17" customFormat="1" ht="15.75">
      <c r="A203" s="235">
        <v>196</v>
      </c>
      <c r="B203" s="153" t="s">
        <v>382</v>
      </c>
      <c r="C203" s="182" t="s">
        <v>101</v>
      </c>
      <c r="D203" s="179">
        <v>3</v>
      </c>
      <c r="E203" s="173" t="s">
        <v>151</v>
      </c>
      <c r="F203" s="163"/>
      <c r="G203" s="163" t="s">
        <v>250</v>
      </c>
      <c r="H203" s="153" t="s">
        <v>387</v>
      </c>
      <c r="I203" s="224">
        <v>62</v>
      </c>
    </row>
    <row r="204" spans="1:9" s="17" customFormat="1" ht="15.75">
      <c r="A204" s="235">
        <v>197</v>
      </c>
      <c r="B204" s="153" t="s">
        <v>383</v>
      </c>
      <c r="C204" s="182" t="s">
        <v>104</v>
      </c>
      <c r="D204" s="179">
        <v>2</v>
      </c>
      <c r="E204" s="173" t="s">
        <v>151</v>
      </c>
      <c r="F204" s="163"/>
      <c r="G204" s="163" t="s">
        <v>250</v>
      </c>
      <c r="H204" s="153" t="s">
        <v>388</v>
      </c>
      <c r="I204" s="224">
        <v>63</v>
      </c>
    </row>
    <row r="205" spans="1:9" s="17" customFormat="1" ht="15.75">
      <c r="A205" s="235">
        <v>198</v>
      </c>
      <c r="B205" s="153" t="s">
        <v>384</v>
      </c>
      <c r="C205" s="182" t="s">
        <v>104</v>
      </c>
      <c r="D205" s="179">
        <v>2</v>
      </c>
      <c r="E205" s="173" t="s">
        <v>151</v>
      </c>
      <c r="F205" s="163"/>
      <c r="G205" s="163" t="s">
        <v>250</v>
      </c>
      <c r="H205" s="153" t="s">
        <v>387</v>
      </c>
      <c r="I205" s="224">
        <v>64</v>
      </c>
    </row>
    <row r="206" spans="1:9" s="17" customFormat="1" ht="15.75">
      <c r="A206" s="235">
        <v>199</v>
      </c>
      <c r="B206" s="153" t="s">
        <v>385</v>
      </c>
      <c r="C206" s="182" t="s">
        <v>117</v>
      </c>
      <c r="D206" s="179">
        <v>3</v>
      </c>
      <c r="E206" s="173" t="s">
        <v>151</v>
      </c>
      <c r="F206" s="163"/>
      <c r="G206" s="163" t="s">
        <v>250</v>
      </c>
      <c r="H206" s="153" t="s">
        <v>389</v>
      </c>
      <c r="I206" s="224">
        <v>65</v>
      </c>
    </row>
    <row r="207" spans="1:9" ht="15.75">
      <c r="A207" s="235">
        <v>200</v>
      </c>
      <c r="B207" s="153" t="s">
        <v>386</v>
      </c>
      <c r="C207" s="182" t="s">
        <v>117</v>
      </c>
      <c r="D207" s="179">
        <v>2</v>
      </c>
      <c r="E207" s="173" t="s">
        <v>151</v>
      </c>
      <c r="F207" s="171"/>
      <c r="G207" s="163" t="s">
        <v>250</v>
      </c>
      <c r="H207" s="153" t="s">
        <v>387</v>
      </c>
      <c r="I207" s="224">
        <v>66</v>
      </c>
    </row>
    <row r="208" spans="1:9" ht="15.75">
      <c r="A208" s="236">
        <v>210</v>
      </c>
      <c r="B208" s="171" t="s">
        <v>390</v>
      </c>
      <c r="C208" s="205" t="s">
        <v>98</v>
      </c>
      <c r="D208" s="205"/>
      <c r="E208" s="178" t="s">
        <v>151</v>
      </c>
      <c r="F208" s="171"/>
      <c r="G208" s="163" t="s">
        <v>250</v>
      </c>
      <c r="H208" s="171" t="s">
        <v>391</v>
      </c>
      <c r="I208" s="224">
        <v>67</v>
      </c>
    </row>
    <row r="209" spans="1:9" ht="15.75">
      <c r="A209" s="236">
        <v>211</v>
      </c>
      <c r="B209" s="178" t="s">
        <v>392</v>
      </c>
      <c r="C209" s="180" t="s">
        <v>100</v>
      </c>
      <c r="D209" s="180"/>
      <c r="E209" s="178" t="s">
        <v>151</v>
      </c>
      <c r="F209" s="171"/>
      <c r="G209" s="163" t="s">
        <v>250</v>
      </c>
      <c r="H209" s="171" t="s">
        <v>391</v>
      </c>
      <c r="I209" s="224">
        <v>68</v>
      </c>
    </row>
    <row r="210" spans="1:9" ht="15.75">
      <c r="A210" s="236">
        <v>204</v>
      </c>
      <c r="B210" s="171" t="s">
        <v>393</v>
      </c>
      <c r="C210" s="180" t="s">
        <v>100</v>
      </c>
      <c r="D210" s="205"/>
      <c r="E210" s="178" t="s">
        <v>151</v>
      </c>
      <c r="F210" s="171"/>
      <c r="G210" s="163" t="s">
        <v>250</v>
      </c>
      <c r="H210" s="171" t="s">
        <v>391</v>
      </c>
      <c r="I210" s="224">
        <v>69</v>
      </c>
    </row>
    <row r="211" spans="1:9" ht="15.75">
      <c r="A211" s="236">
        <v>208</v>
      </c>
      <c r="B211" s="171" t="s">
        <v>394</v>
      </c>
      <c r="C211" s="180" t="s">
        <v>117</v>
      </c>
      <c r="D211" s="205"/>
      <c r="E211" s="178" t="s">
        <v>151</v>
      </c>
      <c r="F211" s="171"/>
      <c r="G211" s="163" t="s">
        <v>250</v>
      </c>
      <c r="H211" s="171" t="s">
        <v>391</v>
      </c>
      <c r="I211" s="224">
        <v>70</v>
      </c>
    </row>
    <row r="212" spans="1:9" ht="15.75">
      <c r="A212" s="236">
        <v>215</v>
      </c>
      <c r="B212" s="171" t="s">
        <v>407</v>
      </c>
      <c r="C212" s="205" t="s">
        <v>98</v>
      </c>
      <c r="D212" s="205"/>
      <c r="E212" s="178" t="s">
        <v>151</v>
      </c>
      <c r="F212" s="171"/>
      <c r="G212" s="163" t="s">
        <v>250</v>
      </c>
      <c r="H212" s="171" t="s">
        <v>391</v>
      </c>
      <c r="I212" s="224">
        <v>71</v>
      </c>
    </row>
    <row r="213" spans="1:9" ht="15.75">
      <c r="A213" s="236">
        <v>244</v>
      </c>
      <c r="B213" s="171" t="s">
        <v>417</v>
      </c>
      <c r="C213" s="205" t="s">
        <v>104</v>
      </c>
      <c r="D213" s="205" t="s">
        <v>133</v>
      </c>
      <c r="E213" s="178" t="s">
        <v>151</v>
      </c>
      <c r="F213" s="171"/>
      <c r="G213" s="171" t="s">
        <v>418</v>
      </c>
      <c r="H213" s="171" t="s">
        <v>419</v>
      </c>
      <c r="I213" s="224">
        <v>72</v>
      </c>
    </row>
    <row r="214" spans="1:9" ht="15.75">
      <c r="A214" s="236">
        <v>245</v>
      </c>
      <c r="B214" s="178" t="s">
        <v>420</v>
      </c>
      <c r="C214" s="180" t="s">
        <v>104</v>
      </c>
      <c r="D214" s="180" t="s">
        <v>133</v>
      </c>
      <c r="E214" s="178" t="s">
        <v>151</v>
      </c>
      <c r="F214" s="171"/>
      <c r="G214" s="171" t="s">
        <v>418</v>
      </c>
      <c r="H214" s="171" t="s">
        <v>419</v>
      </c>
      <c r="I214" s="224">
        <v>73</v>
      </c>
    </row>
    <row r="215" spans="1:9" ht="15.75">
      <c r="A215" s="236">
        <v>246</v>
      </c>
      <c r="B215" s="178" t="s">
        <v>421</v>
      </c>
      <c r="C215" s="180" t="s">
        <v>104</v>
      </c>
      <c r="D215" s="180" t="s">
        <v>133</v>
      </c>
      <c r="E215" s="178" t="s">
        <v>151</v>
      </c>
      <c r="F215" s="171"/>
      <c r="G215" s="171" t="s">
        <v>418</v>
      </c>
      <c r="H215" s="171" t="s">
        <v>419</v>
      </c>
      <c r="I215" s="224">
        <v>74</v>
      </c>
    </row>
    <row r="216" spans="1:9" s="8" customFormat="1" ht="15.75">
      <c r="A216" s="234">
        <v>241</v>
      </c>
      <c r="B216" s="162" t="s">
        <v>422</v>
      </c>
      <c r="C216" s="164" t="s">
        <v>104</v>
      </c>
      <c r="D216" s="165" t="s">
        <v>133</v>
      </c>
      <c r="E216" s="161" t="s">
        <v>151</v>
      </c>
      <c r="F216" s="161"/>
      <c r="G216" s="162" t="s">
        <v>250</v>
      </c>
      <c r="H216" s="162" t="s">
        <v>423</v>
      </c>
      <c r="I216" s="224">
        <v>75</v>
      </c>
    </row>
    <row r="217" spans="1:9" s="7" customFormat="1" ht="15.75">
      <c r="A217" s="234">
        <v>239</v>
      </c>
      <c r="B217" s="162" t="s">
        <v>424</v>
      </c>
      <c r="C217" s="164" t="s">
        <v>98</v>
      </c>
      <c r="D217" s="165" t="s">
        <v>133</v>
      </c>
      <c r="E217" s="161" t="s">
        <v>151</v>
      </c>
      <c r="F217" s="161"/>
      <c r="G217" s="162" t="s">
        <v>250</v>
      </c>
      <c r="H217" s="162" t="s">
        <v>423</v>
      </c>
      <c r="I217" s="224">
        <v>76</v>
      </c>
    </row>
    <row r="218" spans="1:9" ht="15.75">
      <c r="A218" s="236">
        <v>238</v>
      </c>
      <c r="B218" s="171" t="s">
        <v>425</v>
      </c>
      <c r="C218" s="205" t="s">
        <v>98</v>
      </c>
      <c r="D218" s="205" t="s">
        <v>136</v>
      </c>
      <c r="E218" s="161" t="s">
        <v>151</v>
      </c>
      <c r="F218" s="161"/>
      <c r="G218" s="162" t="s">
        <v>250</v>
      </c>
      <c r="H218" s="162" t="s">
        <v>423</v>
      </c>
      <c r="I218" s="224">
        <v>77</v>
      </c>
    </row>
    <row r="219" spans="1:9" ht="15.75">
      <c r="A219" s="236">
        <v>235</v>
      </c>
      <c r="B219" s="171" t="s">
        <v>426</v>
      </c>
      <c r="C219" s="205" t="s">
        <v>117</v>
      </c>
      <c r="D219" s="205" t="s">
        <v>133</v>
      </c>
      <c r="E219" s="161" t="s">
        <v>151</v>
      </c>
      <c r="F219" s="161"/>
      <c r="G219" s="162" t="s">
        <v>250</v>
      </c>
      <c r="H219" s="162" t="s">
        <v>423</v>
      </c>
      <c r="I219" s="224">
        <v>78</v>
      </c>
    </row>
    <row r="220" spans="1:9" s="8" customFormat="1" ht="15.75">
      <c r="A220" s="237">
        <v>234</v>
      </c>
      <c r="B220" s="206" t="s">
        <v>427</v>
      </c>
      <c r="C220" s="181" t="s">
        <v>117</v>
      </c>
      <c r="D220" s="207" t="s">
        <v>140</v>
      </c>
      <c r="E220" s="161" t="s">
        <v>151</v>
      </c>
      <c r="F220" s="161"/>
      <c r="G220" s="162" t="s">
        <v>250</v>
      </c>
      <c r="H220" s="162" t="s">
        <v>423</v>
      </c>
      <c r="I220" s="224">
        <v>79</v>
      </c>
    </row>
    <row r="221" spans="1:9" ht="15.75">
      <c r="A221" s="236">
        <v>233</v>
      </c>
      <c r="B221" s="171" t="s">
        <v>428</v>
      </c>
      <c r="C221" s="205" t="s">
        <v>117</v>
      </c>
      <c r="D221" s="205" t="s">
        <v>133</v>
      </c>
      <c r="E221" s="161" t="s">
        <v>151</v>
      </c>
      <c r="F221" s="161"/>
      <c r="G221" s="162" t="s">
        <v>250</v>
      </c>
      <c r="H221" s="162" t="s">
        <v>423</v>
      </c>
      <c r="I221" s="224">
        <v>80</v>
      </c>
    </row>
    <row r="222" spans="1:9" ht="15.75">
      <c r="A222" s="236">
        <v>226</v>
      </c>
      <c r="B222" s="171" t="s">
        <v>429</v>
      </c>
      <c r="C222" s="205" t="s">
        <v>104</v>
      </c>
      <c r="D222" s="205" t="s">
        <v>136</v>
      </c>
      <c r="E222" s="178" t="s">
        <v>151</v>
      </c>
      <c r="F222" s="171"/>
      <c r="G222" s="171" t="s">
        <v>414</v>
      </c>
      <c r="H222" s="171" t="s">
        <v>430</v>
      </c>
      <c r="I222" s="224">
        <v>81</v>
      </c>
    </row>
    <row r="223" spans="1:9" ht="18" customHeight="1">
      <c r="A223" s="237">
        <v>254</v>
      </c>
      <c r="B223" s="206" t="s">
        <v>431</v>
      </c>
      <c r="C223" s="181" t="s">
        <v>98</v>
      </c>
      <c r="D223" s="207" t="s">
        <v>136</v>
      </c>
      <c r="E223" s="170" t="s">
        <v>151</v>
      </c>
      <c r="F223" s="170"/>
      <c r="G223" s="206" t="s">
        <v>432</v>
      </c>
      <c r="H223" s="206" t="s">
        <v>433</v>
      </c>
      <c r="I223" s="224">
        <v>82</v>
      </c>
    </row>
    <row r="224" spans="1:9" s="8" customFormat="1" ht="15.75">
      <c r="A224" s="237">
        <v>253</v>
      </c>
      <c r="B224" s="206" t="s">
        <v>434</v>
      </c>
      <c r="C224" s="181" t="s">
        <v>103</v>
      </c>
      <c r="D224" s="207" t="s">
        <v>143</v>
      </c>
      <c r="E224" s="170" t="s">
        <v>151</v>
      </c>
      <c r="F224" s="170"/>
      <c r="G224" s="206"/>
      <c r="H224" s="206" t="s">
        <v>433</v>
      </c>
      <c r="I224" s="224">
        <v>83</v>
      </c>
    </row>
    <row r="225" spans="1:9" s="8" customFormat="1" ht="15.75">
      <c r="A225" s="237">
        <v>252</v>
      </c>
      <c r="B225" s="206" t="s">
        <v>435</v>
      </c>
      <c r="C225" s="181" t="s">
        <v>98</v>
      </c>
      <c r="D225" s="207"/>
      <c r="E225" s="170" t="s">
        <v>151</v>
      </c>
      <c r="F225" s="170"/>
      <c r="G225" s="206" t="s">
        <v>432</v>
      </c>
      <c r="H225" s="206" t="s">
        <v>436</v>
      </c>
      <c r="I225" s="224">
        <v>84</v>
      </c>
    </row>
    <row r="226" spans="1:9" ht="15.75">
      <c r="A226" s="236">
        <v>251</v>
      </c>
      <c r="B226" s="171" t="s">
        <v>437</v>
      </c>
      <c r="C226" s="205" t="s">
        <v>104</v>
      </c>
      <c r="D226" s="205"/>
      <c r="E226" s="170" t="s">
        <v>151</v>
      </c>
      <c r="F226" s="171"/>
      <c r="G226" s="171" t="s">
        <v>432</v>
      </c>
      <c r="H226" s="171" t="s">
        <v>438</v>
      </c>
      <c r="I226" s="224">
        <v>85</v>
      </c>
    </row>
    <row r="227" spans="1:9" ht="15.75">
      <c r="A227" s="236">
        <v>250</v>
      </c>
      <c r="B227" s="171" t="s">
        <v>439</v>
      </c>
      <c r="C227" s="205" t="s">
        <v>101</v>
      </c>
      <c r="D227" s="205"/>
      <c r="E227" s="170" t="s">
        <v>151</v>
      </c>
      <c r="F227" s="171"/>
      <c r="G227" s="171" t="s">
        <v>432</v>
      </c>
      <c r="H227" s="171" t="s">
        <v>438</v>
      </c>
      <c r="I227" s="224">
        <v>86</v>
      </c>
    </row>
    <row r="228" spans="1:9" ht="15.75">
      <c r="A228" s="237">
        <v>249</v>
      </c>
      <c r="B228" s="206" t="s">
        <v>440</v>
      </c>
      <c r="C228" s="181" t="s">
        <v>139</v>
      </c>
      <c r="D228" s="207"/>
      <c r="E228" s="170" t="s">
        <v>151</v>
      </c>
      <c r="F228" s="171"/>
      <c r="G228" s="171" t="s">
        <v>432</v>
      </c>
      <c r="H228" s="171" t="s">
        <v>438</v>
      </c>
      <c r="I228" s="224">
        <v>87</v>
      </c>
    </row>
    <row r="229" spans="1:9" s="7" customFormat="1" ht="15.75">
      <c r="A229" s="237">
        <v>248</v>
      </c>
      <c r="B229" s="206" t="s">
        <v>441</v>
      </c>
      <c r="C229" s="181" t="s">
        <v>98</v>
      </c>
      <c r="D229" s="207"/>
      <c r="E229" s="170" t="s">
        <v>151</v>
      </c>
      <c r="F229" s="171"/>
      <c r="G229" s="171" t="s">
        <v>432</v>
      </c>
      <c r="H229" s="171" t="s">
        <v>438</v>
      </c>
      <c r="I229" s="224">
        <v>88</v>
      </c>
    </row>
    <row r="230" spans="1:9" ht="15.75">
      <c r="A230" s="237">
        <v>247</v>
      </c>
      <c r="B230" s="206" t="s">
        <v>772</v>
      </c>
      <c r="C230" s="181" t="s">
        <v>117</v>
      </c>
      <c r="D230" s="207"/>
      <c r="E230" s="170" t="s">
        <v>151</v>
      </c>
      <c r="F230" s="171"/>
      <c r="G230" s="171" t="s">
        <v>432</v>
      </c>
      <c r="H230" s="171" t="s">
        <v>438</v>
      </c>
      <c r="I230" s="224">
        <v>89</v>
      </c>
    </row>
    <row r="231" spans="1:9" ht="15.75">
      <c r="A231" s="237">
        <v>296</v>
      </c>
      <c r="B231" s="206" t="s">
        <v>442</v>
      </c>
      <c r="C231" s="181" t="s">
        <v>99</v>
      </c>
      <c r="D231" s="207"/>
      <c r="E231" s="170" t="s">
        <v>151</v>
      </c>
      <c r="F231" s="170"/>
      <c r="G231" s="206" t="s">
        <v>432</v>
      </c>
      <c r="H231" s="206" t="s">
        <v>443</v>
      </c>
      <c r="I231" s="224">
        <v>90</v>
      </c>
    </row>
    <row r="232" spans="1:9" ht="15.75">
      <c r="A232" s="236">
        <v>295</v>
      </c>
      <c r="B232" s="171" t="s">
        <v>444</v>
      </c>
      <c r="C232" s="205" t="s">
        <v>99</v>
      </c>
      <c r="D232" s="205"/>
      <c r="E232" s="170" t="s">
        <v>151</v>
      </c>
      <c r="F232" s="170"/>
      <c r="G232" s="206" t="s">
        <v>432</v>
      </c>
      <c r="H232" s="206" t="s">
        <v>443</v>
      </c>
      <c r="I232" s="224">
        <v>91</v>
      </c>
    </row>
    <row r="233" spans="1:9" ht="15.75">
      <c r="A233" s="237">
        <v>294</v>
      </c>
      <c r="B233" s="206" t="s">
        <v>445</v>
      </c>
      <c r="C233" s="181" t="s">
        <v>103</v>
      </c>
      <c r="D233" s="207"/>
      <c r="E233" s="170" t="s">
        <v>151</v>
      </c>
      <c r="F233" s="170"/>
      <c r="G233" s="206" t="s">
        <v>432</v>
      </c>
      <c r="H233" s="206" t="s">
        <v>443</v>
      </c>
      <c r="I233" s="224">
        <v>92</v>
      </c>
    </row>
    <row r="234" spans="1:9" s="16" customFormat="1" ht="15.75">
      <c r="A234" s="237">
        <v>293</v>
      </c>
      <c r="B234" s="208" t="s">
        <v>446</v>
      </c>
      <c r="C234" s="207" t="s">
        <v>99</v>
      </c>
      <c r="D234" s="207"/>
      <c r="E234" s="170" t="s">
        <v>151</v>
      </c>
      <c r="F234" s="170"/>
      <c r="G234" s="206" t="s">
        <v>432</v>
      </c>
      <c r="H234" s="206" t="s">
        <v>443</v>
      </c>
      <c r="I234" s="224">
        <v>93</v>
      </c>
    </row>
    <row r="235" spans="1:9" ht="15.75">
      <c r="A235" s="237">
        <v>292</v>
      </c>
      <c r="B235" s="206" t="s">
        <v>447</v>
      </c>
      <c r="C235" s="181" t="s">
        <v>102</v>
      </c>
      <c r="D235" s="207"/>
      <c r="E235" s="170" t="s">
        <v>151</v>
      </c>
      <c r="F235" s="170"/>
      <c r="G235" s="206" t="s">
        <v>432</v>
      </c>
      <c r="H235" s="206" t="s">
        <v>443</v>
      </c>
      <c r="I235" s="224">
        <v>94</v>
      </c>
    </row>
    <row r="236" spans="1:9" s="7" customFormat="1" ht="15.75">
      <c r="A236" s="237">
        <v>291</v>
      </c>
      <c r="B236" s="161" t="s">
        <v>448</v>
      </c>
      <c r="C236" s="181" t="s">
        <v>97</v>
      </c>
      <c r="D236" s="207"/>
      <c r="E236" s="170" t="s">
        <v>151</v>
      </c>
      <c r="F236" s="170"/>
      <c r="G236" s="206" t="s">
        <v>432</v>
      </c>
      <c r="H236" s="206" t="s">
        <v>443</v>
      </c>
      <c r="I236" s="224">
        <v>95</v>
      </c>
    </row>
    <row r="237" spans="1:9" s="8" customFormat="1" ht="15.75">
      <c r="A237" s="237">
        <v>272</v>
      </c>
      <c r="B237" s="206" t="s">
        <v>449</v>
      </c>
      <c r="C237" s="181" t="s">
        <v>139</v>
      </c>
      <c r="D237" s="207" t="s">
        <v>140</v>
      </c>
      <c r="E237" s="170" t="s">
        <v>151</v>
      </c>
      <c r="F237" s="170"/>
      <c r="G237" s="206" t="s">
        <v>414</v>
      </c>
      <c r="H237" s="206" t="s">
        <v>450</v>
      </c>
      <c r="I237" s="224">
        <v>96</v>
      </c>
    </row>
    <row r="238" spans="1:9" ht="15.75">
      <c r="A238" s="236">
        <v>273</v>
      </c>
      <c r="B238" s="171" t="s">
        <v>451</v>
      </c>
      <c r="C238" s="205" t="s">
        <v>139</v>
      </c>
      <c r="D238" s="205" t="s">
        <v>140</v>
      </c>
      <c r="E238" s="170" t="s">
        <v>151</v>
      </c>
      <c r="F238" s="170"/>
      <c r="G238" s="206" t="s">
        <v>414</v>
      </c>
      <c r="H238" s="206" t="s">
        <v>450</v>
      </c>
      <c r="I238" s="224">
        <v>97</v>
      </c>
    </row>
    <row r="239" spans="1:9" ht="15.75">
      <c r="A239" s="237">
        <v>274</v>
      </c>
      <c r="B239" s="206" t="s">
        <v>452</v>
      </c>
      <c r="C239" s="181" t="s">
        <v>139</v>
      </c>
      <c r="D239" s="207" t="s">
        <v>453</v>
      </c>
      <c r="E239" s="170" t="s">
        <v>151</v>
      </c>
      <c r="F239" s="170"/>
      <c r="G239" s="206" t="s">
        <v>455</v>
      </c>
      <c r="H239" s="206" t="s">
        <v>450</v>
      </c>
      <c r="I239" s="224">
        <v>98</v>
      </c>
    </row>
    <row r="240" spans="1:9" s="8" customFormat="1" ht="15.75">
      <c r="A240" s="237">
        <v>275</v>
      </c>
      <c r="B240" s="206" t="s">
        <v>454</v>
      </c>
      <c r="C240" s="181" t="s">
        <v>139</v>
      </c>
      <c r="D240" s="207" t="s">
        <v>140</v>
      </c>
      <c r="E240" s="170" t="s">
        <v>151</v>
      </c>
      <c r="F240" s="170"/>
      <c r="G240" s="206" t="s">
        <v>455</v>
      </c>
      <c r="H240" s="206" t="s">
        <v>450</v>
      </c>
      <c r="I240" s="224">
        <v>99</v>
      </c>
    </row>
    <row r="241" spans="1:9" ht="15.75">
      <c r="A241" s="236">
        <v>276</v>
      </c>
      <c r="B241" s="171" t="s">
        <v>456</v>
      </c>
      <c r="C241" s="205" t="s">
        <v>117</v>
      </c>
      <c r="D241" s="205" t="s">
        <v>140</v>
      </c>
      <c r="E241" s="170" t="s">
        <v>151</v>
      </c>
      <c r="F241" s="170"/>
      <c r="G241" s="206" t="s">
        <v>455</v>
      </c>
      <c r="H241" s="206" t="s">
        <v>450</v>
      </c>
      <c r="I241" s="224">
        <v>100</v>
      </c>
    </row>
    <row r="242" spans="1:9" s="7" customFormat="1" ht="15.75">
      <c r="A242" s="237">
        <v>277</v>
      </c>
      <c r="B242" s="170" t="s">
        <v>457</v>
      </c>
      <c r="C242" s="181" t="s">
        <v>98</v>
      </c>
      <c r="D242" s="181" t="s">
        <v>133</v>
      </c>
      <c r="E242" s="170" t="s">
        <v>151</v>
      </c>
      <c r="F242" s="170"/>
      <c r="G242" s="206" t="s">
        <v>455</v>
      </c>
      <c r="H242" s="206" t="s">
        <v>450</v>
      </c>
      <c r="I242" s="224">
        <v>101</v>
      </c>
    </row>
    <row r="243" spans="1:9" s="8" customFormat="1" ht="15.75">
      <c r="A243" s="237">
        <v>278</v>
      </c>
      <c r="B243" s="206" t="s">
        <v>458</v>
      </c>
      <c r="C243" s="181" t="s">
        <v>117</v>
      </c>
      <c r="D243" s="207" t="s">
        <v>140</v>
      </c>
      <c r="E243" s="170" t="s">
        <v>151</v>
      </c>
      <c r="F243" s="170"/>
      <c r="G243" s="206" t="s">
        <v>455</v>
      </c>
      <c r="H243" s="206" t="s">
        <v>450</v>
      </c>
      <c r="I243" s="224">
        <v>102</v>
      </c>
    </row>
    <row r="244" spans="1:9" ht="15.75">
      <c r="A244" s="237">
        <v>279</v>
      </c>
      <c r="B244" s="206" t="s">
        <v>459</v>
      </c>
      <c r="C244" s="181" t="s">
        <v>117</v>
      </c>
      <c r="D244" s="207" t="s">
        <v>133</v>
      </c>
      <c r="E244" s="170" t="s">
        <v>151</v>
      </c>
      <c r="F244" s="170"/>
      <c r="G244" s="206" t="s">
        <v>414</v>
      </c>
      <c r="H244" s="206" t="s">
        <v>450</v>
      </c>
      <c r="I244" s="224">
        <v>103</v>
      </c>
    </row>
    <row r="245" spans="1:9" ht="15.75">
      <c r="A245" s="236">
        <v>280</v>
      </c>
      <c r="B245" s="171" t="s">
        <v>460</v>
      </c>
      <c r="C245" s="205" t="s">
        <v>139</v>
      </c>
      <c r="D245" s="205" t="s">
        <v>140</v>
      </c>
      <c r="E245" s="170" t="s">
        <v>151</v>
      </c>
      <c r="F245" s="170"/>
      <c r="G245" s="206" t="s">
        <v>455</v>
      </c>
      <c r="H245" s="206" t="s">
        <v>450</v>
      </c>
      <c r="I245" s="224">
        <v>104</v>
      </c>
    </row>
    <row r="246" spans="1:9" ht="15.75">
      <c r="A246" s="237">
        <v>281</v>
      </c>
      <c r="B246" s="206" t="s">
        <v>461</v>
      </c>
      <c r="C246" s="181" t="s">
        <v>117</v>
      </c>
      <c r="D246" s="207" t="s">
        <v>133</v>
      </c>
      <c r="E246" s="170" t="s">
        <v>151</v>
      </c>
      <c r="F246" s="170"/>
      <c r="G246" s="206" t="s">
        <v>414</v>
      </c>
      <c r="H246" s="206" t="s">
        <v>450</v>
      </c>
      <c r="I246" s="224">
        <v>105</v>
      </c>
    </row>
    <row r="247" spans="1:9" s="8" customFormat="1" ht="15.75">
      <c r="A247" s="237">
        <v>282</v>
      </c>
      <c r="B247" s="206" t="s">
        <v>462</v>
      </c>
      <c r="C247" s="181" t="s">
        <v>98</v>
      </c>
      <c r="D247" s="207" t="s">
        <v>143</v>
      </c>
      <c r="E247" s="170" t="s">
        <v>151</v>
      </c>
      <c r="F247" s="170"/>
      <c r="G247" s="206" t="s">
        <v>414</v>
      </c>
      <c r="H247" s="206" t="s">
        <v>450</v>
      </c>
      <c r="I247" s="224">
        <v>106</v>
      </c>
    </row>
    <row r="248" spans="1:9" s="16" customFormat="1" ht="15.75">
      <c r="A248" s="237">
        <v>283</v>
      </c>
      <c r="B248" s="208" t="s">
        <v>463</v>
      </c>
      <c r="C248" s="207" t="s">
        <v>98</v>
      </c>
      <c r="D248" s="207" t="s">
        <v>136</v>
      </c>
      <c r="E248" s="209" t="s">
        <v>151</v>
      </c>
      <c r="F248" s="210"/>
      <c r="G248" s="208" t="s">
        <v>414</v>
      </c>
      <c r="H248" s="206" t="s">
        <v>450</v>
      </c>
      <c r="I248" s="224">
        <v>107</v>
      </c>
    </row>
    <row r="249" spans="1:9" ht="15.75">
      <c r="A249" s="237">
        <v>284</v>
      </c>
      <c r="B249" s="206" t="s">
        <v>464</v>
      </c>
      <c r="C249" s="181" t="s">
        <v>104</v>
      </c>
      <c r="D249" s="207" t="s">
        <v>136</v>
      </c>
      <c r="E249" s="170" t="s">
        <v>151</v>
      </c>
      <c r="F249" s="170"/>
      <c r="G249" s="206" t="s">
        <v>414</v>
      </c>
      <c r="H249" s="206" t="s">
        <v>450</v>
      </c>
      <c r="I249" s="224">
        <v>108</v>
      </c>
    </row>
    <row r="250" spans="1:9" ht="15.75">
      <c r="A250" s="237">
        <v>285</v>
      </c>
      <c r="B250" s="206" t="s">
        <v>465</v>
      </c>
      <c r="C250" s="181" t="s">
        <v>101</v>
      </c>
      <c r="D250" s="207" t="s">
        <v>136</v>
      </c>
      <c r="E250" s="170" t="s">
        <v>151</v>
      </c>
      <c r="F250" s="170"/>
      <c r="G250" s="206" t="s">
        <v>414</v>
      </c>
      <c r="H250" s="206" t="s">
        <v>450</v>
      </c>
      <c r="I250" s="224">
        <v>109</v>
      </c>
    </row>
    <row r="251" spans="1:9" ht="15.75">
      <c r="A251" s="236">
        <v>286</v>
      </c>
      <c r="B251" s="171" t="s">
        <v>466</v>
      </c>
      <c r="C251" s="205" t="s">
        <v>97</v>
      </c>
      <c r="D251" s="205" t="s">
        <v>16</v>
      </c>
      <c r="E251" s="178" t="s">
        <v>151</v>
      </c>
      <c r="F251" s="171"/>
      <c r="G251" s="171" t="s">
        <v>467</v>
      </c>
      <c r="H251" s="171" t="s">
        <v>468</v>
      </c>
      <c r="I251" s="224">
        <v>110</v>
      </c>
    </row>
    <row r="252" spans="1:9" ht="15.75">
      <c r="A252" s="237">
        <v>287</v>
      </c>
      <c r="B252" s="206" t="s">
        <v>469</v>
      </c>
      <c r="C252" s="181" t="s">
        <v>117</v>
      </c>
      <c r="D252" s="207" t="s">
        <v>133</v>
      </c>
      <c r="E252" s="170" t="s">
        <v>151</v>
      </c>
      <c r="F252" s="170"/>
      <c r="G252" s="206" t="s">
        <v>414</v>
      </c>
      <c r="H252" s="206" t="s">
        <v>450</v>
      </c>
      <c r="I252" s="224">
        <v>111</v>
      </c>
    </row>
    <row r="253" spans="1:9" s="7" customFormat="1" ht="15.75">
      <c r="A253" s="237">
        <v>288</v>
      </c>
      <c r="B253" s="170" t="s">
        <v>470</v>
      </c>
      <c r="C253" s="181" t="s">
        <v>117</v>
      </c>
      <c r="D253" s="181" t="s">
        <v>133</v>
      </c>
      <c r="E253" s="170" t="s">
        <v>151</v>
      </c>
      <c r="F253" s="170"/>
      <c r="G253" s="170" t="s">
        <v>414</v>
      </c>
      <c r="H253" s="206" t="s">
        <v>450</v>
      </c>
      <c r="I253" s="224">
        <v>112</v>
      </c>
    </row>
    <row r="254" spans="1:9" ht="15.75">
      <c r="A254" s="237">
        <v>320</v>
      </c>
      <c r="B254" s="206" t="s">
        <v>471</v>
      </c>
      <c r="C254" s="181" t="s">
        <v>139</v>
      </c>
      <c r="D254" s="207"/>
      <c r="E254" s="170" t="s">
        <v>151</v>
      </c>
      <c r="F254" s="170"/>
      <c r="G254" s="206" t="s">
        <v>414</v>
      </c>
      <c r="H254" s="206" t="s">
        <v>472</v>
      </c>
      <c r="I254" s="224">
        <v>113</v>
      </c>
    </row>
    <row r="255" spans="1:9" s="7" customFormat="1" ht="15.75">
      <c r="A255" s="237">
        <v>299</v>
      </c>
      <c r="B255" s="206" t="s">
        <v>473</v>
      </c>
      <c r="C255" s="181" t="s">
        <v>98</v>
      </c>
      <c r="D255" s="207"/>
      <c r="E255" s="170" t="s">
        <v>151</v>
      </c>
      <c r="F255" s="170"/>
      <c r="G255" s="206" t="s">
        <v>414</v>
      </c>
      <c r="H255" s="206" t="s">
        <v>472</v>
      </c>
      <c r="I255" s="224">
        <v>114</v>
      </c>
    </row>
    <row r="256" spans="1:9" s="16" customFormat="1" ht="15.75">
      <c r="A256" s="237">
        <v>300</v>
      </c>
      <c r="B256" s="208" t="s">
        <v>777</v>
      </c>
      <c r="C256" s="207" t="s">
        <v>98</v>
      </c>
      <c r="D256" s="207"/>
      <c r="E256" s="170" t="s">
        <v>151</v>
      </c>
      <c r="F256" s="170"/>
      <c r="G256" s="206" t="s">
        <v>414</v>
      </c>
      <c r="H256" s="206" t="s">
        <v>472</v>
      </c>
      <c r="I256" s="224">
        <v>115</v>
      </c>
    </row>
    <row r="257" spans="1:9" ht="15.75">
      <c r="A257" s="237">
        <v>301</v>
      </c>
      <c r="B257" s="206" t="s">
        <v>474</v>
      </c>
      <c r="C257" s="181" t="s">
        <v>104</v>
      </c>
      <c r="D257" s="207"/>
      <c r="E257" s="170" t="s">
        <v>151</v>
      </c>
      <c r="F257" s="170"/>
      <c r="G257" s="206" t="s">
        <v>414</v>
      </c>
      <c r="H257" s="206" t="s">
        <v>472</v>
      </c>
      <c r="I257" s="224">
        <v>116</v>
      </c>
    </row>
    <row r="258" spans="1:9" s="7" customFormat="1" ht="15.75">
      <c r="A258" s="237">
        <v>311</v>
      </c>
      <c r="B258" s="170" t="s">
        <v>475</v>
      </c>
      <c r="C258" s="181" t="s">
        <v>139</v>
      </c>
      <c r="D258" s="181"/>
      <c r="E258" s="170" t="s">
        <v>151</v>
      </c>
      <c r="F258" s="170"/>
      <c r="G258" s="206" t="s">
        <v>414</v>
      </c>
      <c r="H258" s="206" t="s">
        <v>472</v>
      </c>
      <c r="I258" s="224">
        <v>117</v>
      </c>
    </row>
    <row r="259" spans="1:9" s="15" customFormat="1" ht="15.75">
      <c r="A259" s="234">
        <v>314</v>
      </c>
      <c r="B259" s="161" t="s">
        <v>476</v>
      </c>
      <c r="C259" s="164" t="s">
        <v>117</v>
      </c>
      <c r="D259" s="164"/>
      <c r="E259" s="170" t="s">
        <v>151</v>
      </c>
      <c r="F259" s="170"/>
      <c r="G259" s="206" t="s">
        <v>414</v>
      </c>
      <c r="H259" s="206" t="s">
        <v>472</v>
      </c>
      <c r="I259" s="224">
        <v>118</v>
      </c>
    </row>
    <row r="260" spans="1:9" ht="15.75">
      <c r="A260" s="237">
        <v>315</v>
      </c>
      <c r="B260" s="206" t="s">
        <v>477</v>
      </c>
      <c r="C260" s="181" t="s">
        <v>139</v>
      </c>
      <c r="D260" s="207"/>
      <c r="E260" s="170" t="s">
        <v>151</v>
      </c>
      <c r="F260" s="170"/>
      <c r="G260" s="206" t="s">
        <v>414</v>
      </c>
      <c r="H260" s="206" t="s">
        <v>472</v>
      </c>
      <c r="I260" s="224">
        <v>119</v>
      </c>
    </row>
    <row r="261" spans="1:9" s="7" customFormat="1" ht="15.75">
      <c r="A261" s="237">
        <v>316</v>
      </c>
      <c r="B261" s="161" t="s">
        <v>478</v>
      </c>
      <c r="C261" s="181" t="s">
        <v>117</v>
      </c>
      <c r="D261" s="207"/>
      <c r="E261" s="170" t="s">
        <v>151</v>
      </c>
      <c r="F261" s="170"/>
      <c r="G261" s="206" t="s">
        <v>414</v>
      </c>
      <c r="H261" s="206" t="s">
        <v>472</v>
      </c>
      <c r="I261" s="224">
        <v>120</v>
      </c>
    </row>
    <row r="262" spans="1:9" ht="15.75">
      <c r="A262" s="237">
        <v>317</v>
      </c>
      <c r="B262" s="206" t="s">
        <v>479</v>
      </c>
      <c r="C262" s="181" t="s">
        <v>139</v>
      </c>
      <c r="D262" s="207"/>
      <c r="E262" s="170" t="s">
        <v>151</v>
      </c>
      <c r="F262" s="170"/>
      <c r="G262" s="206" t="s">
        <v>414</v>
      </c>
      <c r="H262" s="206" t="s">
        <v>472</v>
      </c>
      <c r="I262" s="224">
        <v>121</v>
      </c>
    </row>
    <row r="263" spans="1:9" ht="15.75">
      <c r="A263" s="236">
        <v>318</v>
      </c>
      <c r="B263" s="171" t="s">
        <v>480</v>
      </c>
      <c r="C263" s="205" t="s">
        <v>139</v>
      </c>
      <c r="D263" s="205"/>
      <c r="E263" s="170" t="s">
        <v>151</v>
      </c>
      <c r="F263" s="170"/>
      <c r="G263" s="206" t="s">
        <v>414</v>
      </c>
      <c r="H263" s="206" t="s">
        <v>472</v>
      </c>
      <c r="I263" s="224">
        <v>122</v>
      </c>
    </row>
    <row r="264" spans="1:9" s="7" customFormat="1" ht="15.75">
      <c r="A264" s="234">
        <v>319</v>
      </c>
      <c r="B264" s="161" t="s">
        <v>481</v>
      </c>
      <c r="C264" s="164" t="s">
        <v>139</v>
      </c>
      <c r="D264" s="165"/>
      <c r="E264" s="170" t="s">
        <v>151</v>
      </c>
      <c r="F264" s="170"/>
      <c r="G264" s="206" t="s">
        <v>414</v>
      </c>
      <c r="H264" s="206" t="s">
        <v>472</v>
      </c>
      <c r="I264" s="224">
        <v>123</v>
      </c>
    </row>
    <row r="265" spans="1:9" ht="15.75">
      <c r="A265" s="237">
        <v>289</v>
      </c>
      <c r="B265" s="206" t="s">
        <v>485</v>
      </c>
      <c r="C265" s="181" t="s">
        <v>98</v>
      </c>
      <c r="D265" s="207" t="s">
        <v>136</v>
      </c>
      <c r="E265" s="170" t="s">
        <v>151</v>
      </c>
      <c r="F265" s="171"/>
      <c r="G265" s="170" t="s">
        <v>414</v>
      </c>
      <c r="H265" s="206" t="s">
        <v>486</v>
      </c>
      <c r="I265" s="224">
        <v>124</v>
      </c>
    </row>
    <row r="266" spans="1:9" ht="15.75">
      <c r="A266" s="237">
        <v>290</v>
      </c>
      <c r="B266" s="206" t="s">
        <v>487</v>
      </c>
      <c r="C266" s="181" t="s">
        <v>104</v>
      </c>
      <c r="D266" s="207" t="s">
        <v>136</v>
      </c>
      <c r="E266" s="170" t="s">
        <v>151</v>
      </c>
      <c r="F266" s="170"/>
      <c r="G266" s="206" t="s">
        <v>414</v>
      </c>
      <c r="H266" s="206" t="s">
        <v>488</v>
      </c>
      <c r="I266" s="224">
        <v>125</v>
      </c>
    </row>
    <row r="267" spans="1:9" s="7" customFormat="1" ht="15.75">
      <c r="A267" s="234">
        <v>327</v>
      </c>
      <c r="B267" s="161" t="s">
        <v>489</v>
      </c>
      <c r="C267" s="164" t="s">
        <v>98</v>
      </c>
      <c r="D267" s="164" t="s">
        <v>136</v>
      </c>
      <c r="E267" s="170" t="s">
        <v>151</v>
      </c>
      <c r="F267" s="170"/>
      <c r="G267" s="170" t="s">
        <v>414</v>
      </c>
      <c r="H267" s="170" t="s">
        <v>490</v>
      </c>
      <c r="I267" s="224">
        <v>126</v>
      </c>
    </row>
    <row r="268" spans="1:9" s="7" customFormat="1" ht="15.75">
      <c r="A268" s="237">
        <v>326</v>
      </c>
      <c r="B268" s="170" t="s">
        <v>491</v>
      </c>
      <c r="C268" s="181" t="s">
        <v>104</v>
      </c>
      <c r="D268" s="181" t="s">
        <v>136</v>
      </c>
      <c r="E268" s="170" t="s">
        <v>151</v>
      </c>
      <c r="F268" s="170"/>
      <c r="G268" s="170" t="s">
        <v>414</v>
      </c>
      <c r="H268" s="170" t="s">
        <v>490</v>
      </c>
      <c r="I268" s="224">
        <v>127</v>
      </c>
    </row>
    <row r="269" spans="1:9" s="7" customFormat="1" ht="15.75">
      <c r="A269" s="237">
        <v>325</v>
      </c>
      <c r="B269" s="206" t="s">
        <v>492</v>
      </c>
      <c r="C269" s="181" t="s">
        <v>100</v>
      </c>
      <c r="D269" s="207" t="s">
        <v>143</v>
      </c>
      <c r="E269" s="170" t="s">
        <v>151</v>
      </c>
      <c r="F269" s="170"/>
      <c r="G269" s="206" t="s">
        <v>414</v>
      </c>
      <c r="H269" s="206" t="s">
        <v>490</v>
      </c>
      <c r="I269" s="224">
        <v>128</v>
      </c>
    </row>
    <row r="270" spans="1:9" ht="15.75">
      <c r="A270" s="236">
        <v>324</v>
      </c>
      <c r="B270" s="171" t="s">
        <v>493</v>
      </c>
      <c r="C270" s="205" t="s">
        <v>100</v>
      </c>
      <c r="D270" s="205" t="s">
        <v>15</v>
      </c>
      <c r="E270" s="178" t="s">
        <v>151</v>
      </c>
      <c r="F270" s="171"/>
      <c r="G270" s="171" t="s">
        <v>414</v>
      </c>
      <c r="H270" s="171" t="s">
        <v>494</v>
      </c>
      <c r="I270" s="224">
        <v>129</v>
      </c>
    </row>
    <row r="271" spans="1:9" s="8" customFormat="1" ht="15.75">
      <c r="A271" s="237">
        <v>349</v>
      </c>
      <c r="B271" s="206" t="s">
        <v>495</v>
      </c>
      <c r="C271" s="181" t="s">
        <v>98</v>
      </c>
      <c r="D271" s="207"/>
      <c r="E271" s="170" t="s">
        <v>151</v>
      </c>
      <c r="F271" s="170"/>
      <c r="G271" s="206" t="s">
        <v>355</v>
      </c>
      <c r="H271" s="206" t="s">
        <v>496</v>
      </c>
      <c r="I271" s="224">
        <v>130</v>
      </c>
    </row>
    <row r="272" spans="1:9" s="8" customFormat="1" ht="15.75">
      <c r="A272" s="237">
        <v>350</v>
      </c>
      <c r="B272" s="206" t="s">
        <v>497</v>
      </c>
      <c r="C272" s="181" t="s">
        <v>104</v>
      </c>
      <c r="D272" s="207"/>
      <c r="E272" s="170" t="s">
        <v>151</v>
      </c>
      <c r="F272" s="170"/>
      <c r="G272" s="206" t="s">
        <v>355</v>
      </c>
      <c r="H272" s="206" t="s">
        <v>496</v>
      </c>
      <c r="I272" s="224">
        <v>131</v>
      </c>
    </row>
    <row r="273" spans="1:9" ht="15.75">
      <c r="A273" s="236">
        <v>351</v>
      </c>
      <c r="B273" s="171" t="s">
        <v>498</v>
      </c>
      <c r="C273" s="205" t="s">
        <v>104</v>
      </c>
      <c r="D273" s="205"/>
      <c r="E273" s="170" t="s">
        <v>151</v>
      </c>
      <c r="F273" s="170"/>
      <c r="G273" s="206" t="s">
        <v>355</v>
      </c>
      <c r="H273" s="206" t="s">
        <v>496</v>
      </c>
      <c r="I273" s="224">
        <v>132</v>
      </c>
    </row>
    <row r="274" spans="1:9" ht="15.75">
      <c r="A274" s="237">
        <v>348</v>
      </c>
      <c r="B274" s="206" t="s">
        <v>499</v>
      </c>
      <c r="C274" s="181" t="s">
        <v>98</v>
      </c>
      <c r="D274" s="181"/>
      <c r="E274" s="170" t="s">
        <v>151</v>
      </c>
      <c r="F274" s="170"/>
      <c r="G274" s="206" t="s">
        <v>355</v>
      </c>
      <c r="H274" s="206" t="s">
        <v>496</v>
      </c>
      <c r="I274" s="224">
        <v>133</v>
      </c>
    </row>
    <row r="275" spans="1:9" ht="15.75">
      <c r="A275" s="236">
        <v>347</v>
      </c>
      <c r="B275" s="171" t="s">
        <v>500</v>
      </c>
      <c r="C275" s="205" t="s">
        <v>104</v>
      </c>
      <c r="D275" s="205"/>
      <c r="E275" s="170" t="s">
        <v>151</v>
      </c>
      <c r="F275" s="170"/>
      <c r="G275" s="206" t="s">
        <v>355</v>
      </c>
      <c r="H275" s="206" t="s">
        <v>496</v>
      </c>
      <c r="I275" s="224">
        <v>134</v>
      </c>
    </row>
    <row r="276" spans="1:9" ht="15.75">
      <c r="A276" s="237">
        <v>346</v>
      </c>
      <c r="B276" s="206" t="s">
        <v>501</v>
      </c>
      <c r="C276" s="181" t="s">
        <v>101</v>
      </c>
      <c r="D276" s="207"/>
      <c r="E276" s="170" t="s">
        <v>151</v>
      </c>
      <c r="F276" s="170"/>
      <c r="G276" s="206" t="s">
        <v>355</v>
      </c>
      <c r="H276" s="206" t="s">
        <v>496</v>
      </c>
      <c r="I276" s="224">
        <v>135</v>
      </c>
    </row>
    <row r="277" spans="1:9" ht="15.75">
      <c r="A277" s="237">
        <v>361</v>
      </c>
      <c r="B277" s="206" t="s">
        <v>502</v>
      </c>
      <c r="C277" s="181" t="s">
        <v>104</v>
      </c>
      <c r="D277" s="207"/>
      <c r="E277" s="170" t="s">
        <v>151</v>
      </c>
      <c r="F277" s="170"/>
      <c r="G277" s="206" t="s">
        <v>503</v>
      </c>
      <c r="H277" s="206" t="s">
        <v>504</v>
      </c>
      <c r="I277" s="224">
        <v>136</v>
      </c>
    </row>
    <row r="278" spans="1:9" ht="15.75">
      <c r="A278" s="236">
        <v>360</v>
      </c>
      <c r="B278" s="171" t="s">
        <v>505</v>
      </c>
      <c r="C278" s="205" t="s">
        <v>117</v>
      </c>
      <c r="D278" s="205"/>
      <c r="E278" s="170" t="s">
        <v>151</v>
      </c>
      <c r="F278" s="170"/>
      <c r="G278" s="206" t="s">
        <v>503</v>
      </c>
      <c r="H278" s="206" t="s">
        <v>504</v>
      </c>
      <c r="I278" s="224">
        <v>137</v>
      </c>
    </row>
    <row r="279" spans="1:9" s="7" customFormat="1" ht="15.75">
      <c r="A279" s="237">
        <v>359</v>
      </c>
      <c r="B279" s="170" t="s">
        <v>506</v>
      </c>
      <c r="C279" s="181" t="s">
        <v>117</v>
      </c>
      <c r="D279" s="181"/>
      <c r="E279" s="170" t="s">
        <v>151</v>
      </c>
      <c r="F279" s="170"/>
      <c r="G279" s="206" t="s">
        <v>503</v>
      </c>
      <c r="H279" s="206" t="s">
        <v>504</v>
      </c>
      <c r="I279" s="224">
        <v>138</v>
      </c>
    </row>
    <row r="280" spans="1:9" ht="15.75">
      <c r="A280" s="236">
        <v>358</v>
      </c>
      <c r="B280" s="171" t="s">
        <v>507</v>
      </c>
      <c r="C280" s="205" t="s">
        <v>117</v>
      </c>
      <c r="D280" s="205"/>
      <c r="E280" s="170" t="s">
        <v>151</v>
      </c>
      <c r="F280" s="170"/>
      <c r="G280" s="206" t="s">
        <v>503</v>
      </c>
      <c r="H280" s="206" t="s">
        <v>504</v>
      </c>
      <c r="I280" s="224">
        <v>139</v>
      </c>
    </row>
    <row r="281" spans="1:9" s="7" customFormat="1" ht="15.75">
      <c r="A281" s="237">
        <v>329</v>
      </c>
      <c r="B281" s="161" t="s">
        <v>508</v>
      </c>
      <c r="C281" s="181" t="s">
        <v>98</v>
      </c>
      <c r="D281" s="207" t="s">
        <v>453</v>
      </c>
      <c r="E281" s="170" t="s">
        <v>151</v>
      </c>
      <c r="F281" s="170"/>
      <c r="G281" s="161" t="s">
        <v>414</v>
      </c>
      <c r="H281" s="161" t="s">
        <v>509</v>
      </c>
      <c r="I281" s="224">
        <v>140</v>
      </c>
    </row>
    <row r="282" spans="1:9" ht="15.75">
      <c r="A282" s="237">
        <v>330</v>
      </c>
      <c r="B282" s="206" t="s">
        <v>510</v>
      </c>
      <c r="C282" s="181" t="s">
        <v>139</v>
      </c>
      <c r="D282" s="207" t="s">
        <v>140</v>
      </c>
      <c r="E282" s="170" t="s">
        <v>151</v>
      </c>
      <c r="F282" s="170"/>
      <c r="G282" s="161" t="s">
        <v>414</v>
      </c>
      <c r="H282" s="161" t="s">
        <v>509</v>
      </c>
      <c r="I282" s="224">
        <v>141</v>
      </c>
    </row>
    <row r="283" spans="1:9" ht="15.75">
      <c r="A283" s="237">
        <v>332</v>
      </c>
      <c r="B283" s="206" t="s">
        <v>511</v>
      </c>
      <c r="C283" s="181" t="s">
        <v>98</v>
      </c>
      <c r="D283" s="207" t="s">
        <v>133</v>
      </c>
      <c r="E283" s="170" t="s">
        <v>151</v>
      </c>
      <c r="F283" s="170"/>
      <c r="G283" s="161" t="s">
        <v>414</v>
      </c>
      <c r="H283" s="161" t="s">
        <v>509</v>
      </c>
      <c r="I283" s="224">
        <v>142</v>
      </c>
    </row>
    <row r="284" spans="1:9" ht="15.75">
      <c r="A284" s="237">
        <v>335</v>
      </c>
      <c r="B284" s="206" t="s">
        <v>512</v>
      </c>
      <c r="C284" s="181" t="s">
        <v>98</v>
      </c>
      <c r="D284" s="207"/>
      <c r="E284" s="170" t="s">
        <v>151</v>
      </c>
      <c r="F284" s="170"/>
      <c r="G284" s="161" t="s">
        <v>414</v>
      </c>
      <c r="H284" s="161" t="s">
        <v>509</v>
      </c>
      <c r="I284" s="224">
        <v>143</v>
      </c>
    </row>
    <row r="285" spans="1:9" ht="15.75">
      <c r="A285" s="237">
        <v>336</v>
      </c>
      <c r="B285" s="206" t="s">
        <v>513</v>
      </c>
      <c r="C285" s="181" t="s">
        <v>101</v>
      </c>
      <c r="D285" s="207"/>
      <c r="E285" s="170" t="s">
        <v>151</v>
      </c>
      <c r="F285" s="170"/>
      <c r="G285" s="161" t="s">
        <v>414</v>
      </c>
      <c r="H285" s="161" t="s">
        <v>509</v>
      </c>
      <c r="I285" s="224">
        <v>144</v>
      </c>
    </row>
    <row r="286" spans="1:9" s="8" customFormat="1" ht="15.75">
      <c r="A286" s="237">
        <v>339</v>
      </c>
      <c r="B286" s="206" t="s">
        <v>514</v>
      </c>
      <c r="C286" s="181" t="s">
        <v>101</v>
      </c>
      <c r="D286" s="207"/>
      <c r="E286" s="170" t="s">
        <v>151</v>
      </c>
      <c r="F286" s="170"/>
      <c r="G286" s="161" t="s">
        <v>414</v>
      </c>
      <c r="H286" s="161" t="s">
        <v>509</v>
      </c>
      <c r="I286" s="224">
        <v>145</v>
      </c>
    </row>
    <row r="287" spans="1:9" ht="15.75">
      <c r="A287" s="236">
        <v>338</v>
      </c>
      <c r="B287" s="171" t="s">
        <v>515</v>
      </c>
      <c r="C287" s="205" t="s">
        <v>101</v>
      </c>
      <c r="D287" s="205" t="s">
        <v>136</v>
      </c>
      <c r="E287" s="170" t="s">
        <v>151</v>
      </c>
      <c r="F287" s="170"/>
      <c r="G287" s="161" t="s">
        <v>414</v>
      </c>
      <c r="H287" s="161" t="s">
        <v>509</v>
      </c>
      <c r="I287" s="224">
        <v>146</v>
      </c>
    </row>
    <row r="288" spans="1:9" ht="15.75">
      <c r="A288" s="237">
        <v>342</v>
      </c>
      <c r="B288" s="206" t="s">
        <v>516</v>
      </c>
      <c r="C288" s="181" t="s">
        <v>96</v>
      </c>
      <c r="D288" s="207"/>
      <c r="E288" s="170" t="s">
        <v>151</v>
      </c>
      <c r="F288" s="170"/>
      <c r="G288" s="161" t="s">
        <v>414</v>
      </c>
      <c r="H288" s="161" t="s">
        <v>509</v>
      </c>
      <c r="I288" s="224">
        <v>147</v>
      </c>
    </row>
    <row r="289" spans="1:9" ht="15.75">
      <c r="A289" s="236">
        <v>343</v>
      </c>
      <c r="B289" s="171" t="s">
        <v>517</v>
      </c>
      <c r="C289" s="205" t="s">
        <v>96</v>
      </c>
      <c r="D289" s="205" t="s">
        <v>15</v>
      </c>
      <c r="E289" s="170" t="s">
        <v>151</v>
      </c>
      <c r="F289" s="170"/>
      <c r="G289" s="161" t="s">
        <v>414</v>
      </c>
      <c r="H289" s="161" t="s">
        <v>509</v>
      </c>
      <c r="I289" s="224">
        <v>148</v>
      </c>
    </row>
    <row r="290" spans="1:9" s="7" customFormat="1" ht="15.75">
      <c r="A290" s="237">
        <v>344</v>
      </c>
      <c r="B290" s="206" t="s">
        <v>518</v>
      </c>
      <c r="C290" s="181" t="s">
        <v>103</v>
      </c>
      <c r="D290" s="207" t="s">
        <v>16</v>
      </c>
      <c r="E290" s="170" t="s">
        <v>151</v>
      </c>
      <c r="F290" s="170"/>
      <c r="G290" s="161" t="s">
        <v>414</v>
      </c>
      <c r="H290" s="161" t="s">
        <v>509</v>
      </c>
      <c r="I290" s="224">
        <v>149</v>
      </c>
    </row>
    <row r="291" spans="1:9" s="7" customFormat="1" ht="15.75">
      <c r="A291" s="237">
        <v>362</v>
      </c>
      <c r="B291" s="161" t="s">
        <v>519</v>
      </c>
      <c r="C291" s="181" t="s">
        <v>99</v>
      </c>
      <c r="D291" s="207"/>
      <c r="E291" s="170" t="s">
        <v>151</v>
      </c>
      <c r="F291" s="170"/>
      <c r="G291" s="161" t="s">
        <v>414</v>
      </c>
      <c r="H291" s="161" t="s">
        <v>509</v>
      </c>
      <c r="I291" s="224">
        <v>150</v>
      </c>
    </row>
    <row r="292" spans="1:9" s="16" customFormat="1" ht="15.75">
      <c r="A292" s="237">
        <v>368</v>
      </c>
      <c r="B292" s="208" t="s">
        <v>520</v>
      </c>
      <c r="C292" s="207" t="s">
        <v>97</v>
      </c>
      <c r="D292" s="207" t="s">
        <v>143</v>
      </c>
      <c r="E292" s="209" t="s">
        <v>151</v>
      </c>
      <c r="F292" s="210"/>
      <c r="G292" s="208" t="s">
        <v>521</v>
      </c>
      <c r="H292" s="209" t="s">
        <v>522</v>
      </c>
      <c r="I292" s="224">
        <v>151</v>
      </c>
    </row>
    <row r="293" spans="1:9" s="7" customFormat="1" ht="15.75">
      <c r="A293" s="237">
        <v>365</v>
      </c>
      <c r="B293" s="170" t="s">
        <v>523</v>
      </c>
      <c r="C293" s="181" t="s">
        <v>103</v>
      </c>
      <c r="D293" s="181" t="s">
        <v>143</v>
      </c>
      <c r="E293" s="209" t="s">
        <v>151</v>
      </c>
      <c r="F293" s="210"/>
      <c r="G293" s="208" t="s">
        <v>521</v>
      </c>
      <c r="H293" s="209" t="s">
        <v>522</v>
      </c>
      <c r="I293" s="224">
        <v>152</v>
      </c>
    </row>
    <row r="294" spans="1:9" ht="15.75">
      <c r="A294" s="236">
        <v>371</v>
      </c>
      <c r="B294" s="171" t="s">
        <v>524</v>
      </c>
      <c r="C294" s="205" t="s">
        <v>100</v>
      </c>
      <c r="D294" s="205" t="s">
        <v>136</v>
      </c>
      <c r="E294" s="209" t="s">
        <v>151</v>
      </c>
      <c r="F294" s="210"/>
      <c r="G294" s="208" t="s">
        <v>521</v>
      </c>
      <c r="H294" s="209" t="s">
        <v>522</v>
      </c>
      <c r="I294" s="224">
        <v>153</v>
      </c>
    </row>
    <row r="295" spans="1:9" s="7" customFormat="1" ht="15.75">
      <c r="A295" s="237">
        <v>398</v>
      </c>
      <c r="B295" s="206" t="s">
        <v>525</v>
      </c>
      <c r="C295" s="207" t="s">
        <v>96</v>
      </c>
      <c r="D295" s="207"/>
      <c r="E295" s="170" t="s">
        <v>151</v>
      </c>
      <c r="F295" s="170"/>
      <c r="G295" s="206" t="s">
        <v>414</v>
      </c>
      <c r="H295" s="206" t="s">
        <v>526</v>
      </c>
      <c r="I295" s="224">
        <v>154</v>
      </c>
    </row>
    <row r="296" spans="1:9" ht="15.75">
      <c r="A296" s="237">
        <v>397</v>
      </c>
      <c r="B296" s="206" t="s">
        <v>527</v>
      </c>
      <c r="C296" s="181" t="s">
        <v>97</v>
      </c>
      <c r="D296" s="207"/>
      <c r="E296" s="170" t="s">
        <v>151</v>
      </c>
      <c r="F296" s="170"/>
      <c r="G296" s="206" t="s">
        <v>414</v>
      </c>
      <c r="H296" s="206" t="s">
        <v>528</v>
      </c>
      <c r="I296" s="224">
        <v>155</v>
      </c>
    </row>
    <row r="297" spans="1:9" s="7" customFormat="1" ht="15.75">
      <c r="A297" s="239">
        <v>403</v>
      </c>
      <c r="B297" s="202" t="s">
        <v>529</v>
      </c>
      <c r="C297" s="199" t="s">
        <v>100</v>
      </c>
      <c r="D297" s="199"/>
      <c r="E297" s="203" t="s">
        <v>151</v>
      </c>
      <c r="F297" s="204"/>
      <c r="G297" s="202" t="s">
        <v>414</v>
      </c>
      <c r="H297" s="203" t="s">
        <v>530</v>
      </c>
      <c r="I297" s="224">
        <v>156</v>
      </c>
    </row>
    <row r="298" spans="1:9" ht="15.75">
      <c r="A298" s="240">
        <v>476</v>
      </c>
      <c r="B298" s="192" t="s">
        <v>531</v>
      </c>
      <c r="C298" s="196" t="s">
        <v>100</v>
      </c>
      <c r="D298" s="196"/>
      <c r="E298" s="191" t="s">
        <v>151</v>
      </c>
      <c r="F298" s="192"/>
      <c r="G298" s="192" t="s">
        <v>532</v>
      </c>
      <c r="H298" s="192" t="s">
        <v>533</v>
      </c>
      <c r="I298" s="224">
        <v>157</v>
      </c>
    </row>
    <row r="299" spans="1:9" s="7" customFormat="1" ht="15.75">
      <c r="A299" s="241">
        <v>445</v>
      </c>
      <c r="B299" s="193" t="s">
        <v>534</v>
      </c>
      <c r="C299" s="200" t="s">
        <v>104</v>
      </c>
      <c r="D299" s="201"/>
      <c r="E299" s="194" t="s">
        <v>151</v>
      </c>
      <c r="F299" s="194"/>
      <c r="G299" s="198" t="s">
        <v>432</v>
      </c>
      <c r="H299" s="193" t="s">
        <v>535</v>
      </c>
      <c r="I299" s="224">
        <v>158</v>
      </c>
    </row>
    <row r="300" spans="1:9" ht="15.75">
      <c r="A300" s="240">
        <v>452</v>
      </c>
      <c r="B300" s="192" t="s">
        <v>536</v>
      </c>
      <c r="C300" s="196" t="s">
        <v>96</v>
      </c>
      <c r="D300" s="196"/>
      <c r="E300" s="191" t="s">
        <v>151</v>
      </c>
      <c r="F300" s="192"/>
      <c r="G300" s="192" t="s">
        <v>432</v>
      </c>
      <c r="H300" s="192" t="s">
        <v>535</v>
      </c>
      <c r="I300" s="224">
        <v>159</v>
      </c>
    </row>
    <row r="301" spans="1:9" ht="15.75">
      <c r="A301" s="239">
        <v>453</v>
      </c>
      <c r="B301" s="198" t="s">
        <v>537</v>
      </c>
      <c r="C301" s="188" t="s">
        <v>96</v>
      </c>
      <c r="D301" s="199"/>
      <c r="E301" s="194" t="s">
        <v>151</v>
      </c>
      <c r="F301" s="194"/>
      <c r="G301" s="198" t="s">
        <v>432</v>
      </c>
      <c r="H301" s="198" t="s">
        <v>535</v>
      </c>
      <c r="I301" s="224">
        <v>160</v>
      </c>
    </row>
    <row r="302" spans="1:9" ht="15.75">
      <c r="A302" s="239">
        <v>446</v>
      </c>
      <c r="B302" s="198" t="s">
        <v>538</v>
      </c>
      <c r="C302" s="188" t="s">
        <v>101</v>
      </c>
      <c r="D302" s="199"/>
      <c r="E302" s="194" t="s">
        <v>151</v>
      </c>
      <c r="F302" s="194"/>
      <c r="G302" s="198" t="s">
        <v>432</v>
      </c>
      <c r="H302" s="198" t="s">
        <v>535</v>
      </c>
      <c r="I302" s="224">
        <v>161</v>
      </c>
    </row>
    <row r="303" spans="1:9" ht="15.75">
      <c r="A303" s="239">
        <v>439</v>
      </c>
      <c r="B303" s="198" t="s">
        <v>539</v>
      </c>
      <c r="C303" s="188" t="s">
        <v>139</v>
      </c>
      <c r="D303" s="199"/>
      <c r="E303" s="194" t="s">
        <v>151</v>
      </c>
      <c r="F303" s="194"/>
      <c r="G303" s="198" t="s">
        <v>432</v>
      </c>
      <c r="H303" s="198" t="s">
        <v>535</v>
      </c>
      <c r="I303" s="224">
        <v>162</v>
      </c>
    </row>
    <row r="304" spans="1:9" s="7" customFormat="1" ht="15.75">
      <c r="A304" s="239">
        <v>435</v>
      </c>
      <c r="B304" s="193" t="s">
        <v>506</v>
      </c>
      <c r="C304" s="188" t="s">
        <v>104</v>
      </c>
      <c r="D304" s="199" t="s">
        <v>136</v>
      </c>
      <c r="E304" s="194" t="s">
        <v>151</v>
      </c>
      <c r="F304" s="194"/>
      <c r="G304" s="198" t="s">
        <v>432</v>
      </c>
      <c r="H304" s="193" t="s">
        <v>540</v>
      </c>
      <c r="I304" s="224">
        <v>163</v>
      </c>
    </row>
    <row r="305" spans="1:9" ht="15.75">
      <c r="A305" s="240">
        <v>438</v>
      </c>
      <c r="B305" s="192" t="s">
        <v>541</v>
      </c>
      <c r="C305" s="196" t="s">
        <v>99</v>
      </c>
      <c r="D305" s="196" t="s">
        <v>15</v>
      </c>
      <c r="E305" s="194" t="s">
        <v>151</v>
      </c>
      <c r="F305" s="194"/>
      <c r="G305" s="198" t="s">
        <v>432</v>
      </c>
      <c r="H305" s="193" t="s">
        <v>540</v>
      </c>
      <c r="I305" s="224">
        <v>164</v>
      </c>
    </row>
    <row r="306" spans="1:9" s="8" customFormat="1" ht="15.75">
      <c r="A306" s="239">
        <v>433</v>
      </c>
      <c r="B306" s="198" t="s">
        <v>542</v>
      </c>
      <c r="C306" s="188" t="s">
        <v>100</v>
      </c>
      <c r="D306" s="199" t="s">
        <v>143</v>
      </c>
      <c r="E306" s="194" t="s">
        <v>151</v>
      </c>
      <c r="F306" s="194"/>
      <c r="G306" s="198" t="s">
        <v>432</v>
      </c>
      <c r="H306" s="193" t="s">
        <v>540</v>
      </c>
      <c r="I306" s="224">
        <v>165</v>
      </c>
    </row>
    <row r="307" spans="1:9" ht="15.75">
      <c r="A307" s="239">
        <v>427</v>
      </c>
      <c r="B307" s="198" t="s">
        <v>543</v>
      </c>
      <c r="C307" s="188" t="s">
        <v>117</v>
      </c>
      <c r="D307" s="199" t="s">
        <v>133</v>
      </c>
      <c r="E307" s="194" t="s">
        <v>151</v>
      </c>
      <c r="F307" s="194"/>
      <c r="G307" s="198" t="s">
        <v>432</v>
      </c>
      <c r="H307" s="198" t="s">
        <v>544</v>
      </c>
      <c r="I307" s="224">
        <v>166</v>
      </c>
    </row>
    <row r="308" spans="1:9" s="8" customFormat="1" ht="15.75">
      <c r="A308" s="239">
        <v>428</v>
      </c>
      <c r="B308" s="198" t="s">
        <v>545</v>
      </c>
      <c r="C308" s="188" t="s">
        <v>117</v>
      </c>
      <c r="D308" s="199" t="s">
        <v>140</v>
      </c>
      <c r="E308" s="194" t="s">
        <v>151</v>
      </c>
      <c r="F308" s="194"/>
      <c r="G308" s="198" t="s">
        <v>432</v>
      </c>
      <c r="H308" s="198" t="s">
        <v>544</v>
      </c>
      <c r="I308" s="224">
        <v>167</v>
      </c>
    </row>
    <row r="309" spans="1:9" s="7" customFormat="1" ht="15.75">
      <c r="A309" s="239">
        <v>429</v>
      </c>
      <c r="B309" s="198" t="s">
        <v>546</v>
      </c>
      <c r="C309" s="188" t="s">
        <v>139</v>
      </c>
      <c r="D309" s="199" t="s">
        <v>140</v>
      </c>
      <c r="E309" s="194" t="s">
        <v>151</v>
      </c>
      <c r="F309" s="194"/>
      <c r="G309" s="198" t="s">
        <v>432</v>
      </c>
      <c r="H309" s="198" t="s">
        <v>547</v>
      </c>
      <c r="I309" s="224">
        <v>168</v>
      </c>
    </row>
    <row r="310" spans="1:9" ht="15.75">
      <c r="A310" s="240">
        <v>425</v>
      </c>
      <c r="B310" s="192" t="s">
        <v>548</v>
      </c>
      <c r="C310" s="196" t="s">
        <v>98</v>
      </c>
      <c r="D310" s="196" t="s">
        <v>140</v>
      </c>
      <c r="E310" s="191" t="s">
        <v>151</v>
      </c>
      <c r="F310" s="192"/>
      <c r="G310" s="192" t="s">
        <v>432</v>
      </c>
      <c r="H310" s="192" t="s">
        <v>544</v>
      </c>
      <c r="I310" s="224">
        <v>169</v>
      </c>
    </row>
    <row r="311" spans="1:9" ht="15.75">
      <c r="A311" s="240">
        <v>414</v>
      </c>
      <c r="B311" s="192" t="s">
        <v>549</v>
      </c>
      <c r="C311" s="196" t="s">
        <v>101</v>
      </c>
      <c r="D311" s="196" t="s">
        <v>143</v>
      </c>
      <c r="E311" s="191" t="s">
        <v>151</v>
      </c>
      <c r="F311" s="192"/>
      <c r="G311" s="192" t="s">
        <v>432</v>
      </c>
      <c r="H311" s="192" t="s">
        <v>433</v>
      </c>
      <c r="I311" s="224">
        <v>170</v>
      </c>
    </row>
    <row r="312" spans="1:9" ht="15.75">
      <c r="A312" s="240">
        <v>415</v>
      </c>
      <c r="B312" s="192" t="s">
        <v>550</v>
      </c>
      <c r="C312" s="196" t="s">
        <v>101</v>
      </c>
      <c r="D312" s="196" t="s">
        <v>143</v>
      </c>
      <c r="E312" s="191" t="s">
        <v>151</v>
      </c>
      <c r="F312" s="192"/>
      <c r="G312" s="192" t="s">
        <v>432</v>
      </c>
      <c r="H312" s="192" t="s">
        <v>535</v>
      </c>
      <c r="I312" s="224">
        <v>171</v>
      </c>
    </row>
    <row r="313" spans="1:9" ht="15.75">
      <c r="A313" s="239">
        <v>416</v>
      </c>
      <c r="B313" s="198" t="s">
        <v>551</v>
      </c>
      <c r="C313" s="188" t="s">
        <v>101</v>
      </c>
      <c r="D313" s="199" t="s">
        <v>15</v>
      </c>
      <c r="E313" s="194" t="s">
        <v>151</v>
      </c>
      <c r="F313" s="194"/>
      <c r="G313" s="198" t="s">
        <v>432</v>
      </c>
      <c r="H313" s="198" t="s">
        <v>552</v>
      </c>
      <c r="I313" s="224">
        <v>172</v>
      </c>
    </row>
    <row r="314" spans="1:9" ht="15.75">
      <c r="A314" s="239">
        <v>417</v>
      </c>
      <c r="B314" s="198" t="s">
        <v>553</v>
      </c>
      <c r="C314" s="188" t="s">
        <v>100</v>
      </c>
      <c r="D314" s="199" t="s">
        <v>143</v>
      </c>
      <c r="E314" s="194" t="s">
        <v>151</v>
      </c>
      <c r="F314" s="194"/>
      <c r="G314" s="198" t="s">
        <v>432</v>
      </c>
      <c r="H314" s="198" t="s">
        <v>544</v>
      </c>
      <c r="I314" s="224">
        <v>173</v>
      </c>
    </row>
    <row r="315" spans="1:9" ht="15.75">
      <c r="A315" s="239">
        <v>422</v>
      </c>
      <c r="B315" s="198" t="s">
        <v>554</v>
      </c>
      <c r="C315" s="188" t="s">
        <v>96</v>
      </c>
      <c r="D315" s="199" t="s">
        <v>15</v>
      </c>
      <c r="E315" s="194" t="s">
        <v>151</v>
      </c>
      <c r="F315" s="194"/>
      <c r="G315" s="198" t="s">
        <v>432</v>
      </c>
      <c r="H315" s="198" t="s">
        <v>555</v>
      </c>
      <c r="I315" s="224">
        <v>174</v>
      </c>
    </row>
    <row r="316" spans="1:9" s="8" customFormat="1" ht="15.75">
      <c r="A316" s="239">
        <v>421</v>
      </c>
      <c r="B316" s="198" t="s">
        <v>556</v>
      </c>
      <c r="C316" s="188" t="s">
        <v>96</v>
      </c>
      <c r="D316" s="199" t="s">
        <v>143</v>
      </c>
      <c r="E316" s="194" t="s">
        <v>151</v>
      </c>
      <c r="F316" s="194"/>
      <c r="G316" s="198" t="s">
        <v>557</v>
      </c>
      <c r="H316" s="198" t="s">
        <v>558</v>
      </c>
      <c r="I316" s="224">
        <v>175</v>
      </c>
    </row>
    <row r="317" spans="1:9" s="7" customFormat="1" ht="15.75">
      <c r="A317" s="239">
        <v>420</v>
      </c>
      <c r="B317" s="198" t="s">
        <v>559</v>
      </c>
      <c r="C317" s="188" t="s">
        <v>96</v>
      </c>
      <c r="D317" s="199" t="s">
        <v>143</v>
      </c>
      <c r="E317" s="194" t="s">
        <v>151</v>
      </c>
      <c r="F317" s="194"/>
      <c r="G317" s="198" t="s">
        <v>560</v>
      </c>
      <c r="H317" s="198" t="s">
        <v>558</v>
      </c>
      <c r="I317" s="224">
        <v>176</v>
      </c>
    </row>
    <row r="318" spans="1:9" s="7" customFormat="1" ht="15.75">
      <c r="A318" s="239">
        <v>419</v>
      </c>
      <c r="B318" s="194" t="s">
        <v>561</v>
      </c>
      <c r="C318" s="188" t="s">
        <v>97</v>
      </c>
      <c r="D318" s="188" t="s">
        <v>143</v>
      </c>
      <c r="E318" s="194" t="s">
        <v>151</v>
      </c>
      <c r="F318" s="198"/>
      <c r="G318" s="194" t="s">
        <v>557</v>
      </c>
      <c r="H318" s="198" t="s">
        <v>558</v>
      </c>
      <c r="I318" s="224">
        <v>177</v>
      </c>
    </row>
    <row r="319" spans="1:9" s="7" customFormat="1" ht="15.75">
      <c r="A319" s="239">
        <v>418</v>
      </c>
      <c r="B319" s="194" t="s">
        <v>562</v>
      </c>
      <c r="C319" s="188" t="s">
        <v>97</v>
      </c>
      <c r="D319" s="188" t="s">
        <v>15</v>
      </c>
      <c r="E319" s="194" t="s">
        <v>151</v>
      </c>
      <c r="F319" s="194"/>
      <c r="G319" s="194" t="s">
        <v>560</v>
      </c>
      <c r="H319" s="198" t="s">
        <v>558</v>
      </c>
      <c r="I319" s="224">
        <v>178</v>
      </c>
    </row>
    <row r="320" spans="1:9" ht="15.75">
      <c r="A320" s="240">
        <v>409</v>
      </c>
      <c r="B320" s="192" t="s">
        <v>563</v>
      </c>
      <c r="C320" s="196" t="s">
        <v>104</v>
      </c>
      <c r="D320" s="196" t="s">
        <v>136</v>
      </c>
      <c r="E320" s="191" t="s">
        <v>151</v>
      </c>
      <c r="F320" s="192"/>
      <c r="G320" s="192" t="s">
        <v>432</v>
      </c>
      <c r="H320" s="192" t="s">
        <v>433</v>
      </c>
      <c r="I320" s="224">
        <v>179</v>
      </c>
    </row>
    <row r="321" spans="1:9" s="7" customFormat="1" ht="15.75">
      <c r="A321" s="239">
        <v>410</v>
      </c>
      <c r="B321" s="194" t="s">
        <v>564</v>
      </c>
      <c r="C321" s="188" t="s">
        <v>104</v>
      </c>
      <c r="D321" s="188" t="s">
        <v>15</v>
      </c>
      <c r="E321" s="194" t="s">
        <v>151</v>
      </c>
      <c r="F321" s="194"/>
      <c r="G321" s="194" t="s">
        <v>432</v>
      </c>
      <c r="H321" s="194" t="s">
        <v>565</v>
      </c>
      <c r="I321" s="224">
        <v>180</v>
      </c>
    </row>
    <row r="322" spans="1:9" ht="15.75">
      <c r="A322" s="240">
        <v>411</v>
      </c>
      <c r="B322" s="192" t="s">
        <v>566</v>
      </c>
      <c r="C322" s="196" t="s">
        <v>104</v>
      </c>
      <c r="D322" s="196" t="s">
        <v>143</v>
      </c>
      <c r="E322" s="191" t="s">
        <v>151</v>
      </c>
      <c r="F322" s="192"/>
      <c r="G322" s="192" t="s">
        <v>432</v>
      </c>
      <c r="H322" s="192" t="s">
        <v>540</v>
      </c>
      <c r="I322" s="224">
        <v>181</v>
      </c>
    </row>
    <row r="323" spans="1:9" s="7" customFormat="1" ht="15.75">
      <c r="A323" s="239">
        <v>412</v>
      </c>
      <c r="B323" s="193" t="s">
        <v>567</v>
      </c>
      <c r="C323" s="188" t="s">
        <v>104</v>
      </c>
      <c r="D323" s="199" t="s">
        <v>143</v>
      </c>
      <c r="E323" s="194" t="s">
        <v>151</v>
      </c>
      <c r="F323" s="194"/>
      <c r="G323" s="198" t="s">
        <v>432</v>
      </c>
      <c r="H323" s="192" t="s">
        <v>433</v>
      </c>
      <c r="I323" s="224">
        <v>182</v>
      </c>
    </row>
    <row r="324" spans="1:9" ht="15.75">
      <c r="A324" s="239">
        <v>406</v>
      </c>
      <c r="B324" s="198" t="s">
        <v>568</v>
      </c>
      <c r="C324" s="188" t="s">
        <v>117</v>
      </c>
      <c r="D324" s="199" t="s">
        <v>143</v>
      </c>
      <c r="E324" s="194" t="s">
        <v>151</v>
      </c>
      <c r="F324" s="194"/>
      <c r="G324" s="198" t="s">
        <v>432</v>
      </c>
      <c r="H324" s="198" t="s">
        <v>569</v>
      </c>
      <c r="I324" s="224">
        <v>183</v>
      </c>
    </row>
    <row r="325" spans="1:9" s="17" customFormat="1" ht="15.75">
      <c r="A325" s="73">
        <v>456</v>
      </c>
      <c r="B325" s="159" t="s">
        <v>570</v>
      </c>
      <c r="C325" s="160" t="s">
        <v>104</v>
      </c>
      <c r="D325" s="160"/>
      <c r="E325" s="177" t="s">
        <v>151</v>
      </c>
      <c r="F325" s="159"/>
      <c r="G325" s="159" t="s">
        <v>432</v>
      </c>
      <c r="H325" s="159" t="s">
        <v>571</v>
      </c>
      <c r="I325" s="224">
        <v>184</v>
      </c>
    </row>
    <row r="326" spans="1:9" ht="15.75">
      <c r="A326" s="239">
        <v>457</v>
      </c>
      <c r="B326" s="198" t="s">
        <v>572</v>
      </c>
      <c r="C326" s="188" t="s">
        <v>117</v>
      </c>
      <c r="D326" s="199"/>
      <c r="E326" s="177" t="s">
        <v>151</v>
      </c>
      <c r="F326" s="159"/>
      <c r="G326" s="159" t="s">
        <v>432</v>
      </c>
      <c r="H326" s="159" t="s">
        <v>571</v>
      </c>
      <c r="I326" s="224">
        <v>185</v>
      </c>
    </row>
    <row r="327" spans="1:9" ht="15.75">
      <c r="A327" s="240">
        <v>458</v>
      </c>
      <c r="B327" s="192" t="s">
        <v>644</v>
      </c>
      <c r="C327" s="196" t="s">
        <v>117</v>
      </c>
      <c r="D327" s="196"/>
      <c r="E327" s="177" t="s">
        <v>151</v>
      </c>
      <c r="F327" s="159"/>
      <c r="G327" s="159" t="s">
        <v>432</v>
      </c>
      <c r="H327" s="159" t="s">
        <v>571</v>
      </c>
      <c r="I327" s="224">
        <v>186</v>
      </c>
    </row>
    <row r="328" spans="1:9" ht="15.75">
      <c r="A328" s="239">
        <v>459</v>
      </c>
      <c r="B328" s="198" t="s">
        <v>573</v>
      </c>
      <c r="C328" s="188" t="s">
        <v>139</v>
      </c>
      <c r="D328" s="199"/>
      <c r="E328" s="177" t="s">
        <v>151</v>
      </c>
      <c r="F328" s="159"/>
      <c r="G328" s="159" t="s">
        <v>432</v>
      </c>
      <c r="H328" s="159" t="s">
        <v>571</v>
      </c>
      <c r="I328" s="224">
        <v>187</v>
      </c>
    </row>
    <row r="329" spans="1:9" s="7" customFormat="1" ht="15.75">
      <c r="A329" s="239">
        <v>460</v>
      </c>
      <c r="B329" s="194" t="s">
        <v>574</v>
      </c>
      <c r="C329" s="188" t="s">
        <v>139</v>
      </c>
      <c r="D329" s="188"/>
      <c r="E329" s="177" t="s">
        <v>151</v>
      </c>
      <c r="F329" s="159"/>
      <c r="G329" s="159" t="s">
        <v>432</v>
      </c>
      <c r="H329" s="159" t="s">
        <v>571</v>
      </c>
      <c r="I329" s="224">
        <v>188</v>
      </c>
    </row>
    <row r="330" spans="1:9" s="7" customFormat="1" ht="15.75">
      <c r="A330" s="239">
        <v>454</v>
      </c>
      <c r="B330" s="193" t="s">
        <v>575</v>
      </c>
      <c r="C330" s="188" t="s">
        <v>101</v>
      </c>
      <c r="D330" s="199"/>
      <c r="E330" s="177" t="s">
        <v>151</v>
      </c>
      <c r="F330" s="159"/>
      <c r="G330" s="159" t="s">
        <v>432</v>
      </c>
      <c r="H330" s="159" t="s">
        <v>571</v>
      </c>
      <c r="I330" s="224">
        <v>189</v>
      </c>
    </row>
    <row r="331" spans="1:9" ht="15.75">
      <c r="A331" s="240">
        <v>474</v>
      </c>
      <c r="B331" s="192" t="s">
        <v>576</v>
      </c>
      <c r="C331" s="196" t="s">
        <v>100</v>
      </c>
      <c r="D331" s="196"/>
      <c r="E331" s="191" t="s">
        <v>151</v>
      </c>
      <c r="F331" s="192"/>
      <c r="G331" s="192" t="s">
        <v>577</v>
      </c>
      <c r="H331" s="192" t="s">
        <v>533</v>
      </c>
      <c r="I331" s="224">
        <v>190</v>
      </c>
    </row>
    <row r="332" spans="1:9" ht="15.75">
      <c r="A332" s="239">
        <v>473</v>
      </c>
      <c r="B332" s="198" t="s">
        <v>578</v>
      </c>
      <c r="C332" s="188" t="s">
        <v>100</v>
      </c>
      <c r="D332" s="199"/>
      <c r="E332" s="194" t="s">
        <v>151</v>
      </c>
      <c r="F332" s="194"/>
      <c r="G332" s="192" t="s">
        <v>577</v>
      </c>
      <c r="H332" s="192" t="s">
        <v>533</v>
      </c>
      <c r="I332" s="224">
        <v>191</v>
      </c>
    </row>
    <row r="333" spans="1:9" ht="15.75">
      <c r="A333" s="240">
        <v>487</v>
      </c>
      <c r="B333" s="192" t="s">
        <v>579</v>
      </c>
      <c r="C333" s="196" t="s">
        <v>104</v>
      </c>
      <c r="D333" s="196" t="s">
        <v>136</v>
      </c>
      <c r="E333" s="191" t="s">
        <v>151</v>
      </c>
      <c r="F333" s="192"/>
      <c r="G333" s="192" t="s">
        <v>432</v>
      </c>
      <c r="H333" s="192" t="s">
        <v>580</v>
      </c>
      <c r="I333" s="224">
        <v>192</v>
      </c>
    </row>
    <row r="334" spans="1:9" ht="15.75">
      <c r="A334" s="240">
        <v>490</v>
      </c>
      <c r="B334" s="192" t="s">
        <v>581</v>
      </c>
      <c r="C334" s="196" t="s">
        <v>96</v>
      </c>
      <c r="D334" s="196" t="s">
        <v>15</v>
      </c>
      <c r="E334" s="191" t="s">
        <v>151</v>
      </c>
      <c r="F334" s="192"/>
      <c r="G334" s="192" t="s">
        <v>414</v>
      </c>
      <c r="H334" s="192" t="s">
        <v>552</v>
      </c>
      <c r="I334" s="224">
        <v>193</v>
      </c>
    </row>
    <row r="335" spans="1:9" ht="15.75">
      <c r="A335" s="239">
        <v>498</v>
      </c>
      <c r="B335" s="198" t="s">
        <v>582</v>
      </c>
      <c r="C335" s="188" t="s">
        <v>96</v>
      </c>
      <c r="D335" s="199" t="s">
        <v>15</v>
      </c>
      <c r="E335" s="194" t="s">
        <v>151</v>
      </c>
      <c r="F335" s="194"/>
      <c r="G335" s="198" t="s">
        <v>432</v>
      </c>
      <c r="H335" s="198" t="s">
        <v>552</v>
      </c>
      <c r="I335" s="224">
        <v>194</v>
      </c>
    </row>
    <row r="336" spans="1:9" s="17" customFormat="1" ht="15.75">
      <c r="A336" s="73">
        <v>489</v>
      </c>
      <c r="B336" s="159" t="s">
        <v>583</v>
      </c>
      <c r="C336" s="160" t="s">
        <v>101</v>
      </c>
      <c r="D336" s="160" t="s">
        <v>143</v>
      </c>
      <c r="E336" s="177" t="s">
        <v>151</v>
      </c>
      <c r="F336" s="159"/>
      <c r="G336" s="159" t="s">
        <v>432</v>
      </c>
      <c r="H336" s="159" t="s">
        <v>552</v>
      </c>
      <c r="I336" s="224">
        <v>195</v>
      </c>
    </row>
    <row r="337" spans="1:9" s="8" customFormat="1" ht="15.75">
      <c r="A337" s="239">
        <v>491</v>
      </c>
      <c r="B337" s="198" t="s">
        <v>584</v>
      </c>
      <c r="C337" s="188" t="s">
        <v>100</v>
      </c>
      <c r="D337" s="199" t="s">
        <v>143</v>
      </c>
      <c r="E337" s="194" t="s">
        <v>151</v>
      </c>
      <c r="F337" s="194"/>
      <c r="G337" s="198" t="s">
        <v>432</v>
      </c>
      <c r="H337" s="198" t="s">
        <v>552</v>
      </c>
      <c r="I337" s="224">
        <v>196</v>
      </c>
    </row>
    <row r="338" spans="1:9" s="7" customFormat="1" ht="15.75">
      <c r="A338" s="239">
        <v>492</v>
      </c>
      <c r="B338" s="193" t="s">
        <v>585</v>
      </c>
      <c r="C338" s="188" t="s">
        <v>104</v>
      </c>
      <c r="D338" s="199" t="s">
        <v>143</v>
      </c>
      <c r="E338" s="194" t="s">
        <v>151</v>
      </c>
      <c r="F338" s="194"/>
      <c r="G338" s="198" t="s">
        <v>432</v>
      </c>
      <c r="H338" s="198" t="s">
        <v>552</v>
      </c>
      <c r="I338" s="224">
        <v>197</v>
      </c>
    </row>
    <row r="339" spans="1:9" ht="15.75">
      <c r="A339" s="239">
        <v>493</v>
      </c>
      <c r="B339" s="198" t="s">
        <v>586</v>
      </c>
      <c r="C339" s="188" t="s">
        <v>100</v>
      </c>
      <c r="D339" s="199" t="s">
        <v>136</v>
      </c>
      <c r="E339" s="194" t="s">
        <v>151</v>
      </c>
      <c r="F339" s="194"/>
      <c r="G339" s="198" t="s">
        <v>432</v>
      </c>
      <c r="H339" s="198" t="s">
        <v>552</v>
      </c>
      <c r="I339" s="224">
        <v>198</v>
      </c>
    </row>
    <row r="340" spans="1:9" ht="15.75">
      <c r="A340" s="239">
        <v>494</v>
      </c>
      <c r="B340" s="198" t="s">
        <v>587</v>
      </c>
      <c r="C340" s="188" t="s">
        <v>100</v>
      </c>
      <c r="D340" s="199" t="s">
        <v>136</v>
      </c>
      <c r="E340" s="194" t="s">
        <v>151</v>
      </c>
      <c r="F340" s="194"/>
      <c r="G340" s="198" t="s">
        <v>432</v>
      </c>
      <c r="H340" s="198" t="s">
        <v>552</v>
      </c>
      <c r="I340" s="224">
        <v>199</v>
      </c>
    </row>
    <row r="341" spans="1:9" ht="15.75">
      <c r="A341" s="239">
        <v>495</v>
      </c>
      <c r="B341" s="198" t="s">
        <v>588</v>
      </c>
      <c r="C341" s="188" t="s">
        <v>101</v>
      </c>
      <c r="D341" s="199" t="s">
        <v>136</v>
      </c>
      <c r="E341" s="194" t="s">
        <v>151</v>
      </c>
      <c r="F341" s="194"/>
      <c r="G341" s="198" t="s">
        <v>432</v>
      </c>
      <c r="H341" s="198" t="s">
        <v>552</v>
      </c>
      <c r="I341" s="224">
        <v>200</v>
      </c>
    </row>
    <row r="342" spans="1:9" s="7" customFormat="1" ht="15.75">
      <c r="A342" s="241">
        <v>496</v>
      </c>
      <c r="B342" s="193" t="s">
        <v>589</v>
      </c>
      <c r="C342" s="200" t="s">
        <v>100</v>
      </c>
      <c r="D342" s="200" t="s">
        <v>136</v>
      </c>
      <c r="E342" s="194" t="s">
        <v>151</v>
      </c>
      <c r="F342" s="194"/>
      <c r="G342" s="198" t="s">
        <v>432</v>
      </c>
      <c r="H342" s="198" t="s">
        <v>552</v>
      </c>
      <c r="I342" s="224">
        <v>201</v>
      </c>
    </row>
    <row r="343" spans="1:9" s="8" customFormat="1" ht="15.75">
      <c r="A343" s="239">
        <v>395</v>
      </c>
      <c r="B343" s="198" t="s">
        <v>590</v>
      </c>
      <c r="C343" s="188" t="s">
        <v>98</v>
      </c>
      <c r="D343" s="199"/>
      <c r="E343" s="194" t="s">
        <v>151</v>
      </c>
      <c r="F343" s="194"/>
      <c r="G343" s="198" t="s">
        <v>591</v>
      </c>
      <c r="H343" s="198" t="s">
        <v>592</v>
      </c>
      <c r="I343" s="224">
        <v>202</v>
      </c>
    </row>
    <row r="344" spans="1:9" s="15" customFormat="1" ht="15.75">
      <c r="A344" s="241">
        <v>391</v>
      </c>
      <c r="B344" s="193" t="s">
        <v>593</v>
      </c>
      <c r="C344" s="200" t="s">
        <v>98</v>
      </c>
      <c r="D344" s="201"/>
      <c r="E344" s="193" t="s">
        <v>151</v>
      </c>
      <c r="F344" s="193"/>
      <c r="G344" s="193" t="s">
        <v>591</v>
      </c>
      <c r="H344" s="193" t="s">
        <v>592</v>
      </c>
      <c r="I344" s="224">
        <v>203</v>
      </c>
    </row>
    <row r="345" spans="1:9" s="7" customFormat="1" ht="15.75">
      <c r="A345" s="239">
        <v>385</v>
      </c>
      <c r="B345" s="202" t="s">
        <v>594</v>
      </c>
      <c r="C345" s="199" t="s">
        <v>98</v>
      </c>
      <c r="D345" s="199"/>
      <c r="E345" s="193" t="s">
        <v>151</v>
      </c>
      <c r="F345" s="193"/>
      <c r="G345" s="193" t="s">
        <v>591</v>
      </c>
      <c r="H345" s="193" t="s">
        <v>592</v>
      </c>
      <c r="I345" s="224">
        <v>204</v>
      </c>
    </row>
    <row r="346" spans="1:9" s="7" customFormat="1" ht="15.75">
      <c r="A346" s="239">
        <v>383</v>
      </c>
      <c r="B346" s="194" t="s">
        <v>595</v>
      </c>
      <c r="C346" s="188" t="s">
        <v>104</v>
      </c>
      <c r="D346" s="188"/>
      <c r="E346" s="193" t="s">
        <v>151</v>
      </c>
      <c r="F346" s="193"/>
      <c r="G346" s="193" t="s">
        <v>591</v>
      </c>
      <c r="H346" s="193" t="s">
        <v>592</v>
      </c>
      <c r="I346" s="224">
        <v>205</v>
      </c>
    </row>
    <row r="347" spans="1:9" ht="15.75">
      <c r="A347" s="239">
        <v>381</v>
      </c>
      <c r="B347" s="198" t="s">
        <v>596</v>
      </c>
      <c r="C347" s="188" t="s">
        <v>101</v>
      </c>
      <c r="D347" s="199"/>
      <c r="E347" s="193" t="s">
        <v>151</v>
      </c>
      <c r="F347" s="193"/>
      <c r="G347" s="193" t="s">
        <v>591</v>
      </c>
      <c r="H347" s="193" t="s">
        <v>592</v>
      </c>
      <c r="I347" s="224">
        <v>206</v>
      </c>
    </row>
    <row r="348" spans="1:9" ht="15.75">
      <c r="A348" s="240">
        <v>376</v>
      </c>
      <c r="B348" s="192" t="s">
        <v>597</v>
      </c>
      <c r="C348" s="196" t="s">
        <v>104</v>
      </c>
      <c r="D348" s="196"/>
      <c r="E348" s="193" t="s">
        <v>151</v>
      </c>
      <c r="F348" s="193"/>
      <c r="G348" s="193" t="s">
        <v>591</v>
      </c>
      <c r="H348" s="193" t="s">
        <v>592</v>
      </c>
      <c r="I348" s="224">
        <v>207</v>
      </c>
    </row>
    <row r="349" spans="1:9" ht="15.75">
      <c r="A349" s="240">
        <v>372</v>
      </c>
      <c r="B349" s="192" t="s">
        <v>598</v>
      </c>
      <c r="C349" s="196" t="s">
        <v>104</v>
      </c>
      <c r="D349" s="196"/>
      <c r="E349" s="193" t="s">
        <v>151</v>
      </c>
      <c r="F349" s="193"/>
      <c r="G349" s="193" t="s">
        <v>591</v>
      </c>
      <c r="H349" s="193" t="s">
        <v>592</v>
      </c>
      <c r="I349" s="224">
        <v>208</v>
      </c>
    </row>
    <row r="350" spans="1:9" ht="15.75">
      <c r="A350" s="239">
        <v>373</v>
      </c>
      <c r="B350" s="198" t="s">
        <v>599</v>
      </c>
      <c r="C350" s="188" t="s">
        <v>104</v>
      </c>
      <c r="D350" s="199"/>
      <c r="E350" s="193" t="s">
        <v>151</v>
      </c>
      <c r="F350" s="193"/>
      <c r="G350" s="193" t="s">
        <v>591</v>
      </c>
      <c r="H350" s="193" t="s">
        <v>592</v>
      </c>
      <c r="I350" s="224">
        <v>209</v>
      </c>
    </row>
    <row r="351" spans="1:9" s="17" customFormat="1" ht="15.75">
      <c r="A351" s="73" t="s">
        <v>600</v>
      </c>
      <c r="B351" s="159" t="s">
        <v>601</v>
      </c>
      <c r="C351" s="160" t="s">
        <v>117</v>
      </c>
      <c r="D351" s="160"/>
      <c r="E351" s="177" t="s">
        <v>151</v>
      </c>
      <c r="F351" s="159"/>
      <c r="G351" s="159" t="s">
        <v>229</v>
      </c>
      <c r="H351" s="159" t="s">
        <v>602</v>
      </c>
      <c r="I351" s="224">
        <v>210</v>
      </c>
    </row>
    <row r="352" spans="1:9" s="7" customFormat="1" ht="15.75">
      <c r="A352" s="241" t="s">
        <v>603</v>
      </c>
      <c r="B352" s="193" t="s">
        <v>604</v>
      </c>
      <c r="C352" s="200" t="s">
        <v>139</v>
      </c>
      <c r="D352" s="200"/>
      <c r="E352" s="194" t="s">
        <v>151</v>
      </c>
      <c r="F352" s="194"/>
      <c r="G352" s="194" t="s">
        <v>344</v>
      </c>
      <c r="H352" s="194" t="s">
        <v>605</v>
      </c>
      <c r="I352" s="224">
        <v>211</v>
      </c>
    </row>
    <row r="353" spans="1:9" ht="15.75">
      <c r="A353" s="240">
        <v>941</v>
      </c>
      <c r="B353" s="192" t="s">
        <v>606</v>
      </c>
      <c r="C353" s="196" t="s">
        <v>104</v>
      </c>
      <c r="D353" s="196"/>
      <c r="E353" s="191" t="s">
        <v>151</v>
      </c>
      <c r="F353" s="192"/>
      <c r="G353" s="192" t="s">
        <v>250</v>
      </c>
      <c r="H353" s="192" t="s">
        <v>607</v>
      </c>
      <c r="I353" s="224">
        <v>212</v>
      </c>
    </row>
    <row r="354" spans="1:9" ht="15.75">
      <c r="A354" s="239">
        <v>940</v>
      </c>
      <c r="B354" s="198" t="s">
        <v>608</v>
      </c>
      <c r="C354" s="188" t="s">
        <v>609</v>
      </c>
      <c r="D354" s="199" t="s">
        <v>17</v>
      </c>
      <c r="E354" s="194" t="s">
        <v>151</v>
      </c>
      <c r="F354" s="194"/>
      <c r="G354" s="198" t="s">
        <v>610</v>
      </c>
      <c r="H354" s="192" t="s">
        <v>607</v>
      </c>
      <c r="I354" s="224">
        <v>213</v>
      </c>
    </row>
    <row r="355" spans="1:9" s="7" customFormat="1" ht="15.75">
      <c r="A355" s="239">
        <v>23</v>
      </c>
      <c r="B355" s="193" t="s">
        <v>624</v>
      </c>
      <c r="C355" s="188" t="s">
        <v>103</v>
      </c>
      <c r="D355" s="199" t="s">
        <v>15</v>
      </c>
      <c r="E355" s="194" t="s">
        <v>151</v>
      </c>
      <c r="F355" s="194"/>
      <c r="G355" s="193" t="s">
        <v>414</v>
      </c>
      <c r="H355" s="193" t="s">
        <v>625</v>
      </c>
      <c r="I355" s="224">
        <v>214</v>
      </c>
    </row>
    <row r="356" spans="1:9">
      <c r="A356" s="239">
        <v>49</v>
      </c>
      <c r="B356" s="198" t="s">
        <v>853</v>
      </c>
      <c r="C356" s="188" t="s">
        <v>103</v>
      </c>
      <c r="D356" s="199"/>
      <c r="E356" s="194" t="s">
        <v>151</v>
      </c>
      <c r="F356" s="194"/>
      <c r="G356" s="198" t="s">
        <v>250</v>
      </c>
      <c r="H356" s="198" t="s">
        <v>854</v>
      </c>
      <c r="I356" s="197"/>
    </row>
    <row r="357" spans="1:9">
      <c r="A357" s="240"/>
      <c r="B357" s="192"/>
      <c r="C357" s="196"/>
      <c r="D357" s="196"/>
      <c r="E357" s="191"/>
      <c r="F357" s="192"/>
      <c r="G357" s="192"/>
      <c r="H357" s="192"/>
      <c r="I357" s="195"/>
    </row>
    <row r="358" spans="1:9">
      <c r="A358" s="239"/>
      <c r="B358" s="198"/>
      <c r="C358" s="188"/>
      <c r="D358" s="199"/>
      <c r="E358" s="194"/>
      <c r="F358" s="194"/>
      <c r="G358" s="198"/>
      <c r="H358" s="198"/>
      <c r="I358" s="197"/>
    </row>
    <row r="359" spans="1:9" s="7" customFormat="1">
      <c r="A359" s="239"/>
      <c r="B359" s="193"/>
      <c r="C359" s="188"/>
      <c r="D359" s="199"/>
      <c r="E359" s="194"/>
      <c r="F359" s="194"/>
      <c r="G359" s="193"/>
      <c r="H359" s="193"/>
      <c r="I359" s="228"/>
    </row>
    <row r="360" spans="1:9">
      <c r="A360" s="239"/>
      <c r="B360" s="198"/>
      <c r="C360" s="188"/>
      <c r="D360" s="199"/>
      <c r="E360" s="194"/>
      <c r="F360" s="194"/>
      <c r="G360" s="198"/>
      <c r="H360" s="198"/>
      <c r="I360" s="197"/>
    </row>
    <row r="361" spans="1:9">
      <c r="A361" s="239"/>
      <c r="B361" s="198"/>
      <c r="C361" s="188"/>
      <c r="D361" s="199"/>
      <c r="E361" s="194"/>
      <c r="F361" s="194"/>
      <c r="G361" s="198"/>
      <c r="H361" s="198"/>
      <c r="I361" s="197"/>
    </row>
    <row r="362" spans="1:9">
      <c r="A362" s="242"/>
      <c r="B362" s="12"/>
      <c r="C362" s="77"/>
      <c r="D362" s="78"/>
      <c r="E362" s="13"/>
      <c r="F362" s="13"/>
      <c r="G362" s="12"/>
      <c r="H362" s="12"/>
      <c r="I362" s="174"/>
    </row>
    <row r="363" spans="1:9" s="7" customFormat="1">
      <c r="A363" s="242"/>
      <c r="C363" s="77"/>
      <c r="D363" s="78"/>
      <c r="E363" s="5"/>
      <c r="F363" s="5"/>
      <c r="I363" s="4"/>
    </row>
    <row r="364" spans="1:9" s="7" customFormat="1">
      <c r="A364" s="242"/>
      <c r="B364" s="5"/>
      <c r="C364" s="77"/>
      <c r="D364" s="77"/>
      <c r="E364" s="5"/>
      <c r="F364" s="5"/>
      <c r="G364" s="5"/>
      <c r="H364" s="5"/>
      <c r="I364" s="175"/>
    </row>
    <row r="365" spans="1:9" s="7" customFormat="1">
      <c r="A365" s="242"/>
      <c r="B365" s="5"/>
      <c r="C365" s="77"/>
      <c r="D365" s="77"/>
      <c r="E365" s="5"/>
      <c r="F365" s="5"/>
      <c r="G365" s="5"/>
      <c r="H365" s="5"/>
      <c r="I365" s="175"/>
    </row>
    <row r="366" spans="1:9">
      <c r="A366" s="242"/>
      <c r="B366" s="12"/>
      <c r="C366" s="77"/>
      <c r="D366" s="78"/>
      <c r="E366" s="13"/>
      <c r="F366" s="13"/>
      <c r="G366" s="12"/>
      <c r="H366" s="12"/>
      <c r="I366" s="174"/>
    </row>
    <row r="367" spans="1:9" s="8" customFormat="1">
      <c r="A367" s="242"/>
      <c r="B367" s="7"/>
      <c r="C367" s="77"/>
      <c r="D367" s="78"/>
      <c r="E367" s="5"/>
      <c r="F367" s="5"/>
      <c r="G367" s="7"/>
      <c r="H367" s="7"/>
      <c r="I367" s="4"/>
    </row>
    <row r="368" spans="1:9" s="7" customFormat="1">
      <c r="A368" s="242"/>
      <c r="B368" s="6"/>
      <c r="C368" s="77"/>
      <c r="D368" s="78"/>
      <c r="E368" s="5"/>
      <c r="F368" s="5"/>
      <c r="G368" s="6"/>
      <c r="H368" s="6"/>
      <c r="I368" s="176"/>
    </row>
    <row r="369" spans="1:9">
      <c r="A369" s="242"/>
      <c r="B369" s="12"/>
      <c r="C369" s="77"/>
      <c r="D369" s="78"/>
      <c r="E369" s="13"/>
      <c r="F369" s="13"/>
      <c r="G369" s="12"/>
      <c r="H369" s="12"/>
      <c r="I369" s="174"/>
    </row>
    <row r="370" spans="1:9" s="7" customFormat="1">
      <c r="A370" s="242"/>
      <c r="C370" s="77"/>
      <c r="D370" s="78"/>
      <c r="E370" s="5"/>
      <c r="F370" s="5"/>
      <c r="I370" s="4"/>
    </row>
    <row r="371" spans="1:9" s="8" customFormat="1">
      <c r="A371" s="242"/>
      <c r="B371" s="7"/>
      <c r="C371" s="77"/>
      <c r="D371" s="78"/>
      <c r="E371" s="5"/>
      <c r="F371" s="5"/>
      <c r="G371" s="7"/>
      <c r="H371" s="7"/>
      <c r="I371" s="4"/>
    </row>
    <row r="372" spans="1:9" s="7" customFormat="1">
      <c r="A372" s="242"/>
      <c r="B372" s="6"/>
      <c r="C372" s="77"/>
      <c r="D372" s="78"/>
      <c r="E372" s="5"/>
      <c r="F372" s="5"/>
      <c r="G372" s="6"/>
      <c r="H372" s="6"/>
      <c r="I372" s="176"/>
    </row>
    <row r="373" spans="1:9" s="7" customFormat="1">
      <c r="A373" s="242"/>
      <c r="C373" s="77"/>
      <c r="D373" s="78"/>
      <c r="E373" s="5"/>
      <c r="F373" s="5"/>
      <c r="I373" s="4"/>
    </row>
    <row r="374" spans="1:9" s="7" customFormat="1">
      <c r="A374" s="243"/>
      <c r="B374" s="6"/>
      <c r="C374" s="75"/>
      <c r="D374" s="75"/>
      <c r="E374" s="5"/>
      <c r="F374" s="5"/>
      <c r="G374" s="5"/>
      <c r="H374" s="5"/>
      <c r="I374" s="175"/>
    </row>
    <row r="375" spans="1:9">
      <c r="A375" s="242"/>
      <c r="B375" s="12"/>
      <c r="C375" s="77"/>
      <c r="D375" s="80"/>
      <c r="E375" s="13"/>
      <c r="F375" s="13"/>
      <c r="G375" s="12"/>
      <c r="H375" s="12"/>
      <c r="I375" s="174"/>
    </row>
    <row r="376" spans="1:9" s="8" customFormat="1">
      <c r="A376" s="242"/>
      <c r="B376" s="7"/>
      <c r="C376" s="77"/>
      <c r="D376" s="78"/>
      <c r="E376" s="5"/>
      <c r="F376" s="5"/>
      <c r="G376" s="7"/>
      <c r="H376" s="7"/>
      <c r="I376" s="4"/>
    </row>
    <row r="377" spans="1:9" s="7" customFormat="1">
      <c r="A377" s="243"/>
      <c r="B377" s="6"/>
      <c r="C377" s="75"/>
      <c r="D377" s="75"/>
      <c r="E377" s="5"/>
      <c r="F377" s="5"/>
      <c r="G377" s="5"/>
      <c r="H377" s="5"/>
      <c r="I377" s="175"/>
    </row>
    <row r="378" spans="1:9">
      <c r="A378" s="242"/>
      <c r="B378" s="12"/>
      <c r="C378" s="77"/>
      <c r="D378" s="80"/>
      <c r="E378" s="13"/>
      <c r="F378" s="13"/>
      <c r="G378" s="12"/>
      <c r="H378" s="12"/>
      <c r="I378" s="174"/>
    </row>
    <row r="379" spans="1:9" s="8" customFormat="1">
      <c r="A379" s="242"/>
      <c r="B379" s="7"/>
      <c r="C379" s="77"/>
      <c r="D379" s="78"/>
      <c r="E379" s="5"/>
      <c r="F379" s="5"/>
      <c r="G379" s="7"/>
      <c r="H379" s="7"/>
      <c r="I379" s="4"/>
    </row>
    <row r="380" spans="1:9" s="8" customFormat="1">
      <c r="A380" s="242"/>
      <c r="B380" s="7"/>
      <c r="C380" s="77"/>
      <c r="D380" s="78"/>
      <c r="E380" s="5"/>
      <c r="F380" s="5"/>
      <c r="G380" s="7"/>
      <c r="H380" s="7"/>
      <c r="I380" s="4"/>
    </row>
    <row r="381" spans="1:9" s="7" customFormat="1">
      <c r="A381" s="242"/>
      <c r="B381" s="6"/>
      <c r="C381" s="77"/>
      <c r="D381" s="78"/>
      <c r="E381" s="5"/>
      <c r="F381" s="5"/>
      <c r="G381" s="6"/>
      <c r="H381" s="6"/>
      <c r="I381" s="176"/>
    </row>
  </sheetData>
  <customSheetViews>
    <customSheetView guid="{948F6758-08EB-455E-9DF2-723DFC2E4E47}" showPageBreaks="1" printArea="1" hiddenColumns="1" view="pageBreakPreview" topLeftCell="A353">
      <selection activeCell="E357" sqref="E357"/>
      <rowBreaks count="14" manualBreakCount="14">
        <brk id="40" max="8" man="1"/>
        <brk id="43" max="8" man="1"/>
        <brk id="60" max="8" man="1"/>
        <brk id="102" max="8" man="1"/>
        <brk id="109" max="8" man="1"/>
        <brk id="154" max="8" man="1"/>
        <brk id="162" max="8" man="1"/>
        <brk id="183" max="8" man="1"/>
        <brk id="228" max="8" man="1"/>
        <brk id="240" max="8" man="1"/>
        <brk id="285" max="8" man="1"/>
        <brk id="296" max="8" man="1"/>
        <brk id="341" max="8" man="1"/>
        <brk id="351" max="8" man="1"/>
      </rowBreaks>
      <pageMargins left="0.24" right="0.24" top="0.2" bottom="0.2" header="0.2" footer="0.2"/>
      <printOptions horizontalCentered="1"/>
      <pageSetup paperSize="9" scale="81" fitToHeight="2" orientation="landscape" r:id="rId1"/>
      <headerFooter alignWithMargins="0"/>
    </customSheetView>
    <customSheetView guid="{4654A10B-BF2C-4F91-B821-84CF341F9FF3}" showPageBreaks="1" printArea="1" hiddenColumns="1" view="pageBreakPreview" topLeftCell="A352">
      <selection activeCell="H380" sqref="H380"/>
      <rowBreaks count="13" manualBreakCount="13">
        <brk id="44" max="8" man="1"/>
        <brk id="51" max="8" man="1"/>
        <brk id="96" max="8" man="1"/>
        <brk id="108" max="8" man="1"/>
        <brk id="153" max="8" man="1"/>
        <brk id="176" max="8" man="1"/>
        <brk id="212" max="8" man="1"/>
        <brk id="237" max="8" man="1"/>
        <brk id="282" max="8" man="1"/>
        <brk id="293" max="8" man="1"/>
        <brk id="338" max="8" man="1"/>
        <brk id="349" max="8" man="1"/>
        <brk id="405" max="8" man="1"/>
      </rowBreaks>
      <pageMargins left="0.24" right="0.24" top="0.2" bottom="0.2" header="0.2" footer="0.2"/>
      <printOptions horizontalCentered="1"/>
      <pageSetup paperSize="9" scale="81" fitToHeight="2" orientation="landscape" r:id="rId2"/>
      <headerFooter alignWithMargins="0"/>
    </customSheetView>
    <customSheetView guid="{AB6DF331-6F3D-4A04-9B31-9285668B630A}" showPageBreaks="1" topLeftCell="A4">
      <selection activeCell="A208" sqref="A208:IV208"/>
      <rowBreaks count="9" manualBreakCount="9">
        <brk id="53" max="8" man="1"/>
        <brk id="109" max="16383" man="1"/>
        <brk id="165" max="16383" man="1"/>
        <brk id="202" max="8" man="1"/>
        <brk id="262" max="8" man="1"/>
        <brk id="299" max="8" man="1"/>
        <brk id="355" max="8" man="1"/>
        <brk id="411" max="8" man="1"/>
        <brk id="467" max="8" man="1"/>
      </rowBreaks>
      <pageMargins left="0.24" right="0.24" top="0.2" bottom="0.2" header="0.2" footer="0.2"/>
      <printOptions horizontalCentered="1"/>
      <pageSetup paperSize="9" scale="81" fitToHeight="2" orientation="landscape" r:id="rId3"/>
      <headerFooter alignWithMargins="0"/>
    </customSheetView>
    <customSheetView guid="{2CB5C6AB-8CA4-4A12-8C86-30C44E11A564}" showPageBreaks="1" printArea="1" view="pageBreakPreview" topLeftCell="A128">
      <selection activeCell="B149" sqref="B149"/>
      <rowBreaks count="10" manualBreakCount="10">
        <brk id="49" max="8" man="1"/>
        <brk id="69" max="8" man="1"/>
        <brk id="125" max="8" man="1"/>
        <brk id="181" max="8" man="1"/>
        <brk id="226" max="8" man="1"/>
        <brk id="282" max="8" man="1"/>
        <brk id="312" max="8" man="1"/>
        <brk id="368" max="8" man="1"/>
        <brk id="424" max="8" man="1"/>
        <brk id="480" max="8" man="1"/>
      </rowBreaks>
      <pageMargins left="0.24" right="0.24" top="0.2" bottom="0.2" header="0.2" footer="0.2"/>
      <printOptions horizontalCentered="1"/>
      <pageSetup paperSize="9" scale="81" fitToHeight="2" orientation="landscape" r:id="rId4"/>
      <headerFooter alignWithMargins="0"/>
    </customSheetView>
    <customSheetView guid="{E0265204-5B2C-4292-A8DA-1DD6D4FE42BA}" showPageBreaks="1" printArea="1" view="pageBreakPreview" topLeftCell="A22">
      <selection activeCell="A51" sqref="A51"/>
      <rowBreaks count="6" manualBreakCount="6">
        <brk id="32" max="9" man="1"/>
        <brk id="88" max="8" man="1"/>
        <brk id="144" max="8" man="1"/>
        <brk id="200" max="8" man="1"/>
        <brk id="256" max="8" man="1"/>
        <brk id="312" max="8" man="1"/>
      </rowBreaks>
      <pageMargins left="0.24" right="0.24" top="0.2" bottom="0.2" header="0.2" footer="0.2"/>
      <printOptions horizontalCentered="1"/>
      <pageSetup paperSize="9" scale="81" fitToHeight="2" orientation="landscape" r:id="rId5"/>
      <headerFooter alignWithMargins="0"/>
    </customSheetView>
    <customSheetView guid="{2538E0EF-40E4-4BF7-A70C-02D0F1797991}" showPageBreaks="1" view="pageBreakPreview" showRuler="0" topLeftCell="A10">
      <selection activeCell="H35" sqref="H35"/>
      <rowBreaks count="6" manualBreakCount="6">
        <brk id="32" max="9" man="1"/>
        <brk id="88" max="8" man="1"/>
        <brk id="142" max="8" man="1"/>
        <brk id="194" max="8" man="1"/>
        <brk id="250" max="8" man="1"/>
        <brk id="306" max="8" man="1"/>
      </rowBreaks>
      <pageMargins left="0.24" right="0.24" top="0.2" bottom="0.2" header="0.2" footer="0.2"/>
      <printOptions horizontalCentered="1"/>
      <pageSetup paperSize="9" scale="81" fitToHeight="2" orientation="landscape" r:id="rId6"/>
      <headerFooter alignWithMargins="0"/>
    </customSheetView>
    <customSheetView guid="{A52F393E-587E-40A2-B224-F36DC3F0F66D}" showPageBreaks="1" view="pageBreakPreview" topLeftCell="A160">
      <selection activeCell="A3" sqref="A3:IV3"/>
      <rowBreaks count="7" manualBreakCount="7">
        <brk id="53" max="8" man="1"/>
        <brk id="106" max="8" man="1"/>
        <brk id="162" max="8" man="1"/>
        <brk id="199" max="8" man="1"/>
        <brk id="255" max="8" man="1"/>
        <brk id="311" max="8" man="1"/>
        <brk id="367" max="8" man="1"/>
      </rowBreaks>
      <pageMargins left="0.24" right="0.24" top="0.2" bottom="0.2" header="0.2" footer="0.2"/>
      <printOptions horizontalCentered="1"/>
      <pageSetup paperSize="9" scale="81" fitToHeight="2" orientation="landscape" r:id="rId7"/>
      <headerFooter alignWithMargins="0"/>
    </customSheetView>
    <customSheetView guid="{F448EB40-CDCA-4FEB-B41E-E75B2DB39339}" showPageBreaks="1" printArea="1" hiddenColumns="1" view="pageBreakPreview" topLeftCell="A353">
      <selection activeCell="E357" sqref="E357"/>
      <rowBreaks count="14" manualBreakCount="14">
        <brk id="40" max="8" man="1"/>
        <brk id="43" max="8" man="1"/>
        <brk id="60" max="8" man="1"/>
        <brk id="102" max="8" man="1"/>
        <brk id="109" max="8" man="1"/>
        <brk id="154" max="8" man="1"/>
        <brk id="162" max="8" man="1"/>
        <brk id="183" max="8" man="1"/>
        <brk id="228" max="8" man="1"/>
        <brk id="240" max="8" man="1"/>
        <brk id="285" max="8" man="1"/>
        <brk id="296" max="8" man="1"/>
        <brk id="341" max="8" man="1"/>
        <brk id="351" max="8" man="1"/>
      </rowBreaks>
      <pageMargins left="0.24" right="0.24" top="0.2" bottom="0.2" header="0.2" footer="0.2"/>
      <printOptions horizontalCentered="1"/>
      <pageSetup paperSize="9" scale="81" fitToHeight="2" orientation="landscape" r:id="rId8"/>
      <headerFooter alignWithMargins="0"/>
    </customSheetView>
  </customSheetViews>
  <mergeCells count="1">
    <mergeCell ref="A1:H1"/>
  </mergeCells>
  <phoneticPr fontId="0" type="noConversion"/>
  <dataValidations count="1">
    <dataValidation type="list" allowBlank="1" showInputMessage="1" showErrorMessage="1" sqref="E89:E90">
      <formula1>$F$1:$F$192</formula1>
    </dataValidation>
  </dataValidations>
  <printOptions horizontalCentered="1"/>
  <pageMargins left="0.24" right="0.24" top="0.2" bottom="0.2" header="0.2" footer="0.2"/>
  <pageSetup paperSize="9" scale="81" fitToHeight="2" orientation="landscape" r:id="rId9"/>
  <headerFooter alignWithMargins="0"/>
  <rowBreaks count="14" manualBreakCount="14">
    <brk id="40" max="8" man="1"/>
    <brk id="43" max="8" man="1"/>
    <brk id="60" max="8" man="1"/>
    <brk id="102" max="8" man="1"/>
    <brk id="109" max="8" man="1"/>
    <brk id="154" max="8" man="1"/>
    <brk id="162" max="8" man="1"/>
    <brk id="183" max="8" man="1"/>
    <brk id="228" max="8" man="1"/>
    <brk id="240" max="8" man="1"/>
    <brk id="285" max="8" man="1"/>
    <brk id="296" max="8" man="1"/>
    <brk id="341" max="8" man="1"/>
    <brk id="35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N53"/>
  <sheetViews>
    <sheetView view="pageBreakPreview" zoomScaleSheetLayoutView="100" workbookViewId="0">
      <selection activeCell="C31" sqref="C31"/>
    </sheetView>
  </sheetViews>
  <sheetFormatPr defaultRowHeight="12.75"/>
  <cols>
    <col min="1" max="1" width="5" style="24" customWidth="1"/>
    <col min="2" max="2" width="4.85546875" style="22" customWidth="1"/>
    <col min="3" max="3" width="25.140625" style="10" customWidth="1"/>
    <col min="4" max="4" width="8.42578125" style="105" customWidth="1"/>
    <col min="5" max="5" width="6" style="22" hidden="1" customWidth="1"/>
    <col min="6" max="6" width="17.42578125" style="18" customWidth="1"/>
    <col min="7" max="7" width="10.7109375" style="88" hidden="1" customWidth="1"/>
    <col min="8" max="8" width="23.42578125" style="82" customWidth="1"/>
    <col min="9" max="9" width="7.140625" style="72" customWidth="1"/>
    <col min="10" max="10" width="5" style="106" customWidth="1"/>
    <col min="11" max="12" width="5" style="10" customWidth="1"/>
    <col min="13" max="13" width="7.28515625" style="10" customWidth="1"/>
    <col min="14" max="14" width="5.5703125" style="10" customWidth="1"/>
    <col min="15" max="16384" width="9.140625" style="10"/>
  </cols>
  <sheetData>
    <row r="1" spans="1:14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78"/>
    </row>
    <row r="2" spans="1:14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</row>
    <row r="3" spans="1:14" s="25" customFormat="1" ht="16.5" customHeight="1"/>
    <row r="4" spans="1:14" s="25" customFormat="1" ht="15.75" customHeight="1">
      <c r="A4" s="23"/>
      <c r="B4" s="21"/>
      <c r="C4" s="21"/>
      <c r="D4" s="104"/>
      <c r="E4" s="21"/>
      <c r="F4" s="28"/>
      <c r="G4" s="88"/>
      <c r="H4" s="82"/>
      <c r="I4" s="56"/>
      <c r="J4" s="85"/>
    </row>
    <row r="5" spans="1:14" s="25" customFormat="1" ht="16.5" customHeight="1">
      <c r="A5" s="367" t="s">
        <v>47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 s="25" customFormat="1" ht="21" customHeight="1">
      <c r="A6" s="373" t="s">
        <v>397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4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5" t="s">
        <v>404</v>
      </c>
      <c r="K7" s="375"/>
      <c r="L7" s="375"/>
      <c r="M7" s="375"/>
      <c r="N7" s="375"/>
    </row>
    <row r="8" spans="1:14" s="25" customFormat="1" ht="15.75" customHeight="1">
      <c r="A8" s="367" t="s">
        <v>66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</row>
    <row r="9" spans="1:14" s="25" customFormat="1" ht="15.75" customHeight="1">
      <c r="A9" s="368" t="s">
        <v>61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</row>
    <row r="10" spans="1:14" ht="12.75" hidden="1" customHeight="1">
      <c r="A10" s="37"/>
      <c r="B10" s="65"/>
      <c r="C10" s="40"/>
      <c r="D10" s="107"/>
      <c r="E10" s="37"/>
      <c r="F10" s="37"/>
      <c r="G10" s="89"/>
      <c r="I10" s="37"/>
      <c r="J10" s="112"/>
      <c r="K10" s="37"/>
      <c r="L10" s="37"/>
      <c r="M10" s="37"/>
      <c r="N10" s="37"/>
    </row>
    <row r="11" spans="1:14" s="35" customFormat="1" ht="13.5" customHeight="1">
      <c r="A11" s="39"/>
      <c r="B11" s="65"/>
      <c r="C11" s="42" t="s">
        <v>46</v>
      </c>
      <c r="D11" s="108"/>
      <c r="E11" s="41"/>
      <c r="F11" s="38"/>
      <c r="G11" s="90"/>
      <c r="I11" s="147"/>
      <c r="J11" s="369" t="s">
        <v>28</v>
      </c>
      <c r="K11" s="369"/>
      <c r="L11" s="370"/>
      <c r="M11" s="370"/>
      <c r="N11" s="370"/>
    </row>
    <row r="12" spans="1:14" s="36" customFormat="1" ht="24.75" customHeight="1">
      <c r="A12" s="43" t="s">
        <v>52</v>
      </c>
      <c r="B12" s="43" t="s">
        <v>25</v>
      </c>
      <c r="C12" s="43" t="s">
        <v>3</v>
      </c>
      <c r="D12" s="109" t="s">
        <v>406</v>
      </c>
      <c r="E12" s="43" t="s">
        <v>5</v>
      </c>
      <c r="F12" s="43" t="s">
        <v>6</v>
      </c>
      <c r="G12" s="43" t="s">
        <v>7</v>
      </c>
      <c r="H12" s="99" t="s">
        <v>8</v>
      </c>
      <c r="I12" s="95" t="s">
        <v>67</v>
      </c>
      <c r="J12" s="376" t="s">
        <v>12</v>
      </c>
      <c r="K12" s="376"/>
      <c r="L12" s="376"/>
      <c r="M12" s="126" t="s">
        <v>13</v>
      </c>
      <c r="N12" s="44" t="s">
        <v>2</v>
      </c>
    </row>
    <row r="13" spans="1:14" s="11" customFormat="1" ht="15" customHeight="1">
      <c r="A13" s="52"/>
      <c r="B13" s="52"/>
      <c r="C13" s="127" t="s">
        <v>401</v>
      </c>
      <c r="D13" s="128"/>
      <c r="E13" s="129"/>
      <c r="F13" s="130"/>
      <c r="G13" s="131"/>
      <c r="H13" s="132"/>
      <c r="I13" s="133"/>
      <c r="J13" s="68"/>
      <c r="K13" s="71"/>
      <c r="L13" s="71"/>
      <c r="M13" s="71"/>
      <c r="N13" s="71"/>
    </row>
    <row r="14" spans="1:14" s="11" customFormat="1" ht="15" customHeight="1">
      <c r="A14" s="52">
        <v>1</v>
      </c>
      <c r="B14" s="52"/>
      <c r="C14" s="130" t="e">
        <f>VLOOKUP(B14,'Уч ЮН'!$A$3:$H$492,2,FALSE)</f>
        <v>#N/A</v>
      </c>
      <c r="D14" s="128" t="e">
        <f>VLOOKUP(B14,'Уч ЮН'!$A$3:$H$492,3,FALSE)</f>
        <v>#N/A</v>
      </c>
      <c r="E14" s="129" t="e">
        <f>VLOOKUP(B14,'Уч ЮН'!$A$3:$H$492,4,FALSE)</f>
        <v>#N/A</v>
      </c>
      <c r="F14" s="130" t="e">
        <f>VLOOKUP(B14,'Уч ЮН'!$A$3:$H$492,5,FALSE)</f>
        <v>#N/A</v>
      </c>
      <c r="G14" s="131" t="e">
        <f>VLOOKUP(B14,'Уч ЮН'!$A$3:$H$492,6,FALSE)</f>
        <v>#N/A</v>
      </c>
      <c r="H14" s="132" t="e">
        <f>VLOOKUP(B14,'Уч ЮН'!$A$3:$H$492,7,FALSE)</f>
        <v>#N/A</v>
      </c>
      <c r="I14" s="133" t="e">
        <f>VLOOKUP(B14,'60сб ЮН'!$B$39:$L$85,8,FALSE)</f>
        <v>#N/A</v>
      </c>
      <c r="J14" s="68"/>
      <c r="K14" s="71"/>
      <c r="L14" s="71"/>
      <c r="M14" s="71"/>
      <c r="N14" s="71"/>
    </row>
    <row r="15" spans="1:14" s="11" customFormat="1" ht="15" customHeight="1">
      <c r="A15" s="52">
        <v>2</v>
      </c>
      <c r="B15" s="52"/>
      <c r="C15" s="130" t="e">
        <f>VLOOKUP(B15,'Уч ЮН'!$A$3:$H$492,2,FALSE)</f>
        <v>#N/A</v>
      </c>
      <c r="D15" s="128" t="e">
        <f>VLOOKUP(B15,'Уч ЮН'!$A$3:$H$492,3,FALSE)</f>
        <v>#N/A</v>
      </c>
      <c r="E15" s="129" t="e">
        <f>VLOOKUP(B15,'Уч ЮН'!$A$3:$H$492,4,FALSE)</f>
        <v>#N/A</v>
      </c>
      <c r="F15" s="130" t="e">
        <f>VLOOKUP(B15,'Уч ЮН'!$A$3:$H$492,5,FALSE)</f>
        <v>#N/A</v>
      </c>
      <c r="G15" s="131" t="e">
        <f>VLOOKUP(B15,'Уч ЮН'!$A$3:$H$492,6,FALSE)</f>
        <v>#N/A</v>
      </c>
      <c r="H15" s="132" t="e">
        <f>VLOOKUP(B15,'Уч ЮН'!$A$3:$H$492,7,FALSE)</f>
        <v>#N/A</v>
      </c>
      <c r="I15" s="133" t="e">
        <f>VLOOKUP(B15,'60сб ЮН'!$B$39:$L$85,8,FALSE)</f>
        <v>#N/A</v>
      </c>
      <c r="J15" s="68"/>
      <c r="K15" s="52"/>
      <c r="L15" s="71"/>
      <c r="M15" s="71"/>
      <c r="N15" s="71"/>
    </row>
    <row r="16" spans="1:14" s="11" customFormat="1" ht="15" customHeight="1">
      <c r="A16" s="52">
        <v>3</v>
      </c>
      <c r="B16" s="52"/>
      <c r="C16" s="130" t="e">
        <f>VLOOKUP(B16,'Уч ЮН'!$A$3:$H$492,2,FALSE)</f>
        <v>#N/A</v>
      </c>
      <c r="D16" s="128" t="e">
        <f>VLOOKUP(B16,'Уч ЮН'!$A$3:$H$492,3,FALSE)</f>
        <v>#N/A</v>
      </c>
      <c r="E16" s="129" t="e">
        <f>VLOOKUP(B16,'Уч ЮН'!$A$3:$H$492,4,FALSE)</f>
        <v>#N/A</v>
      </c>
      <c r="F16" s="130" t="e">
        <f>VLOOKUP(B16,'Уч ЮН'!$A$3:$H$492,5,FALSE)</f>
        <v>#N/A</v>
      </c>
      <c r="G16" s="131" t="e">
        <f>VLOOKUP(B16,'Уч ЮН'!$A$3:$H$492,6,FALSE)</f>
        <v>#N/A</v>
      </c>
      <c r="H16" s="132" t="e">
        <f>VLOOKUP(B16,'Уч ЮН'!$A$3:$H$492,7,FALSE)</f>
        <v>#N/A</v>
      </c>
      <c r="I16" s="133" t="e">
        <f>VLOOKUP(B16,'60сб ЮН'!$B$39:$L$85,8,FALSE)</f>
        <v>#N/A</v>
      </c>
      <c r="J16" s="137"/>
      <c r="K16" s="53"/>
      <c r="L16" s="52"/>
      <c r="M16" s="53"/>
      <c r="N16" s="53"/>
    </row>
    <row r="17" spans="1:14" s="11" customFormat="1" ht="15" customHeight="1">
      <c r="A17" s="52">
        <v>4</v>
      </c>
      <c r="B17" s="52"/>
      <c r="C17" s="130" t="e">
        <f>VLOOKUP(B17,'Уч ЮН'!$A$3:$H$492,2,FALSE)</f>
        <v>#N/A</v>
      </c>
      <c r="D17" s="128" t="e">
        <f>VLOOKUP(B17,'Уч ЮН'!$A$3:$H$492,3,FALSE)</f>
        <v>#N/A</v>
      </c>
      <c r="E17" s="129" t="e">
        <f>VLOOKUP(B17,'Уч ЮН'!$A$3:$H$492,4,FALSE)</f>
        <v>#N/A</v>
      </c>
      <c r="F17" s="130" t="e">
        <f>VLOOKUP(B17,'Уч ЮН'!$A$3:$H$492,5,FALSE)</f>
        <v>#N/A</v>
      </c>
      <c r="G17" s="131" t="e">
        <f>VLOOKUP(B17,'Уч ЮН'!$A$3:$H$492,6,FALSE)</f>
        <v>#N/A</v>
      </c>
      <c r="H17" s="132" t="e">
        <f>VLOOKUP(B17,'Уч ЮН'!$A$3:$H$492,7,FALSE)</f>
        <v>#N/A</v>
      </c>
      <c r="I17" s="133" t="e">
        <f>VLOOKUP(B17,'60сб ЮН'!$B$39:$L$85,8,FALSE)</f>
        <v>#N/A</v>
      </c>
      <c r="J17" s="68"/>
      <c r="K17" s="71"/>
      <c r="L17" s="71"/>
      <c r="M17" s="71"/>
      <c r="N17" s="71"/>
    </row>
    <row r="18" spans="1:14" s="11" customFormat="1" ht="15" customHeight="1">
      <c r="A18" s="52">
        <v>5</v>
      </c>
      <c r="B18" s="52"/>
      <c r="C18" s="130" t="e">
        <f>VLOOKUP(B18,'Уч ЮН'!$A$3:$H$492,2,FALSE)</f>
        <v>#N/A</v>
      </c>
      <c r="D18" s="128" t="e">
        <f>VLOOKUP(B18,'Уч ЮН'!$A$3:$H$492,3,FALSE)</f>
        <v>#N/A</v>
      </c>
      <c r="E18" s="129" t="e">
        <f>VLOOKUP(B18,'Уч ЮН'!$A$3:$H$492,4,FALSE)</f>
        <v>#N/A</v>
      </c>
      <c r="F18" s="130" t="e">
        <f>VLOOKUP(B18,'Уч ЮН'!$A$3:$H$492,5,FALSE)</f>
        <v>#N/A</v>
      </c>
      <c r="G18" s="131" t="e">
        <f>VLOOKUP(B18,'Уч ЮН'!$A$3:$H$492,6,FALSE)</f>
        <v>#N/A</v>
      </c>
      <c r="H18" s="132" t="e">
        <f>VLOOKUP(B18,'Уч ЮН'!$A$3:$H$492,7,FALSE)</f>
        <v>#N/A</v>
      </c>
      <c r="I18" s="133" t="e">
        <f>VLOOKUP(B18,'60сб ЮН'!$B$39:$L$85,8,FALSE)</f>
        <v>#N/A</v>
      </c>
      <c r="J18" s="137"/>
      <c r="K18" s="53"/>
      <c r="L18" s="52"/>
      <c r="M18" s="53"/>
      <c r="N18" s="53"/>
    </row>
    <row r="19" spans="1:14" s="11" customFormat="1" ht="15" customHeight="1">
      <c r="A19" s="52">
        <v>6</v>
      </c>
      <c r="B19" s="52"/>
      <c r="C19" s="130" t="e">
        <f>VLOOKUP(B19,'Уч ЮН'!$A$3:$H$492,2,FALSE)</f>
        <v>#N/A</v>
      </c>
      <c r="D19" s="128" t="e">
        <f>VLOOKUP(B19,'Уч ЮН'!$A$3:$H$492,3,FALSE)</f>
        <v>#N/A</v>
      </c>
      <c r="E19" s="129" t="e">
        <f>VLOOKUP(B19,'Уч ЮН'!$A$3:$H$492,4,FALSE)</f>
        <v>#N/A</v>
      </c>
      <c r="F19" s="130" t="e">
        <f>VLOOKUP(B19,'Уч ЮН'!$A$3:$H$492,5,FALSE)</f>
        <v>#N/A</v>
      </c>
      <c r="G19" s="131" t="e">
        <f>VLOOKUP(B19,'Уч ЮН'!$A$3:$H$492,6,FALSE)</f>
        <v>#N/A</v>
      </c>
      <c r="H19" s="132" t="e">
        <f>VLOOKUP(B19,'Уч ЮН'!$A$3:$H$492,7,FALSE)</f>
        <v>#N/A</v>
      </c>
      <c r="I19" s="133" t="e">
        <f>VLOOKUP(B19,'60сб ЮН'!$B$39:$L$85,8,FALSE)</f>
        <v>#N/A</v>
      </c>
      <c r="J19" s="137"/>
      <c r="K19" s="53"/>
      <c r="L19" s="52"/>
      <c r="M19" s="53"/>
      <c r="N19" s="53"/>
    </row>
    <row r="20" spans="1:14" s="11" customFormat="1" ht="15" customHeight="1">
      <c r="A20" s="52">
        <v>7</v>
      </c>
      <c r="B20" s="52"/>
      <c r="C20" s="130" t="e">
        <f>VLOOKUP(B20,'Уч ЮН'!$A$3:$H$492,2,FALSE)</f>
        <v>#N/A</v>
      </c>
      <c r="D20" s="128" t="e">
        <f>VLOOKUP(B20,'Уч ЮН'!$A$3:$H$492,3,FALSE)</f>
        <v>#N/A</v>
      </c>
      <c r="E20" s="129" t="e">
        <f>VLOOKUP(B20,'Уч ЮН'!$A$3:$H$492,4,FALSE)</f>
        <v>#N/A</v>
      </c>
      <c r="F20" s="130" t="e">
        <f>VLOOKUP(B20,'Уч ЮН'!$A$3:$H$492,5,FALSE)</f>
        <v>#N/A</v>
      </c>
      <c r="G20" s="131" t="e">
        <f>VLOOKUP(B20,'Уч ЮН'!$A$3:$H$492,6,FALSE)</f>
        <v>#N/A</v>
      </c>
      <c r="H20" s="132" t="e">
        <f>VLOOKUP(B20,'Уч ЮН'!$A$3:$H$492,7,FALSE)</f>
        <v>#N/A</v>
      </c>
      <c r="I20" s="133" t="e">
        <f>VLOOKUP(B20,'60сб ЮН'!$B$39:$L$85,8,FALSE)</f>
        <v>#N/A</v>
      </c>
      <c r="J20" s="68"/>
      <c r="K20" s="52"/>
      <c r="L20" s="52"/>
      <c r="M20" s="71"/>
      <c r="N20" s="71"/>
    </row>
    <row r="21" spans="1:14" s="11" customFormat="1" ht="15" customHeight="1">
      <c r="A21" s="52">
        <v>8</v>
      </c>
      <c r="B21" s="52"/>
      <c r="C21" s="130" t="e">
        <f>VLOOKUP(B21,'Уч ЮН'!$A$3:$H$492,2,FALSE)</f>
        <v>#N/A</v>
      </c>
      <c r="D21" s="128" t="e">
        <f>VLOOKUP(B21,'Уч ЮН'!$A$3:$H$492,3,FALSE)</f>
        <v>#N/A</v>
      </c>
      <c r="E21" s="129" t="e">
        <f>VLOOKUP(B21,'Уч ЮН'!$A$3:$H$492,4,FALSE)</f>
        <v>#N/A</v>
      </c>
      <c r="F21" s="130" t="e">
        <f>VLOOKUP(B21,'Уч ЮН'!$A$3:$H$492,5,FALSE)</f>
        <v>#N/A</v>
      </c>
      <c r="G21" s="131" t="e">
        <f>VLOOKUP(B21,'Уч ЮН'!$A$3:$H$492,6,FALSE)</f>
        <v>#N/A</v>
      </c>
      <c r="H21" s="132" t="e">
        <f>VLOOKUP(B21,'Уч ЮН'!$A$3:$H$492,7,FALSE)</f>
        <v>#N/A</v>
      </c>
      <c r="I21" s="133" t="e">
        <f>VLOOKUP(B21,'60сб ЮН'!$B$39:$L$85,8,FALSE)</f>
        <v>#N/A</v>
      </c>
      <c r="J21" s="68"/>
      <c r="K21" s="52"/>
      <c r="L21" s="52"/>
      <c r="M21" s="71"/>
      <c r="N21" s="71"/>
    </row>
    <row r="22" spans="1:14" s="11" customFormat="1" ht="15" customHeight="1">
      <c r="A22" s="52"/>
      <c r="B22" s="52"/>
      <c r="C22" s="127" t="s">
        <v>405</v>
      </c>
      <c r="D22" s="128"/>
      <c r="E22" s="129"/>
      <c r="F22" s="130"/>
      <c r="G22" s="131"/>
      <c r="H22" s="132"/>
      <c r="I22" s="133"/>
      <c r="J22" s="68"/>
      <c r="K22" s="71"/>
      <c r="L22" s="71"/>
      <c r="M22" s="71"/>
      <c r="N22" s="71"/>
    </row>
    <row r="23" spans="1:14" s="11" customFormat="1" ht="15" customHeight="1">
      <c r="A23" s="52">
        <v>1</v>
      </c>
      <c r="B23" s="52"/>
      <c r="C23" s="130" t="e">
        <f>VLOOKUP(B23,'Уч ЮН'!$A$3:$H$492,2,FALSE)</f>
        <v>#N/A</v>
      </c>
      <c r="D23" s="128" t="e">
        <f>VLOOKUP(B23,'Уч ЮН'!$A$3:$H$492,3,FALSE)</f>
        <v>#N/A</v>
      </c>
      <c r="E23" s="129" t="e">
        <f>VLOOKUP(B23,'Уч ЮН'!$A$3:$H$492,4,FALSE)</f>
        <v>#N/A</v>
      </c>
      <c r="F23" s="130" t="e">
        <f>VLOOKUP(B23,'Уч ЮН'!$A$3:$H$492,5,FALSE)</f>
        <v>#N/A</v>
      </c>
      <c r="G23" s="131" t="e">
        <f>VLOOKUP(B23,'Уч ЮН'!$A$3:$H$492,6,FALSE)</f>
        <v>#N/A</v>
      </c>
      <c r="H23" s="132" t="e">
        <f>VLOOKUP(B23,'Уч ЮН'!$A$3:$H$492,7,FALSE)</f>
        <v>#N/A</v>
      </c>
      <c r="I23" s="133" t="e">
        <f>VLOOKUP(B23,'60сб ЮН'!$B$39:$L$85,8,FALSE)</f>
        <v>#N/A</v>
      </c>
      <c r="J23" s="68"/>
      <c r="K23" s="52"/>
      <c r="L23" s="52"/>
      <c r="M23" s="71"/>
      <c r="N23" s="71"/>
    </row>
    <row r="24" spans="1:14" s="9" customFormat="1" ht="15" customHeight="1">
      <c r="A24" s="52">
        <v>2</v>
      </c>
      <c r="B24" s="52"/>
      <c r="C24" s="130" t="e">
        <f>VLOOKUP(B24,'Уч ЮН'!$A$3:$H$492,2,FALSE)</f>
        <v>#N/A</v>
      </c>
      <c r="D24" s="128" t="e">
        <f>VLOOKUP(B24,'Уч ЮН'!$A$3:$H$492,3,FALSE)</f>
        <v>#N/A</v>
      </c>
      <c r="E24" s="129" t="e">
        <f>VLOOKUP(B24,'Уч ЮН'!$A$3:$H$492,4,FALSE)</f>
        <v>#N/A</v>
      </c>
      <c r="F24" s="130" t="e">
        <f>VLOOKUP(B24,'Уч ЮН'!$A$3:$H$492,5,FALSE)</f>
        <v>#N/A</v>
      </c>
      <c r="G24" s="131" t="e">
        <f>VLOOKUP(B24,'Уч ЮН'!$A$3:$H$492,6,FALSE)</f>
        <v>#N/A</v>
      </c>
      <c r="H24" s="132" t="e">
        <f>VLOOKUP(B24,'Уч ЮН'!$A$3:$H$492,7,FALSE)</f>
        <v>#N/A</v>
      </c>
      <c r="I24" s="133" t="e">
        <f>VLOOKUP(B24,'60сб ЮН'!$B$39:$L$85,8,FALSE)</f>
        <v>#N/A</v>
      </c>
      <c r="J24" s="137"/>
      <c r="K24" s="53"/>
      <c r="L24" s="52"/>
      <c r="M24" s="53"/>
      <c r="N24" s="53"/>
    </row>
    <row r="25" spans="1:14" s="9" customFormat="1" ht="15" customHeight="1">
      <c r="A25" s="52">
        <v>3</v>
      </c>
      <c r="B25" s="52"/>
      <c r="C25" s="130" t="e">
        <f>VLOOKUP(B25,'Уч ЮН'!$A$3:$H$492,2,FALSE)</f>
        <v>#N/A</v>
      </c>
      <c r="D25" s="128" t="e">
        <f>VLOOKUP(B25,'Уч ЮН'!$A$3:$H$492,3,FALSE)</f>
        <v>#N/A</v>
      </c>
      <c r="E25" s="129" t="e">
        <f>VLOOKUP(B25,'Уч ЮН'!$A$3:$H$492,4,FALSE)</f>
        <v>#N/A</v>
      </c>
      <c r="F25" s="130" t="e">
        <f>VLOOKUP(B25,'Уч ЮН'!$A$3:$H$492,5,FALSE)</f>
        <v>#N/A</v>
      </c>
      <c r="G25" s="131" t="e">
        <f>VLOOKUP(B25,'Уч ЮН'!$A$3:$H$492,6,FALSE)</f>
        <v>#N/A</v>
      </c>
      <c r="H25" s="132" t="e">
        <f>VLOOKUP(B25,'Уч ЮН'!$A$3:$H$492,7,FALSE)</f>
        <v>#N/A</v>
      </c>
      <c r="I25" s="133" t="e">
        <f>VLOOKUP(B25,'60сб ЮН'!$B$39:$L$85,8,FALSE)</f>
        <v>#N/A</v>
      </c>
      <c r="J25" s="68"/>
      <c r="K25" s="52"/>
      <c r="L25" s="71"/>
      <c r="M25" s="71"/>
      <c r="N25" s="71"/>
    </row>
    <row r="26" spans="1:14" s="9" customFormat="1" ht="15" customHeight="1">
      <c r="A26" s="52">
        <v>4</v>
      </c>
      <c r="B26" s="52"/>
      <c r="C26" s="130" t="e">
        <f>VLOOKUP(B26,'Уч ЮН'!$A$3:$H$492,2,FALSE)</f>
        <v>#N/A</v>
      </c>
      <c r="D26" s="128" t="e">
        <f>VLOOKUP(B26,'Уч ЮН'!$A$3:$H$492,3,FALSE)</f>
        <v>#N/A</v>
      </c>
      <c r="E26" s="129"/>
      <c r="F26" s="130" t="e">
        <f>VLOOKUP(B26,'Уч ЮН'!$A$3:$H$492,5,FALSE)</f>
        <v>#N/A</v>
      </c>
      <c r="G26" s="131" t="e">
        <f>VLOOKUP(B26,'Уч ЮН'!$A$3:$H$492,6,FALSE)</f>
        <v>#N/A</v>
      </c>
      <c r="H26" s="132" t="e">
        <f>VLOOKUP(B26,'Уч ЮН'!$A$3:$H$492,7,FALSE)</f>
        <v>#N/A</v>
      </c>
      <c r="I26" s="133" t="e">
        <f>VLOOKUP(B26,'60сб ЮН'!$B$39:$L$85,8,FALSE)</f>
        <v>#N/A</v>
      </c>
      <c r="J26" s="68"/>
      <c r="K26" s="71"/>
      <c r="L26" s="71"/>
      <c r="M26" s="71"/>
      <c r="N26" s="71"/>
    </row>
    <row r="27" spans="1:14" s="9" customFormat="1" ht="15" customHeight="1">
      <c r="A27" s="52">
        <v>5</v>
      </c>
      <c r="B27" s="52"/>
      <c r="C27" s="130" t="e">
        <f>VLOOKUP(B27,'Уч ЮН'!$A$3:$H$492,2,FALSE)</f>
        <v>#N/A</v>
      </c>
      <c r="D27" s="128" t="e">
        <f>VLOOKUP(B27,'Уч ЮН'!$A$3:$H$492,3,FALSE)</f>
        <v>#N/A</v>
      </c>
      <c r="E27" s="129" t="e">
        <f>VLOOKUP(B27,'Уч ЮН'!$A$3:$H$492,4,FALSE)</f>
        <v>#N/A</v>
      </c>
      <c r="F27" s="130" t="e">
        <f>VLOOKUP(B27,'Уч ЮН'!$A$3:$H$492,5,FALSE)</f>
        <v>#N/A</v>
      </c>
      <c r="G27" s="131" t="e">
        <f>VLOOKUP(B27,'Уч ЮН'!$A$3:$H$492,6,FALSE)</f>
        <v>#N/A</v>
      </c>
      <c r="H27" s="132" t="e">
        <f>VLOOKUP(B27,'Уч ЮН'!$A$3:$H$492,7,FALSE)</f>
        <v>#N/A</v>
      </c>
      <c r="I27" s="133" t="e">
        <f>VLOOKUP(B27,'60сб ЮН'!$B$39:$L$85,8,FALSE)</f>
        <v>#N/A</v>
      </c>
      <c r="J27" s="137"/>
      <c r="K27" s="52"/>
      <c r="L27" s="52"/>
      <c r="M27" s="53"/>
      <c r="N27" s="53"/>
    </row>
    <row r="28" spans="1:14" s="9" customFormat="1" ht="15" customHeight="1">
      <c r="A28" s="52">
        <v>6</v>
      </c>
      <c r="B28" s="52"/>
      <c r="C28" s="130" t="e">
        <f>VLOOKUP(B28,'Уч ЮН'!$A$3:$H$492,2,FALSE)</f>
        <v>#N/A</v>
      </c>
      <c r="D28" s="128" t="e">
        <f>VLOOKUP(B28,'Уч ЮН'!$A$3:$H$492,3,FALSE)</f>
        <v>#N/A</v>
      </c>
      <c r="E28" s="129" t="e">
        <f>VLOOKUP(B28,'Уч ЮН'!$A$3:$H$492,4,FALSE)</f>
        <v>#N/A</v>
      </c>
      <c r="F28" s="130" t="e">
        <f>VLOOKUP(B28,'Уч ЮН'!$A$3:$H$492,5,FALSE)</f>
        <v>#N/A</v>
      </c>
      <c r="G28" s="131" t="e">
        <f>VLOOKUP(B28,'Уч ЮН'!$A$3:$H$492,6,FALSE)</f>
        <v>#N/A</v>
      </c>
      <c r="H28" s="132" t="e">
        <f>VLOOKUP(B28,'Уч ЮН'!$A$3:$H$492,7,FALSE)</f>
        <v>#N/A</v>
      </c>
      <c r="I28" s="133" t="e">
        <f>VLOOKUP(B28,'60сб ЮН'!$B$39:$L$85,8,FALSE)</f>
        <v>#N/A</v>
      </c>
      <c r="J28" s="68"/>
      <c r="K28" s="52"/>
      <c r="L28" s="71"/>
      <c r="M28" s="71"/>
      <c r="N28" s="71"/>
    </row>
    <row r="29" spans="1:14" s="9" customFormat="1" ht="15" customHeight="1">
      <c r="A29" s="52">
        <v>7</v>
      </c>
      <c r="B29" s="52"/>
      <c r="C29" s="130" t="e">
        <f>VLOOKUP(B29,'Уч ЮН'!$A$3:$H$492,2,FALSE)</f>
        <v>#N/A</v>
      </c>
      <c r="D29" s="128" t="e">
        <f>VLOOKUP(B29,'Уч ЮН'!$A$3:$H$492,3,FALSE)</f>
        <v>#N/A</v>
      </c>
      <c r="E29" s="129" t="e">
        <f>VLOOKUP(B29,'Уч ЮН'!$A$3:$H$492,4,FALSE)</f>
        <v>#N/A</v>
      </c>
      <c r="F29" s="130" t="e">
        <f>VLOOKUP(B29,'Уч ЮН'!$A$3:$H$492,5,FALSE)</f>
        <v>#N/A</v>
      </c>
      <c r="G29" s="131" t="e">
        <f>VLOOKUP(B29,'Уч ЮН'!$A$3:$H$492,6,FALSE)</f>
        <v>#N/A</v>
      </c>
      <c r="H29" s="132" t="e">
        <f>VLOOKUP(B29,'Уч ЮН'!$A$3:$H$492,7,FALSE)</f>
        <v>#N/A</v>
      </c>
      <c r="I29" s="133" t="e">
        <f>VLOOKUP(B29,'60сб ЮН'!$B$39:$L$85,8,FALSE)</f>
        <v>#N/A</v>
      </c>
      <c r="J29" s="137"/>
      <c r="K29" s="53"/>
      <c r="L29" s="52"/>
      <c r="M29" s="53"/>
      <c r="N29" s="53"/>
    </row>
    <row r="30" spans="1:14" s="9" customFormat="1" ht="15" customHeight="1">
      <c r="A30" s="52">
        <v>8</v>
      </c>
      <c r="B30" s="52"/>
      <c r="C30" s="130" t="e">
        <f>VLOOKUP(B30,'Уч ЮН'!$A$3:$H$492,2,FALSE)</f>
        <v>#N/A</v>
      </c>
      <c r="D30" s="128" t="e">
        <f>VLOOKUP(B30,'Уч ЮН'!$A$3:$H$492,3,FALSE)</f>
        <v>#N/A</v>
      </c>
      <c r="E30" s="129"/>
      <c r="F30" s="130" t="e">
        <f>VLOOKUP(B30,'Уч ЮН'!$A$3:$H$492,5,FALSE)</f>
        <v>#N/A</v>
      </c>
      <c r="G30" s="131" t="e">
        <f>VLOOKUP(B30,'Уч ЮН'!$A$3:$H$492,6,FALSE)</f>
        <v>#N/A</v>
      </c>
      <c r="H30" s="132" t="e">
        <f>VLOOKUP(B30,'Уч ЮН'!$A$3:$H$492,7,FALSE)</f>
        <v>#N/A</v>
      </c>
      <c r="I30" s="133" t="e">
        <f>VLOOKUP(B30,'60сб ЮН'!$B$39:$L$85,8,FALSE)</f>
        <v>#N/A</v>
      </c>
      <c r="J30" s="137"/>
      <c r="K30" s="53"/>
      <c r="L30" s="53"/>
      <c r="M30" s="53"/>
      <c r="N30" s="53"/>
    </row>
    <row r="31" spans="1:14" s="11" customFormat="1" ht="15" customHeight="1">
      <c r="A31" s="52"/>
      <c r="B31" s="52"/>
      <c r="C31" s="127" t="s">
        <v>403</v>
      </c>
      <c r="D31" s="128"/>
      <c r="E31" s="129"/>
      <c r="F31" s="130"/>
      <c r="G31" s="131"/>
      <c r="H31" s="132"/>
      <c r="I31" s="133"/>
      <c r="J31" s="137"/>
      <c r="K31" s="52"/>
      <c r="L31" s="52"/>
      <c r="M31" s="53"/>
      <c r="N31" s="53"/>
    </row>
    <row r="32" spans="1:14" s="11" customFormat="1" ht="15" customHeight="1">
      <c r="A32" s="52">
        <v>1</v>
      </c>
      <c r="B32" s="52"/>
      <c r="C32" s="130" t="e">
        <f>VLOOKUP(B32,'Уч ЮН'!$A$3:$H$492,2,FALSE)</f>
        <v>#N/A</v>
      </c>
      <c r="D32" s="128" t="e">
        <f>VLOOKUP(B32,'Уч ЮН'!$A$3:$H$492,3,FALSE)</f>
        <v>#N/A</v>
      </c>
      <c r="E32" s="129"/>
      <c r="F32" s="130" t="e">
        <f>VLOOKUP(B32,'Уч ЮН'!$A$3:$H$492,5,FALSE)</f>
        <v>#N/A</v>
      </c>
      <c r="G32" s="131" t="e">
        <f>VLOOKUP(B32,'Уч ЮН'!$A$3:$H$492,6,FALSE)</f>
        <v>#N/A</v>
      </c>
      <c r="H32" s="132" t="e">
        <f>VLOOKUP(B32,'Уч ЮН'!$A$3:$H$492,7,FALSE)</f>
        <v>#N/A</v>
      </c>
      <c r="I32" s="133" t="e">
        <f>VLOOKUP(B32,'60сб ЮН'!$B$39:$L$85,8,FALSE)</f>
        <v>#N/A</v>
      </c>
      <c r="J32" s="137"/>
      <c r="K32" s="53"/>
      <c r="L32" s="52"/>
      <c r="M32" s="53"/>
      <c r="N32" s="53"/>
    </row>
    <row r="33" spans="1:14" s="11" customFormat="1" ht="15" customHeight="1">
      <c r="A33" s="52">
        <v>2</v>
      </c>
      <c r="B33" s="52"/>
      <c r="C33" s="130" t="e">
        <f>VLOOKUP(B33,'Уч ЮН'!$A$3:$H$492,2,FALSE)</f>
        <v>#N/A</v>
      </c>
      <c r="D33" s="128" t="e">
        <f>VLOOKUP(B33,'Уч ЮН'!$A$3:$H$492,3,FALSE)</f>
        <v>#N/A</v>
      </c>
      <c r="E33" s="129" t="e">
        <f>VLOOKUP(B33,'Уч ЮН'!$A$3:$H$492,4,FALSE)</f>
        <v>#N/A</v>
      </c>
      <c r="F33" s="130" t="e">
        <f>VLOOKUP(B33,'Уч ЮН'!$A$3:$H$492,5,FALSE)</f>
        <v>#N/A</v>
      </c>
      <c r="G33" s="131" t="e">
        <f>VLOOKUP(B33,'Уч ЮН'!$A$3:$H$492,6,FALSE)</f>
        <v>#N/A</v>
      </c>
      <c r="H33" s="132" t="e">
        <f>VLOOKUP(B33,'Уч ЮН'!$A$3:$H$492,7,FALSE)</f>
        <v>#N/A</v>
      </c>
      <c r="I33" s="133" t="e">
        <f>VLOOKUP(B33,'60сб ЮН'!$B$39:$L$85,8,FALSE)</f>
        <v>#N/A</v>
      </c>
      <c r="J33" s="68"/>
      <c r="K33" s="52"/>
      <c r="L33" s="71"/>
      <c r="M33" s="71"/>
      <c r="N33" s="71"/>
    </row>
    <row r="34" spans="1:14" s="11" customFormat="1" ht="15" customHeight="1">
      <c r="A34" s="52">
        <v>3</v>
      </c>
      <c r="B34" s="52"/>
      <c r="C34" s="130" t="e">
        <f>VLOOKUP(B34,'Уч ЮН'!$A$3:$H$492,2,FALSE)</f>
        <v>#N/A</v>
      </c>
      <c r="D34" s="128" t="e">
        <f>VLOOKUP(B34,'Уч ЮН'!$A$3:$H$492,3,FALSE)</f>
        <v>#N/A</v>
      </c>
      <c r="E34" s="129" t="e">
        <f>VLOOKUP(B34,'Уч ЮН'!$A$3:$H$492,4,FALSE)</f>
        <v>#N/A</v>
      </c>
      <c r="F34" s="130" t="e">
        <f>VLOOKUP(B34,'Уч ЮН'!$A$3:$H$492,5,FALSE)</f>
        <v>#N/A</v>
      </c>
      <c r="G34" s="131" t="e">
        <f>VLOOKUP(B34,'Уч ЮН'!$A$3:$H$492,6,FALSE)</f>
        <v>#N/A</v>
      </c>
      <c r="H34" s="132" t="e">
        <f>VLOOKUP(B34,'Уч ЮН'!$A$3:$H$492,7,FALSE)</f>
        <v>#N/A</v>
      </c>
      <c r="I34" s="133" t="e">
        <f>VLOOKUP(B34,'60сб ЮН'!$B$39:$L$85,8,FALSE)</f>
        <v>#N/A</v>
      </c>
      <c r="J34" s="68"/>
      <c r="K34" s="71"/>
      <c r="L34" s="71"/>
      <c r="M34" s="71"/>
      <c r="N34" s="71"/>
    </row>
    <row r="35" spans="1:14" s="11" customFormat="1" ht="15" customHeight="1">
      <c r="A35" s="52">
        <v>4</v>
      </c>
      <c r="B35" s="52"/>
      <c r="C35" s="130" t="e">
        <f>VLOOKUP(B35,'Уч ЮН'!$A$3:$H$492,2,FALSE)</f>
        <v>#N/A</v>
      </c>
      <c r="D35" s="128" t="e">
        <f>VLOOKUP(B35,'Уч ЮН'!$A$3:$H$492,3,FALSE)</f>
        <v>#N/A</v>
      </c>
      <c r="E35" s="129"/>
      <c r="F35" s="130" t="e">
        <f>VLOOKUP(B35,'Уч ЮН'!$A$3:$H$492,5,FALSE)</f>
        <v>#N/A</v>
      </c>
      <c r="G35" s="131" t="e">
        <f>VLOOKUP(B35,'Уч ЮН'!$A$3:$H$492,6,FALSE)</f>
        <v>#N/A</v>
      </c>
      <c r="H35" s="132" t="e">
        <f>VLOOKUP(B35,'Уч ЮН'!$A$3:$H$492,7,FALSE)</f>
        <v>#N/A</v>
      </c>
      <c r="I35" s="133" t="e">
        <f>VLOOKUP(B35,'60сб ЮН'!$B$39:$L$85,8,FALSE)</f>
        <v>#N/A</v>
      </c>
      <c r="J35" s="68"/>
      <c r="K35" s="71"/>
      <c r="L35" s="71"/>
      <c r="M35" s="71"/>
      <c r="N35" s="71"/>
    </row>
    <row r="36" spans="1:14" s="11" customFormat="1" ht="15" customHeight="1">
      <c r="A36" s="52">
        <v>5</v>
      </c>
      <c r="B36" s="52"/>
      <c r="C36" s="130" t="e">
        <f>VLOOKUP(B36,'Уч ЮН'!$A$3:$H$492,2,FALSE)</f>
        <v>#N/A</v>
      </c>
      <c r="D36" s="128" t="e">
        <f>VLOOKUP(B36,'Уч ЮН'!$A$3:$H$492,3,FALSE)</f>
        <v>#N/A</v>
      </c>
      <c r="E36" s="129" t="e">
        <f>VLOOKUP(B36,'Уч ЮН'!$A$3:$H$492,4,FALSE)</f>
        <v>#N/A</v>
      </c>
      <c r="F36" s="130" t="e">
        <f>VLOOKUP(B36,'Уч ЮН'!$A$3:$H$492,5,FALSE)</f>
        <v>#N/A</v>
      </c>
      <c r="G36" s="131" t="e">
        <f>VLOOKUP(B36,'Уч ЮН'!$A$3:$H$492,6,FALSE)</f>
        <v>#N/A</v>
      </c>
      <c r="H36" s="132" t="e">
        <f>VLOOKUP(B36,'Уч ЮН'!$A$3:$H$492,7,FALSE)</f>
        <v>#N/A</v>
      </c>
      <c r="I36" s="133" t="e">
        <f>VLOOKUP(B36,'60сб ЮН'!$B$39:$L$85,8,FALSE)</f>
        <v>#N/A</v>
      </c>
      <c r="J36" s="68"/>
      <c r="K36" s="52"/>
      <c r="L36" s="71"/>
      <c r="M36" s="71"/>
      <c r="N36" s="71"/>
    </row>
    <row r="37" spans="1:14" s="11" customFormat="1" ht="15" customHeight="1">
      <c r="A37" s="52">
        <v>6</v>
      </c>
      <c r="B37" s="52"/>
      <c r="C37" s="130" t="e">
        <f>VLOOKUP(B37,'Уч ЮН'!$A$3:$H$492,2,FALSE)</f>
        <v>#N/A</v>
      </c>
      <c r="D37" s="128" t="e">
        <f>VLOOKUP(B37,'Уч ЮН'!$A$3:$H$492,3,FALSE)</f>
        <v>#N/A</v>
      </c>
      <c r="E37" s="129" t="e">
        <f>VLOOKUP(B37,'Уч ЮН'!$A$3:$H$492,4,FALSE)</f>
        <v>#N/A</v>
      </c>
      <c r="F37" s="130" t="e">
        <f>VLOOKUP(B37,'Уч ЮН'!$A$3:$H$492,5,FALSE)</f>
        <v>#N/A</v>
      </c>
      <c r="G37" s="131" t="e">
        <f>VLOOKUP(B37,'Уч ЮН'!$A$3:$H$492,6,FALSE)</f>
        <v>#N/A</v>
      </c>
      <c r="H37" s="132" t="e">
        <f>VLOOKUP(B37,'Уч ЮН'!$A$3:$H$492,7,FALSE)</f>
        <v>#N/A</v>
      </c>
      <c r="I37" s="133" t="e">
        <f>VLOOKUP(B37,'60сб ЮН'!$B$39:$L$85,8,FALSE)</f>
        <v>#N/A</v>
      </c>
      <c r="J37" s="68"/>
      <c r="K37" s="71"/>
      <c r="L37" s="71"/>
      <c r="M37" s="71"/>
      <c r="N37" s="71"/>
    </row>
    <row r="38" spans="1:14" s="11" customFormat="1" ht="15" customHeight="1">
      <c r="A38" s="52">
        <v>7</v>
      </c>
      <c r="B38" s="52"/>
      <c r="C38" s="130" t="e">
        <f>VLOOKUP(B38,'Уч ЮН'!$A$3:$H$492,2,FALSE)</f>
        <v>#N/A</v>
      </c>
      <c r="D38" s="128" t="e">
        <f>VLOOKUP(B38,'Уч ЮН'!$A$3:$H$492,3,FALSE)</f>
        <v>#N/A</v>
      </c>
      <c r="E38" s="129" t="e">
        <f>VLOOKUP(B38,'Уч ЮН'!$A$3:$H$492,4,FALSE)</f>
        <v>#N/A</v>
      </c>
      <c r="F38" s="130" t="e">
        <f>VLOOKUP(B38,'Уч ЮН'!$A$3:$H$492,5,FALSE)</f>
        <v>#N/A</v>
      </c>
      <c r="G38" s="131" t="e">
        <f>VLOOKUP(B38,'Уч ЮН'!$A$3:$H$492,6,FALSE)</f>
        <v>#N/A</v>
      </c>
      <c r="H38" s="132" t="e">
        <f>VLOOKUP(B38,'Уч ЮН'!$A$3:$H$492,7,FALSE)</f>
        <v>#N/A</v>
      </c>
      <c r="I38" s="133" t="e">
        <f>VLOOKUP(B38,'60сб ЮН'!$B$39:$L$85,8,FALSE)</f>
        <v>#N/A</v>
      </c>
      <c r="J38" s="68"/>
      <c r="K38" s="52"/>
      <c r="L38" s="71"/>
      <c r="M38" s="71"/>
      <c r="N38" s="71"/>
    </row>
    <row r="39" spans="1:14" s="11" customFormat="1" ht="15" customHeight="1">
      <c r="A39" s="52">
        <v>8</v>
      </c>
      <c r="B39" s="52"/>
      <c r="C39" s="130" t="e">
        <f>VLOOKUP(B39,'Уч ЮН'!$A$3:$H$492,2,FALSE)</f>
        <v>#N/A</v>
      </c>
      <c r="D39" s="128" t="e">
        <f>VLOOKUP(B39,'Уч ЮН'!$A$3:$H$492,3,FALSE)</f>
        <v>#N/A</v>
      </c>
      <c r="E39" s="129"/>
      <c r="F39" s="130" t="e">
        <f>VLOOKUP(B39,'Уч ЮН'!$A$3:$H$492,5,FALSE)</f>
        <v>#N/A</v>
      </c>
      <c r="G39" s="131" t="e">
        <f>VLOOKUP(B39,'Уч ЮН'!$A$3:$H$492,6,FALSE)</f>
        <v>#N/A</v>
      </c>
      <c r="H39" s="132" t="e">
        <f>VLOOKUP(B39,'Уч ЮН'!$A$3:$H$492,7,FALSE)</f>
        <v>#N/A</v>
      </c>
      <c r="I39" s="133" t="e">
        <f>VLOOKUP(B39,'60сб ЮН'!$B$39:$L$85,8,FALSE)</f>
        <v>#N/A</v>
      </c>
      <c r="J39" s="138"/>
      <c r="K39" s="52"/>
      <c r="L39" s="52"/>
      <c r="M39" s="139"/>
      <c r="N39" s="140"/>
    </row>
    <row r="40" spans="1:14" s="11" customFormat="1" ht="15" customHeight="1">
      <c r="A40" s="52"/>
      <c r="B40" s="52"/>
      <c r="C40" s="127" t="s">
        <v>69</v>
      </c>
      <c r="D40" s="128"/>
      <c r="E40" s="129"/>
      <c r="F40" s="130"/>
      <c r="G40" s="131"/>
      <c r="H40" s="132"/>
      <c r="I40" s="133"/>
      <c r="J40" s="68"/>
      <c r="K40" s="52"/>
      <c r="L40" s="71"/>
      <c r="M40" s="71"/>
      <c r="N40" s="71"/>
    </row>
    <row r="41" spans="1:14" s="11" customFormat="1" ht="15" customHeight="1">
      <c r="A41" s="52">
        <v>1</v>
      </c>
      <c r="B41" s="52"/>
      <c r="C41" s="130" t="e">
        <f>VLOOKUP(B41,'Уч ЮН'!$A$3:$H$492,2,FALSE)</f>
        <v>#N/A</v>
      </c>
      <c r="D41" s="128" t="e">
        <f>VLOOKUP(B41,'Уч ЮН'!$A$3:$H$492,3,FALSE)</f>
        <v>#N/A</v>
      </c>
      <c r="E41" s="129" t="e">
        <f>VLOOKUP(B41,'Уч ЮН'!$A$3:$H$492,4,FALSE)</f>
        <v>#N/A</v>
      </c>
      <c r="F41" s="130" t="e">
        <f>VLOOKUP(B41,'Уч ЮН'!$A$3:$H$492,5,FALSE)</f>
        <v>#N/A</v>
      </c>
      <c r="G41" s="131" t="e">
        <f>VLOOKUP(B41,'Уч ЮН'!$A$3:$H$492,6,FALSE)</f>
        <v>#N/A</v>
      </c>
      <c r="H41" s="132" t="e">
        <f>VLOOKUP(B41,'Уч ЮН'!$A$3:$H$492,7,FALSE)</f>
        <v>#N/A</v>
      </c>
      <c r="I41" s="133" t="e">
        <f>VLOOKUP(B41,'60сб ЮН'!$B$39:$L$85,8,FALSE)</f>
        <v>#N/A</v>
      </c>
      <c r="J41" s="68"/>
      <c r="K41" s="71"/>
      <c r="L41" s="71"/>
      <c r="M41" s="71"/>
      <c r="N41" s="71"/>
    </row>
    <row r="42" spans="1:14" s="9" customFormat="1" ht="15" customHeight="1">
      <c r="A42" s="52">
        <v>2</v>
      </c>
      <c r="B42" s="52"/>
      <c r="C42" s="130" t="e">
        <f>VLOOKUP(B42,'Уч ЮН'!$A$3:$H$492,2,FALSE)</f>
        <v>#N/A</v>
      </c>
      <c r="D42" s="128" t="e">
        <f>VLOOKUP(B42,'Уч ЮН'!$A$3:$H$492,3,FALSE)</f>
        <v>#N/A</v>
      </c>
      <c r="E42" s="129" t="e">
        <f>VLOOKUP(B42,'Уч ЮН'!$A$3:$H$492,4,FALSE)</f>
        <v>#N/A</v>
      </c>
      <c r="F42" s="130" t="e">
        <f>VLOOKUP(B42,'Уч ЮН'!$A$3:$H$492,5,FALSE)</f>
        <v>#N/A</v>
      </c>
      <c r="G42" s="131" t="e">
        <f>VLOOKUP(B42,'Уч ЮН'!$A$3:$H$492,6,FALSE)</f>
        <v>#N/A</v>
      </c>
      <c r="H42" s="132" t="e">
        <f>VLOOKUP(B42,'Уч ЮН'!$A$3:$H$492,7,FALSE)</f>
        <v>#N/A</v>
      </c>
      <c r="I42" s="133" t="e">
        <f>VLOOKUP(B42,'60сб ЮН'!$B$39:$L$85,8,FALSE)</f>
        <v>#N/A</v>
      </c>
      <c r="J42" s="137"/>
      <c r="K42" s="52"/>
      <c r="L42" s="52"/>
      <c r="M42" s="53"/>
      <c r="N42" s="53"/>
    </row>
    <row r="43" spans="1:14" s="9" customFormat="1" ht="15" customHeight="1">
      <c r="A43" s="52">
        <v>3</v>
      </c>
      <c r="B43" s="52"/>
      <c r="C43" s="130" t="e">
        <f>VLOOKUP(B43,'Уч ЮН'!$A$3:$H$492,2,FALSE)</f>
        <v>#N/A</v>
      </c>
      <c r="D43" s="128" t="e">
        <f>VLOOKUP(B43,'Уч ЮН'!$A$3:$H$492,3,FALSE)</f>
        <v>#N/A</v>
      </c>
      <c r="E43" s="129" t="e">
        <f>VLOOKUP(B43,'Уч ЮН'!$A$3:$H$492,4,FALSE)</f>
        <v>#N/A</v>
      </c>
      <c r="F43" s="130" t="e">
        <f>VLOOKUP(B43,'Уч ЮН'!$A$3:$H$492,5,FALSE)</f>
        <v>#N/A</v>
      </c>
      <c r="G43" s="131" t="e">
        <f>VLOOKUP(B43,'Уч ЮН'!$A$3:$H$492,6,FALSE)</f>
        <v>#N/A</v>
      </c>
      <c r="H43" s="132" t="e">
        <f>VLOOKUP(B43,'Уч ЮН'!$A$3:$H$492,7,FALSE)</f>
        <v>#N/A</v>
      </c>
      <c r="I43" s="133" t="e">
        <f>VLOOKUP(B43,'60сб ЮН'!$B$39:$L$85,8,FALSE)</f>
        <v>#N/A</v>
      </c>
      <c r="J43" s="68"/>
      <c r="K43" s="52"/>
      <c r="L43" s="71"/>
      <c r="M43" s="71"/>
      <c r="N43" s="71"/>
    </row>
    <row r="44" spans="1:14" s="9" customFormat="1" ht="15" customHeight="1">
      <c r="A44" s="52">
        <v>4</v>
      </c>
      <c r="B44" s="52"/>
      <c r="C44" s="130" t="e">
        <f>VLOOKUP(B44,'Уч ЮН'!$A$3:$H$492,2,FALSE)</f>
        <v>#N/A</v>
      </c>
      <c r="D44" s="128" t="e">
        <f>VLOOKUP(B44,'Уч ЮН'!$A$3:$H$492,3,FALSE)</f>
        <v>#N/A</v>
      </c>
      <c r="E44" s="129" t="e">
        <f>VLOOKUP(B44,'Уч ЮН'!$A$3:$H$492,4,FALSE)</f>
        <v>#N/A</v>
      </c>
      <c r="F44" s="130" t="e">
        <f>VLOOKUP(B44,'Уч ЮН'!$A$3:$H$492,5,FALSE)</f>
        <v>#N/A</v>
      </c>
      <c r="G44" s="131" t="e">
        <f>VLOOKUP(B44,'Уч ЮН'!$A$3:$H$492,6,FALSE)</f>
        <v>#N/A</v>
      </c>
      <c r="H44" s="132" t="e">
        <f>VLOOKUP(B44,'Уч ЮН'!$A$3:$H$492,7,FALSE)</f>
        <v>#N/A</v>
      </c>
      <c r="I44" s="133" t="e">
        <f>VLOOKUP(B44,'60сб ЮН'!$B$39:$L$85,8,FALSE)</f>
        <v>#N/A</v>
      </c>
      <c r="J44" s="68"/>
      <c r="K44" s="71"/>
      <c r="L44" s="71"/>
      <c r="M44" s="71"/>
      <c r="N44" s="71"/>
    </row>
    <row r="45" spans="1:14" s="9" customFormat="1" ht="15" customHeight="1">
      <c r="A45" s="52">
        <v>5</v>
      </c>
      <c r="B45" s="52"/>
      <c r="C45" s="130" t="e">
        <f>VLOOKUP(B45,'Уч ЮН'!$A$3:$H$492,2,FALSE)</f>
        <v>#N/A</v>
      </c>
      <c r="D45" s="128" t="e">
        <f>VLOOKUP(B45,'Уч ЮН'!$A$3:$H$492,3,FALSE)</f>
        <v>#N/A</v>
      </c>
      <c r="E45" s="129" t="e">
        <f>VLOOKUP(B45,'Уч ЮН'!$A$3:$H$492,4,FALSE)</f>
        <v>#N/A</v>
      </c>
      <c r="F45" s="130" t="e">
        <f>VLOOKUP(B45,'Уч ЮН'!$A$3:$H$492,5,FALSE)</f>
        <v>#N/A</v>
      </c>
      <c r="G45" s="131" t="e">
        <f>VLOOKUP(B45,'Уч ЮН'!$A$3:$H$492,6,FALSE)</f>
        <v>#N/A</v>
      </c>
      <c r="H45" s="132" t="e">
        <f>VLOOKUP(B45,'Уч ЮН'!$A$3:$H$492,7,FALSE)</f>
        <v>#N/A</v>
      </c>
      <c r="I45" s="133" t="e">
        <f>VLOOKUP(B45,'60сб ЮН'!$B$39:$L$85,8,FALSE)</f>
        <v>#N/A</v>
      </c>
      <c r="J45" s="68"/>
      <c r="K45" s="71"/>
      <c r="L45" s="71"/>
      <c r="M45" s="71"/>
      <c r="N45" s="71"/>
    </row>
    <row r="46" spans="1:14" s="9" customFormat="1" ht="15" customHeight="1">
      <c r="A46" s="52">
        <v>6</v>
      </c>
      <c r="B46" s="52"/>
      <c r="C46" s="130" t="e">
        <f>VLOOKUP(B46,'Уч ЮН'!$A$3:$H$492,2,FALSE)</f>
        <v>#N/A</v>
      </c>
      <c r="D46" s="128" t="e">
        <f>VLOOKUP(B46,'Уч ЮН'!$A$3:$H$492,3,FALSE)</f>
        <v>#N/A</v>
      </c>
      <c r="E46" s="129" t="e">
        <f>VLOOKUP(B46,'Уч ЮН'!$A$3:$H$492,4,FALSE)</f>
        <v>#N/A</v>
      </c>
      <c r="F46" s="130" t="e">
        <f>VLOOKUP(B46,'Уч ЮН'!$A$3:$H$492,5,FALSE)</f>
        <v>#N/A</v>
      </c>
      <c r="G46" s="131" t="e">
        <f>VLOOKUP(B46,'Уч ЮН'!$A$3:$H$492,6,FALSE)</f>
        <v>#N/A</v>
      </c>
      <c r="H46" s="132" t="e">
        <f>VLOOKUP(B46,'Уч ЮН'!$A$3:$H$492,7,FALSE)</f>
        <v>#N/A</v>
      </c>
      <c r="I46" s="133" t="e">
        <f>VLOOKUP(B46,'60сб ЮН'!$B$39:$L$85,8,FALSE)</f>
        <v>#N/A</v>
      </c>
      <c r="J46" s="68"/>
      <c r="K46" s="71"/>
      <c r="L46" s="71"/>
      <c r="M46" s="71"/>
      <c r="N46" s="71"/>
    </row>
    <row r="47" spans="1:14" s="9" customFormat="1" ht="15" customHeight="1">
      <c r="A47" s="52">
        <v>7</v>
      </c>
      <c r="B47" s="52"/>
      <c r="C47" s="130" t="e">
        <f>VLOOKUP(B47,'Уч ЮН'!$A$3:$H$492,2,FALSE)</f>
        <v>#N/A</v>
      </c>
      <c r="D47" s="128" t="e">
        <f>VLOOKUP(B47,'Уч ЮН'!$A$3:$H$492,3,FALSE)</f>
        <v>#N/A</v>
      </c>
      <c r="E47" s="129" t="e">
        <f>VLOOKUP(B47,'Уч ЮН'!$A$3:$H$492,4,FALSE)</f>
        <v>#N/A</v>
      </c>
      <c r="F47" s="130" t="e">
        <f>VLOOKUP(B47,'Уч ЮН'!$A$3:$H$492,5,FALSE)</f>
        <v>#N/A</v>
      </c>
      <c r="G47" s="131" t="e">
        <f>VLOOKUP(B47,'Уч ЮН'!$A$3:$H$492,6,FALSE)</f>
        <v>#N/A</v>
      </c>
      <c r="H47" s="132" t="e">
        <f>VLOOKUP(B47,'Уч ЮН'!$A$3:$H$492,7,FALSE)</f>
        <v>#N/A</v>
      </c>
      <c r="I47" s="133" t="e">
        <f>VLOOKUP(B47,'60сб ЮН'!$B$39:$L$85,8,FALSE)</f>
        <v>#N/A</v>
      </c>
      <c r="J47" s="68"/>
      <c r="K47" s="52"/>
      <c r="L47" s="71"/>
      <c r="M47" s="71"/>
      <c r="N47" s="71"/>
    </row>
    <row r="48" spans="1:14" s="9" customFormat="1" ht="15" customHeight="1">
      <c r="A48" s="52">
        <v>8</v>
      </c>
      <c r="B48" s="52"/>
      <c r="C48" s="130" t="e">
        <f>VLOOKUP(B48,'Уч ЮН'!$A$3:$H$492,2,FALSE)</f>
        <v>#N/A</v>
      </c>
      <c r="D48" s="128" t="e">
        <f>VLOOKUP(B48,'Уч ЮН'!$A$3:$H$492,3,FALSE)</f>
        <v>#N/A</v>
      </c>
      <c r="E48" s="129" t="e">
        <f>VLOOKUP(B48,'Уч ЮН'!$A$3:$H$492,4,FALSE)</f>
        <v>#N/A</v>
      </c>
      <c r="F48" s="130" t="e">
        <f>VLOOKUP(B48,'Уч ЮН'!$A$3:$H$492,5,FALSE)</f>
        <v>#N/A</v>
      </c>
      <c r="G48" s="131" t="e">
        <f>VLOOKUP(B48,'Уч ЮН'!$A$3:$H$492,6,FALSE)</f>
        <v>#N/A</v>
      </c>
      <c r="H48" s="132" t="e">
        <f>VLOOKUP(B48,'Уч ЮН'!$A$3:$H$492,7,FALSE)</f>
        <v>#N/A</v>
      </c>
      <c r="I48" s="133" t="e">
        <f>VLOOKUP(B48,'60сб ЮН'!$B$39:$L$85,8,FALSE)</f>
        <v>#N/A</v>
      </c>
      <c r="J48" s="68"/>
      <c r="K48" s="52"/>
      <c r="L48" s="71"/>
      <c r="M48" s="71"/>
      <c r="N48" s="71"/>
    </row>
    <row r="49" spans="1:10" s="9" customFormat="1" ht="15">
      <c r="A49" s="93"/>
      <c r="B49" s="62"/>
      <c r="C49" s="63"/>
      <c r="D49" s="110"/>
      <c r="E49" s="54"/>
      <c r="F49" s="63"/>
      <c r="G49" s="87"/>
      <c r="H49" s="114"/>
      <c r="I49" s="60"/>
      <c r="J49" s="111"/>
    </row>
    <row r="50" spans="1:10" s="9" customFormat="1" ht="15">
      <c r="A50" s="93"/>
      <c r="B50" s="62"/>
      <c r="C50" s="63"/>
      <c r="D50" s="110"/>
      <c r="E50" s="54"/>
      <c r="F50" s="63"/>
      <c r="G50" s="87"/>
      <c r="H50" s="114"/>
      <c r="I50" s="60"/>
      <c r="J50" s="111"/>
    </row>
    <row r="51" spans="1:10" s="25" customFormat="1" ht="15.75">
      <c r="A51" s="23"/>
      <c r="B51" s="21"/>
      <c r="C51" s="25" t="s">
        <v>53</v>
      </c>
      <c r="D51" s="104"/>
      <c r="E51" s="21"/>
      <c r="F51" s="142"/>
      <c r="G51" s="23"/>
      <c r="H51" s="26"/>
      <c r="I51" s="56"/>
      <c r="J51" s="85"/>
    </row>
    <row r="52" spans="1:10" s="25" customFormat="1" ht="15.75">
      <c r="A52" s="23"/>
      <c r="B52" s="21"/>
      <c r="C52" s="25" t="s">
        <v>55</v>
      </c>
      <c r="D52" s="104"/>
      <c r="E52" s="21"/>
      <c r="F52" s="142"/>
      <c r="G52" s="23"/>
      <c r="H52" s="26"/>
      <c r="I52" s="56"/>
      <c r="J52" s="85"/>
    </row>
    <row r="53" spans="1:10" s="25" customFormat="1" ht="15.75">
      <c r="A53" s="23"/>
      <c r="B53" s="21"/>
      <c r="C53" s="25" t="s">
        <v>54</v>
      </c>
      <c r="D53" s="104"/>
      <c r="E53" s="21"/>
      <c r="F53" s="143"/>
      <c r="G53" s="23"/>
      <c r="H53" s="26"/>
      <c r="I53" s="56"/>
      <c r="J53" s="85"/>
    </row>
  </sheetData>
  <customSheetViews>
    <customSheetView guid="{948F6758-08EB-455E-9DF2-723DFC2E4E47}" showPageBreaks="1" printArea="1" hiddenRows="1" hiddenColumns="1" state="hidden" view="pageBreakPreview">
      <selection activeCell="C31" sqref="C31"/>
      <pageMargins left="0.16" right="0.21" top="0.15748031496062992" bottom="0.15748031496062992" header="0.15748031496062992" footer="0.15748031496062992"/>
      <printOptions horizontalCentered="1"/>
      <pageSetup paperSize="9" scale="85" fitToHeight="2" orientation="portrait" r:id="rId1"/>
      <headerFooter alignWithMargins="0"/>
    </customSheetView>
    <customSheetView guid="{4654A10B-BF2C-4F91-B821-84CF341F9FF3}" showPageBreaks="1" printArea="1" hiddenRows="1" hiddenColumns="1" view="pageBreakPreview">
      <selection activeCell="C31" sqref="C31"/>
      <pageMargins left="0.16" right="0.21" top="0.15748031496062992" bottom="0.15748031496062992" header="0.15748031496062992" footer="0.15748031496062992"/>
      <printOptions horizontalCentered="1"/>
      <pageSetup paperSize="9" scale="85" fitToHeight="2" orientation="portrait" r:id="rId2"/>
      <headerFooter alignWithMargins="0"/>
    </customSheetView>
    <customSheetView guid="{F448EB40-CDCA-4FEB-B41E-E75B2DB39339}" showPageBreaks="1" printArea="1" hiddenRows="1" hiddenColumns="1" state="hidden" view="pageBreakPreview">
      <selection activeCell="C31" sqref="C31"/>
      <pageMargins left="0.16" right="0.21" top="0.15748031496062992" bottom="0.15748031496062992" header="0.15748031496062992" footer="0.15748031496062992"/>
      <printOptions horizontalCentered="1"/>
      <pageSetup paperSize="9" scale="85" fitToHeight="2" orientation="portrait" r:id="rId3"/>
      <headerFooter alignWithMargins="0"/>
    </customSheetView>
  </customSheetViews>
  <mergeCells count="11">
    <mergeCell ref="A1:N1"/>
    <mergeCell ref="A2:N2"/>
    <mergeCell ref="A5:N5"/>
    <mergeCell ref="A6:N6"/>
    <mergeCell ref="A9:N9"/>
    <mergeCell ref="L11:N11"/>
    <mergeCell ref="J12:L12"/>
    <mergeCell ref="D7:I7"/>
    <mergeCell ref="J7:N7"/>
    <mergeCell ref="A8:N8"/>
    <mergeCell ref="J11:K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5" fitToHeight="2" orientation="portrait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AY38"/>
  <sheetViews>
    <sheetView view="pageBreakPreview" topLeftCell="B1" zoomScaleSheetLayoutView="100" workbookViewId="0">
      <selection activeCell="G36" sqref="G36"/>
    </sheetView>
  </sheetViews>
  <sheetFormatPr defaultRowHeight="12.75"/>
  <cols>
    <col min="1" max="1" width="5" style="24" hidden="1" customWidth="1"/>
    <col min="2" max="2" width="6" style="24" customWidth="1"/>
    <col min="3" max="3" width="4.85546875" style="22" hidden="1" customWidth="1"/>
    <col min="4" max="4" width="20.28515625" style="10" customWidth="1"/>
    <col min="5" max="5" width="8.5703125" style="105" customWidth="1"/>
    <col min="6" max="6" width="8.28515625" style="22" customWidth="1"/>
    <col min="7" max="7" width="14" style="18" customWidth="1"/>
    <col min="8" max="8" width="10.85546875" style="88" hidden="1" customWidth="1"/>
    <col min="9" max="9" width="24.5703125" style="82" customWidth="1"/>
    <col min="10" max="10" width="10.140625" style="61" customWidth="1"/>
    <col min="11" max="11" width="7.85546875" style="22" customWidth="1"/>
    <col min="12" max="12" width="6" style="22" hidden="1" customWidth="1"/>
    <col min="13" max="13" width="37.85546875" style="10" customWidth="1"/>
    <col min="14" max="15" width="3.42578125" style="10" hidden="1" customWidth="1"/>
    <col min="16" max="16" width="3.5703125" style="10" hidden="1" customWidth="1"/>
    <col min="17" max="30" width="3.42578125" style="10" hidden="1" customWidth="1"/>
    <col min="31" max="31" width="4" style="10" hidden="1" customWidth="1"/>
    <col min="32" max="34" width="3.42578125" style="10" hidden="1" customWidth="1"/>
    <col min="35" max="36" width="3" style="10" hidden="1" customWidth="1"/>
    <col min="37" max="37" width="4.7109375" style="10" hidden="1" customWidth="1"/>
    <col min="38" max="38" width="3.7109375" style="10" hidden="1" customWidth="1"/>
    <col min="39" max="39" width="3" style="10" hidden="1" customWidth="1"/>
    <col min="40" max="44" width="5.28515625" style="10" hidden="1" customWidth="1"/>
    <col min="45" max="45" width="4.85546875" style="10" hidden="1" customWidth="1"/>
    <col min="46" max="46" width="4.7109375" style="10" hidden="1" customWidth="1"/>
    <col min="47" max="47" width="5.28515625" style="10" hidden="1" customWidth="1"/>
    <col min="48" max="48" width="5.140625" style="10" hidden="1" customWidth="1"/>
    <col min="49" max="50" width="7" style="10" hidden="1" customWidth="1"/>
    <col min="51" max="16384" width="9.140625" style="10"/>
  </cols>
  <sheetData>
    <row r="1" spans="1:51" ht="15.75" customHeight="1">
      <c r="A1" s="386" t="str">
        <f>'60 ЮН'!A1:U1</f>
        <v>Министерство физической культуры и спорта Пензенской области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67">
        <v>100</v>
      </c>
      <c r="AO1" s="73">
        <v>130</v>
      </c>
      <c r="AP1" s="67">
        <v>140</v>
      </c>
      <c r="AQ1" s="67">
        <v>150</v>
      </c>
      <c r="AR1" s="67">
        <v>160</v>
      </c>
      <c r="AS1" s="67">
        <v>175</v>
      </c>
      <c r="AT1" s="67">
        <v>190</v>
      </c>
      <c r="AU1" s="67">
        <v>202</v>
      </c>
      <c r="AV1" s="67">
        <v>215</v>
      </c>
      <c r="AW1" s="67">
        <v>228</v>
      </c>
      <c r="AX1" s="67">
        <v>300</v>
      </c>
    </row>
    <row r="2" spans="1:51" ht="20.2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67" t="s">
        <v>30</v>
      </c>
      <c r="AO2" s="67" t="s">
        <v>21</v>
      </c>
      <c r="AP2" s="67" t="s">
        <v>20</v>
      </c>
      <c r="AQ2" s="67" t="s">
        <v>19</v>
      </c>
      <c r="AR2" s="67">
        <v>3</v>
      </c>
      <c r="AS2" s="67">
        <v>2</v>
      </c>
      <c r="AT2" s="67">
        <v>1</v>
      </c>
      <c r="AU2" s="67" t="s">
        <v>15</v>
      </c>
      <c r="AV2" s="67" t="s">
        <v>16</v>
      </c>
      <c r="AW2" s="67" t="s">
        <v>17</v>
      </c>
      <c r="AX2" s="67" t="s">
        <v>17</v>
      </c>
    </row>
    <row r="3" spans="1:51" s="25" customFormat="1" ht="15.7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P3" s="27"/>
      <c r="AQ3" s="45"/>
    </row>
    <row r="4" spans="1:51" s="25" customFormat="1" ht="16.5" customHeight="1">
      <c r="A4" s="367" t="s">
        <v>667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64"/>
      <c r="AO4" s="64"/>
      <c r="AP4" s="69"/>
      <c r="AQ4" s="69"/>
      <c r="AR4" s="64"/>
      <c r="AS4" s="64"/>
      <c r="AT4" s="69"/>
      <c r="AU4" s="64"/>
      <c r="AV4" s="64"/>
      <c r="AW4" s="69"/>
      <c r="AX4" s="64"/>
      <c r="AY4" s="64"/>
    </row>
    <row r="5" spans="1:51" s="25" customFormat="1" ht="19.5" customHeight="1">
      <c r="A5" s="373" t="s">
        <v>698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64"/>
      <c r="AO5" s="64"/>
      <c r="AP5" s="69"/>
      <c r="AQ5" s="69"/>
      <c r="AR5" s="64"/>
      <c r="AS5" s="64"/>
      <c r="AT5" s="64"/>
      <c r="AU5" s="64"/>
      <c r="AV5" s="64"/>
      <c r="AW5" s="64"/>
      <c r="AX5" s="64"/>
      <c r="AY5" s="64"/>
    </row>
    <row r="6" spans="1:51" s="25" customFormat="1" ht="15.75" customHeight="1">
      <c r="A6" s="23"/>
      <c r="B6" s="23"/>
      <c r="C6" s="21"/>
      <c r="D6" s="28" t="s">
        <v>1</v>
      </c>
      <c r="E6" s="374" t="s">
        <v>57</v>
      </c>
      <c r="F6" s="374"/>
      <c r="G6" s="374"/>
      <c r="H6" s="374"/>
      <c r="I6" s="374"/>
      <c r="J6" s="374"/>
      <c r="K6" s="374"/>
      <c r="L6" s="21"/>
      <c r="M6" s="374" t="s">
        <v>404</v>
      </c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64"/>
      <c r="AO6" s="64"/>
      <c r="AP6" s="69"/>
      <c r="AQ6" s="69"/>
      <c r="AR6" s="64"/>
      <c r="AS6" s="64"/>
      <c r="AT6" s="69"/>
      <c r="AU6" s="64"/>
      <c r="AV6" s="64"/>
      <c r="AW6" s="69"/>
      <c r="AX6" s="64"/>
      <c r="AY6" s="64"/>
    </row>
    <row r="7" spans="1:51" s="25" customFormat="1" ht="21.75" customHeight="1">
      <c r="A7" s="23"/>
      <c r="B7" s="23"/>
      <c r="C7" s="321"/>
      <c r="D7" s="28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64"/>
      <c r="AO7" s="64"/>
      <c r="AP7" s="69"/>
      <c r="AQ7" s="69"/>
      <c r="AR7" s="64"/>
      <c r="AS7" s="64"/>
      <c r="AT7" s="69"/>
      <c r="AU7" s="64"/>
      <c r="AV7" s="64"/>
      <c r="AW7" s="69"/>
      <c r="AX7" s="64"/>
      <c r="AY7" s="64"/>
    </row>
    <row r="8" spans="1:51" s="25" customFormat="1" ht="15.75" customHeight="1">
      <c r="A8" s="367" t="s">
        <v>71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69"/>
      <c r="AO8" s="69"/>
      <c r="AP8" s="70"/>
      <c r="AQ8" s="64"/>
      <c r="AR8" s="64"/>
      <c r="AS8" s="64"/>
      <c r="AT8" s="64"/>
      <c r="AU8" s="64"/>
      <c r="AV8" s="64"/>
      <c r="AW8" s="64"/>
      <c r="AX8" s="64"/>
      <c r="AY8" s="64"/>
    </row>
    <row r="9" spans="1:51" s="25" customFormat="1" ht="15.75" customHeight="1">
      <c r="A9" s="368" t="s">
        <v>43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69"/>
      <c r="AO9" s="69"/>
      <c r="AP9" s="70"/>
      <c r="AQ9" s="69"/>
      <c r="AR9" s="9"/>
      <c r="AS9" s="30"/>
      <c r="AT9" s="86"/>
      <c r="AU9" s="86"/>
      <c r="AV9" s="86"/>
      <c r="AW9" s="86"/>
      <c r="AX9" s="86"/>
      <c r="AY9" s="86"/>
    </row>
    <row r="10" spans="1:51" s="35" customFormat="1" ht="15.75" customHeight="1">
      <c r="A10" s="39"/>
      <c r="B10" s="39"/>
      <c r="C10" s="65"/>
      <c r="D10" s="42"/>
      <c r="E10" s="108"/>
      <c r="F10" s="41"/>
      <c r="G10" s="38"/>
      <c r="H10" s="90"/>
      <c r="I10" s="83"/>
      <c r="J10" s="387" t="s">
        <v>792</v>
      </c>
      <c r="K10" s="388"/>
      <c r="L10" s="66"/>
      <c r="M10" s="37" t="s">
        <v>793</v>
      </c>
      <c r="X10" s="84"/>
      <c r="Y10" s="84"/>
      <c r="Z10" s="389" t="s">
        <v>415</v>
      </c>
      <c r="AA10" s="389"/>
      <c r="AB10" s="389"/>
      <c r="AC10" s="389"/>
      <c r="AD10" s="389"/>
      <c r="AE10" s="389"/>
      <c r="AF10" s="389"/>
      <c r="AG10" s="389"/>
      <c r="AH10" s="389"/>
      <c r="AN10" s="47"/>
      <c r="AO10" s="19"/>
      <c r="AP10" s="29"/>
      <c r="AQ10" s="9"/>
      <c r="AR10" s="9"/>
      <c r="AS10" s="30"/>
      <c r="AT10" s="100"/>
      <c r="AU10" s="100"/>
      <c r="AV10" s="100"/>
      <c r="AW10" s="100"/>
      <c r="AX10" s="100"/>
      <c r="AY10" s="100"/>
    </row>
    <row r="11" spans="1:51" s="36" customFormat="1" ht="15.75" customHeight="1">
      <c r="A11" s="390" t="s">
        <v>39</v>
      </c>
      <c r="B11" s="391" t="s">
        <v>2</v>
      </c>
      <c r="C11" s="391" t="s">
        <v>25</v>
      </c>
      <c r="D11" s="391" t="s">
        <v>3</v>
      </c>
      <c r="E11" s="392" t="s">
        <v>406</v>
      </c>
      <c r="F11" s="391" t="s">
        <v>5</v>
      </c>
      <c r="G11" s="391" t="s">
        <v>6</v>
      </c>
      <c r="H11" s="391" t="s">
        <v>7</v>
      </c>
      <c r="I11" s="395" t="s">
        <v>8</v>
      </c>
      <c r="J11" s="396" t="s">
        <v>10</v>
      </c>
      <c r="K11" s="401" t="s">
        <v>18</v>
      </c>
      <c r="L11" s="401" t="s">
        <v>56</v>
      </c>
      <c r="M11" s="391" t="s">
        <v>11</v>
      </c>
      <c r="N11" s="393" t="s">
        <v>38</v>
      </c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4" t="s">
        <v>34</v>
      </c>
      <c r="AJ11" s="394" t="s">
        <v>35</v>
      </c>
      <c r="AK11" s="399" t="s">
        <v>36</v>
      </c>
      <c r="AL11" s="400" t="s">
        <v>2</v>
      </c>
      <c r="AM11" s="397" t="s">
        <v>37</v>
      </c>
      <c r="AN11" s="115"/>
      <c r="AO11" s="116"/>
      <c r="AP11" s="33"/>
      <c r="AQ11" s="50"/>
      <c r="AR11" s="50"/>
      <c r="AS11" s="51"/>
      <c r="AT11" s="32"/>
      <c r="AU11" s="32"/>
      <c r="AV11" s="32"/>
      <c r="AW11" s="32"/>
      <c r="AX11" s="32"/>
      <c r="AY11" s="32"/>
    </row>
    <row r="12" spans="1:51" s="36" customFormat="1" ht="13.5" customHeight="1">
      <c r="A12" s="390"/>
      <c r="B12" s="391"/>
      <c r="C12" s="391"/>
      <c r="D12" s="391"/>
      <c r="E12" s="392"/>
      <c r="F12" s="391"/>
      <c r="G12" s="391"/>
      <c r="H12" s="391"/>
      <c r="I12" s="395"/>
      <c r="J12" s="396"/>
      <c r="K12" s="401"/>
      <c r="L12" s="401"/>
      <c r="M12" s="391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  <c r="AE12" s="398"/>
      <c r="AF12" s="398"/>
      <c r="AG12" s="398"/>
      <c r="AH12" s="398"/>
      <c r="AI12" s="394"/>
      <c r="AJ12" s="394"/>
      <c r="AK12" s="399"/>
      <c r="AL12" s="400"/>
      <c r="AM12" s="397"/>
      <c r="AN12" s="115"/>
      <c r="AO12" s="116"/>
      <c r="AP12" s="33"/>
      <c r="AQ12" s="50"/>
      <c r="AR12" s="50"/>
      <c r="AS12" s="51"/>
      <c r="AT12" s="32"/>
      <c r="AU12" s="32"/>
      <c r="AV12" s="32"/>
      <c r="AW12" s="32"/>
      <c r="AX12" s="32"/>
      <c r="AY12" s="32"/>
    </row>
    <row r="13" spans="1:51" s="86" customFormat="1" ht="24" customHeight="1">
      <c r="A13" s="272"/>
      <c r="B13" s="272">
        <v>1</v>
      </c>
      <c r="C13" s="273">
        <v>157</v>
      </c>
      <c r="D13" s="274" t="str">
        <f>VLOOKUP(C13,'Уч ЮН'!$A$3:$H$492,2,FALSE)</f>
        <v>Никонов Илья</v>
      </c>
      <c r="E13" s="275" t="str">
        <f>VLOOKUP(C13,'Уч ЮН'!$A$3:$H$492,3,FALSE)</f>
        <v>1994</v>
      </c>
      <c r="F13" s="272" t="str">
        <f>VLOOKUP(C13,'Уч ЮН'!$A$3:$H$492,4,FALSE)</f>
        <v>КМС</v>
      </c>
      <c r="G13" s="274" t="str">
        <f>VLOOKUP(C13,'Уч ЮН'!$A$3:$H$492,5,FALSE)</f>
        <v>Мордовия</v>
      </c>
      <c r="H13" s="274">
        <f>VLOOKUP(C13,'Уч ЮН'!$A$3:$H$492,6,FALSE)</f>
        <v>0</v>
      </c>
      <c r="I13" s="274" t="str">
        <f>VLOOKUP(C13,'Уч ЮН'!$A$3:$H$492,7,FALSE)</f>
        <v>МГУ им. Н. П. Огарёва</v>
      </c>
      <c r="J13" s="275">
        <v>205</v>
      </c>
      <c r="K13" s="276" t="str">
        <f>LOOKUP(J13,$AN$1:$AX$1,$AN$2:$AX$2)</f>
        <v>КМС</v>
      </c>
      <c r="L13" s="276" t="e">
        <f>LOOKUP(B13,#REF!,#REF!)</f>
        <v>#REF!</v>
      </c>
      <c r="M13" s="274" t="str">
        <f>VLOOKUP(C13,'Уч ЮН'!$A$3:$H$492,8,FALSE)</f>
        <v>Разов В. Н.</v>
      </c>
      <c r="N13" s="277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9"/>
      <c r="AJ13" s="279"/>
      <c r="AK13" s="278"/>
      <c r="AL13" s="278"/>
      <c r="AM13" s="280"/>
      <c r="AN13" s="118"/>
      <c r="AO13" s="118"/>
      <c r="AP13" s="118"/>
      <c r="AR13" s="118"/>
      <c r="AS13" s="103"/>
      <c r="AT13" s="118"/>
      <c r="AU13" s="118"/>
      <c r="AV13" s="118"/>
      <c r="AW13" s="118"/>
      <c r="AX13" s="118"/>
      <c r="AY13" s="118"/>
    </row>
    <row r="14" spans="1:51" s="118" customFormat="1" ht="24" customHeight="1">
      <c r="A14" s="272"/>
      <c r="B14" s="272">
        <v>2</v>
      </c>
      <c r="C14" s="273">
        <v>155</v>
      </c>
      <c r="D14" s="274" t="str">
        <f>VLOOKUP(C14,'Уч ЮН'!$A$3:$H$492,2,FALSE)</f>
        <v>Чернусь Дмитрий</v>
      </c>
      <c r="E14" s="275" t="str">
        <f>VLOOKUP(C14,'Уч ЮН'!$A$3:$H$492,3,FALSE)</f>
        <v>1996</v>
      </c>
      <c r="F14" s="272" t="str">
        <f>VLOOKUP(C14,'Уч ЮН'!$A$3:$H$492,4,FALSE)</f>
        <v>КМС</v>
      </c>
      <c r="G14" s="274" t="str">
        <f>VLOOKUP(C14,'Уч ЮН'!$A$3:$H$492,5,FALSE)</f>
        <v>Мордовия</v>
      </c>
      <c r="H14" s="274">
        <f>VLOOKUP(C14,'Уч ЮН'!$A$3:$H$492,6,FALSE)</f>
        <v>0</v>
      </c>
      <c r="I14" s="274" t="str">
        <f>VLOOKUP(C14,'Уч ЮН'!$A$3:$H$492,7,FALSE)</f>
        <v>МГУ им. Н. П. Огарёва</v>
      </c>
      <c r="J14" s="275">
        <v>200</v>
      </c>
      <c r="K14" s="276">
        <f>LOOKUP(J14,$AN$1:$AX$1,$AN$2:$AX$2)</f>
        <v>1</v>
      </c>
      <c r="L14" s="276" t="e">
        <f>LOOKUP(B14,#REF!,#REF!)</f>
        <v>#REF!</v>
      </c>
      <c r="M14" s="274" t="str">
        <f>VLOOKUP(C14,'Уч ЮН'!$A$3:$H$492,8,FALSE)</f>
        <v>Разов В. Н.</v>
      </c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2"/>
      <c r="AJ14" s="282"/>
      <c r="AK14" s="281"/>
      <c r="AL14" s="281"/>
      <c r="AM14" s="282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pans="1:51" s="118" customFormat="1" ht="24" customHeight="1">
      <c r="A15" s="272"/>
      <c r="B15" s="272">
        <v>3</v>
      </c>
      <c r="C15" s="273">
        <v>170</v>
      </c>
      <c r="D15" s="274" t="str">
        <f>VLOOKUP(C15,'Уч ЮН'!$A$3:$H$492,2,FALSE)</f>
        <v>Шуняев Денис</v>
      </c>
      <c r="E15" s="275" t="str">
        <f>VLOOKUP(C15,'Уч ЮН'!$A$3:$H$492,3,FALSE)</f>
        <v>1996</v>
      </c>
      <c r="F15" s="272" t="str">
        <f>VLOOKUP(C15,'Уч ЮН'!$A$3:$H$492,4,FALSE)</f>
        <v>КМС</v>
      </c>
      <c r="G15" s="274" t="str">
        <f>VLOOKUP(C15,'Уч ЮН'!$A$3:$H$492,5,FALSE)</f>
        <v>Мордовия</v>
      </c>
      <c r="H15" s="274">
        <f>VLOOKUP(C15,'Уч ЮН'!$A$3:$H$492,6,FALSE)</f>
        <v>0</v>
      </c>
      <c r="I15" s="274" t="str">
        <f>VLOOKUP(C15,'Уч ЮН'!$A$3:$H$492,7,FALSE)</f>
        <v>МГУ им. Н. П. Огарёва</v>
      </c>
      <c r="J15" s="275">
        <v>195</v>
      </c>
      <c r="K15" s="276">
        <f>LOOKUP(J15,$AN$1:$AX$1,$AN$2:$AX$2)</f>
        <v>1</v>
      </c>
      <c r="L15" s="276" t="e">
        <f>LOOKUP(B15,#REF!,#REF!)</f>
        <v>#REF!</v>
      </c>
      <c r="M15" s="274" t="str">
        <f>VLOOKUP(C15,'Уч ЮН'!$A$3:$H$492,8,FALSE)</f>
        <v>Разов В. Н.</v>
      </c>
      <c r="N15" s="277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9"/>
      <c r="AJ15" s="279"/>
      <c r="AK15" s="278"/>
      <c r="AL15" s="278"/>
      <c r="AM15" s="280"/>
      <c r="AQ15" s="86"/>
      <c r="AR15" s="86"/>
      <c r="AS15" s="103"/>
    </row>
    <row r="16" spans="1:51" s="118" customFormat="1" ht="24" customHeight="1">
      <c r="A16" s="272"/>
      <c r="B16" s="272">
        <v>4</v>
      </c>
      <c r="C16" s="273">
        <v>169</v>
      </c>
      <c r="D16" s="274" t="str">
        <f>VLOOKUP(C16,'Уч ЮН'!$A$3:$H$492,2,FALSE)</f>
        <v>Милицин Антон</v>
      </c>
      <c r="E16" s="275" t="str">
        <f>VLOOKUP(C16,'Уч ЮН'!$A$3:$H$492,3,FALSE)</f>
        <v>2000</v>
      </c>
      <c r="F16" s="272" t="str">
        <f>VLOOKUP(C16,'Уч ЮН'!$A$3:$H$492,4,FALSE)</f>
        <v>1</v>
      </c>
      <c r="G16" s="274" t="str">
        <f>VLOOKUP(C16,'Уч ЮН'!$A$3:$H$492,5,FALSE)</f>
        <v>Мордовия</v>
      </c>
      <c r="H16" s="274">
        <f>VLOOKUP(C16,'Уч ЮН'!$A$3:$H$492,6,FALSE)</f>
        <v>0</v>
      </c>
      <c r="I16" s="274" t="str">
        <f>VLOOKUP(C16,'Уч ЮН'!$A$3:$H$492,7,FALSE)</f>
        <v>МГУ им. Н. П. Огарёва</v>
      </c>
      <c r="J16" s="275">
        <v>180</v>
      </c>
      <c r="K16" s="276">
        <f>LOOKUP(J16,$AN$1:$AX$1,$AN$2:$AX$2)</f>
        <v>2</v>
      </c>
      <c r="L16" s="276" t="e">
        <f>LOOKUP(B16,#REF!,#REF!)</f>
        <v>#REF!</v>
      </c>
      <c r="M16" s="274" t="str">
        <f>VLOOKUP(C16,'Уч ЮН'!$A$3:$H$492,8,FALSE)</f>
        <v>Разов В. Н.</v>
      </c>
      <c r="N16" s="277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9"/>
      <c r="AJ16" s="279"/>
      <c r="AK16" s="278"/>
      <c r="AL16" s="278"/>
      <c r="AM16" s="280"/>
      <c r="AQ16" s="86"/>
      <c r="AS16" s="103"/>
    </row>
    <row r="17" spans="1:13" s="9" customFormat="1">
      <c r="A17" s="93"/>
      <c r="B17" s="93"/>
      <c r="C17" s="64"/>
      <c r="E17" s="283"/>
      <c r="F17" s="64"/>
      <c r="G17" s="284"/>
      <c r="H17" s="285"/>
      <c r="I17" s="286"/>
      <c r="J17" s="287"/>
      <c r="K17" s="64"/>
      <c r="L17" s="64"/>
    </row>
    <row r="18" spans="1:13" s="9" customFormat="1" ht="15.75">
      <c r="A18" s="93"/>
      <c r="B18" s="93"/>
      <c r="C18" s="64"/>
      <c r="D18" s="288" t="s">
        <v>782</v>
      </c>
      <c r="E18" s="289">
        <v>170</v>
      </c>
      <c r="F18" s="144">
        <v>175</v>
      </c>
      <c r="G18" s="292">
        <v>180</v>
      </c>
      <c r="H18" s="290"/>
      <c r="I18" s="293" t="s">
        <v>783</v>
      </c>
      <c r="J18" s="156">
        <v>200</v>
      </c>
      <c r="K18" s="144">
        <v>205</v>
      </c>
      <c r="L18" s="144"/>
      <c r="M18" s="291">
        <v>200</v>
      </c>
    </row>
    <row r="19" spans="1:13" s="9" customFormat="1" ht="15.75">
      <c r="A19" s="93"/>
      <c r="B19" s="272">
        <v>1</v>
      </c>
      <c r="C19" s="273">
        <v>157</v>
      </c>
      <c r="D19" s="274" t="str">
        <f>VLOOKUP(C19,'Уч ЮН'!$A$3:$H$492,2,FALSE)</f>
        <v>Никонов Илья</v>
      </c>
      <c r="E19" s="283"/>
      <c r="F19" s="64"/>
      <c r="G19" s="284"/>
      <c r="H19" s="285"/>
      <c r="I19" s="286" t="s">
        <v>788</v>
      </c>
      <c r="J19" s="70" t="s">
        <v>789</v>
      </c>
      <c r="K19" s="64" t="s">
        <v>784</v>
      </c>
      <c r="L19" s="64"/>
      <c r="M19" s="74" t="s">
        <v>790</v>
      </c>
    </row>
    <row r="20" spans="1:13" s="9" customFormat="1" ht="15.75">
      <c r="A20" s="93"/>
      <c r="B20" s="272">
        <v>2</v>
      </c>
      <c r="C20" s="273">
        <v>155</v>
      </c>
      <c r="D20" s="274" t="str">
        <f>VLOOKUP(C20,'Уч ЮН'!$A$3:$H$492,2,FALSE)</f>
        <v>Чернусь Дмитрий</v>
      </c>
      <c r="E20" s="283"/>
      <c r="F20" s="64"/>
      <c r="G20" s="284"/>
      <c r="H20" s="285"/>
      <c r="I20" s="286" t="s">
        <v>788</v>
      </c>
      <c r="J20" s="70" t="s">
        <v>789</v>
      </c>
      <c r="K20" s="64" t="s">
        <v>784</v>
      </c>
      <c r="L20" s="64"/>
      <c r="M20" s="9" t="s">
        <v>791</v>
      </c>
    </row>
    <row r="21" spans="1:13" s="9" customFormat="1" ht="15.75">
      <c r="A21" s="93"/>
      <c r="B21" s="272">
        <v>3</v>
      </c>
      <c r="C21" s="273">
        <v>170</v>
      </c>
      <c r="D21" s="274" t="str">
        <f>VLOOKUP(C21,'Уч ЮН'!$A$3:$H$492,2,FALSE)</f>
        <v>Шуняев Денис</v>
      </c>
      <c r="E21" s="283"/>
      <c r="F21" s="64"/>
      <c r="G21" s="284"/>
      <c r="H21" s="285"/>
      <c r="I21" s="286" t="s">
        <v>786</v>
      </c>
      <c r="J21" s="70" t="s">
        <v>784</v>
      </c>
      <c r="K21" s="64"/>
      <c r="L21" s="64"/>
    </row>
    <row r="22" spans="1:13" s="9" customFormat="1" ht="15.75">
      <c r="A22" s="93"/>
      <c r="B22" s="272">
        <v>4</v>
      </c>
      <c r="C22" s="273">
        <v>169</v>
      </c>
      <c r="D22" s="274" t="str">
        <f>VLOOKUP(C22,'Уч ЮН'!$A$3:$H$492,2,FALSE)</f>
        <v>Милицин Антон</v>
      </c>
      <c r="E22" s="283">
        <v>0</v>
      </c>
      <c r="F22" s="64">
        <v>0</v>
      </c>
      <c r="G22" s="284">
        <v>0</v>
      </c>
      <c r="H22" s="285"/>
      <c r="I22" s="286" t="s">
        <v>785</v>
      </c>
      <c r="J22" s="70"/>
      <c r="K22" s="64"/>
      <c r="L22" s="64"/>
    </row>
    <row r="23" spans="1:13" s="9" customFormat="1">
      <c r="A23" s="93"/>
      <c r="B23" s="93"/>
      <c r="C23" s="64"/>
      <c r="E23" s="283"/>
      <c r="F23" s="64"/>
      <c r="G23" s="284"/>
      <c r="H23" s="285"/>
      <c r="I23" s="286" t="s">
        <v>787</v>
      </c>
      <c r="J23" s="287"/>
      <c r="K23" s="64"/>
      <c r="L23" s="64"/>
    </row>
    <row r="24" spans="1:13" s="9" customFormat="1">
      <c r="A24" s="93"/>
      <c r="B24" s="93"/>
      <c r="C24" s="64"/>
      <c r="E24" s="283"/>
      <c r="F24" s="64"/>
      <c r="G24" s="284"/>
      <c r="H24" s="285"/>
      <c r="I24" s="286"/>
      <c r="J24" s="287"/>
      <c r="K24" s="64"/>
      <c r="L24" s="64"/>
    </row>
    <row r="25" spans="1:13">
      <c r="J25" s="72"/>
    </row>
    <row r="26" spans="1:13">
      <c r="J26" s="72"/>
    </row>
    <row r="27" spans="1:13">
      <c r="J27" s="72"/>
    </row>
    <row r="28" spans="1:13">
      <c r="J28" s="72"/>
    </row>
    <row r="29" spans="1:13">
      <c r="J29" s="72"/>
    </row>
    <row r="30" spans="1:13">
      <c r="J30" s="72"/>
    </row>
    <row r="31" spans="1:13">
      <c r="J31" s="72"/>
    </row>
    <row r="32" spans="1:13">
      <c r="J32" s="72"/>
    </row>
    <row r="33" spans="10:10">
      <c r="J33" s="72"/>
    </row>
    <row r="34" spans="10:10">
      <c r="J34" s="72"/>
    </row>
    <row r="35" spans="10:10">
      <c r="J35" s="72"/>
    </row>
    <row r="36" spans="10:10">
      <c r="J36" s="72"/>
    </row>
    <row r="37" spans="10:10">
      <c r="J37" s="72"/>
    </row>
    <row r="38" spans="10:10">
      <c r="J38" s="72"/>
    </row>
  </sheetData>
  <sheetProtection password="C628" sheet="1" objects="1" scenarios="1" formatCells="0" formatColumns="0" formatRows="0" insertColumns="0" insertRows="0" insertHyperlinks="0" deleteColumns="0" deleteRows="0"/>
  <sortState ref="A12:AY15">
    <sortCondition ref="B12:B15"/>
  </sortState>
  <customSheetViews>
    <customSheetView guid="{948F6758-08EB-455E-9DF2-723DFC2E4E47}" showPageBreaks="1" printArea="1" hiddenColumns="1" view="pageBreakPreview" topLeftCell="B1">
      <selection activeCell="M18" sqref="M18"/>
      <colBreaks count="2" manualBreakCount="2">
        <brk id="46" max="108" man="1"/>
        <brk id="47" max="108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4654A10B-BF2C-4F91-B821-84CF341F9FF3}" showPageBreaks="1" printArea="1" hiddenColumns="1" view="pageBreakPreview">
      <selection activeCell="A7" sqref="A7:AM7"/>
      <rowBreaks count="1" manualBreakCount="1">
        <brk id="6" max="38" man="1"/>
      </rowBreaks>
      <pageMargins left="0.16" right="0.15748031496062992" top="0.15748031496062992" bottom="0.15748031496062992" header="0.15748031496062992" footer="0.15748031496062992"/>
      <printOptions horizontalCentered="1"/>
      <pageSetup paperSize="9" scale="81" orientation="landscape" r:id="rId2"/>
      <headerFooter alignWithMargins="0"/>
    </customSheetView>
    <customSheetView guid="{AB6DF331-6F3D-4A04-9B31-9285668B630A}" showPageBreaks="1" view="pageBreakPreview" topLeftCell="K7">
      <selection activeCell="A9" sqref="A9:IV9"/>
      <colBreaks count="4" manualBreakCount="4">
        <brk id="15" max="34" man="1"/>
        <brk id="19" max="35" man="1"/>
        <brk id="44" max="108" man="1"/>
        <brk id="45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3"/>
      <headerFooter alignWithMargins="0"/>
    </customSheetView>
    <customSheetView guid="{2CB5C6AB-8CA4-4A12-8C86-30C44E11A564}" showPageBreaks="1" fitToPage="1" printArea="1" hiddenColumns="1" view="pageBreakPreview" topLeftCell="B6">
      <selection activeCell="E26" sqref="E26"/>
      <pageMargins left="0.15748031496062992" right="0.15748031496062992" top="0.15748031496062992" bottom="0.15748031496062992" header="0.15748031496062992" footer="0.15748031496062992"/>
      <printOptions horizontalCentered="1"/>
      <pageSetup paperSize="9" orientation="landscape" r:id="rId4"/>
      <headerFooter alignWithMargins="0"/>
    </customSheetView>
    <customSheetView guid="{A52F393E-587E-40A2-B224-F36DC3F0F66D}" showPageBreaks="1" view="pageBreakPreview" topLeftCell="A21">
      <selection activeCell="F33" sqref="F33"/>
      <colBreaks count="3" manualBreakCount="3">
        <brk id="18" max="108" man="1"/>
        <brk id="45" max="108" man="1"/>
        <brk id="46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scale="93" fitToHeight="2" orientation="landscape" r:id="rId5"/>
      <headerFooter alignWithMargins="0"/>
    </customSheetView>
    <customSheetView guid="{F448EB40-CDCA-4FEB-B41E-E75B2DB39339}" showPageBreaks="1" printArea="1" hiddenColumns="1" view="pageBreakPreview" topLeftCell="B1">
      <selection activeCell="G36" sqref="G36"/>
      <colBreaks count="2" manualBreakCount="2">
        <brk id="46" max="108" man="1"/>
        <brk id="47" max="108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fitToHeight="2" orientation="landscape" r:id="rId6"/>
      <headerFooter alignWithMargins="0"/>
    </customSheetView>
  </customSheetViews>
  <mergeCells count="37">
    <mergeCell ref="I11:I12"/>
    <mergeCell ref="J11:J12"/>
    <mergeCell ref="AM11:AM12"/>
    <mergeCell ref="N12:P12"/>
    <mergeCell ref="Q12:S12"/>
    <mergeCell ref="T12:V12"/>
    <mergeCell ref="W12:Y12"/>
    <mergeCell ref="Z12:AB12"/>
    <mergeCell ref="AC12:AE12"/>
    <mergeCell ref="AF12:AH12"/>
    <mergeCell ref="AK11:AK12"/>
    <mergeCell ref="AL11:AL12"/>
    <mergeCell ref="K11:K12"/>
    <mergeCell ref="L11:L12"/>
    <mergeCell ref="A8:AM8"/>
    <mergeCell ref="A9:AM9"/>
    <mergeCell ref="J10:K10"/>
    <mergeCell ref="Z10:AH10"/>
    <mergeCell ref="A11:A12"/>
    <mergeCell ref="B11:B12"/>
    <mergeCell ref="C11:C12"/>
    <mergeCell ref="D11:D12"/>
    <mergeCell ref="E11:E12"/>
    <mergeCell ref="F11:F12"/>
    <mergeCell ref="M11:M12"/>
    <mergeCell ref="N11:AH11"/>
    <mergeCell ref="AI11:AI12"/>
    <mergeCell ref="AJ11:AJ12"/>
    <mergeCell ref="G11:G12"/>
    <mergeCell ref="H11:H12"/>
    <mergeCell ref="A1:AM1"/>
    <mergeCell ref="M6:AM6"/>
    <mergeCell ref="A2:AM2"/>
    <mergeCell ref="E6:K6"/>
    <mergeCell ref="A3:AM3"/>
    <mergeCell ref="A4:AM4"/>
    <mergeCell ref="A5:AM5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fitToHeight="2" orientation="landscape" r:id="rId7"/>
  <headerFooter alignWithMargins="0"/>
  <colBreaks count="2" manualBreakCount="2">
    <brk id="46" max="108" man="1"/>
    <brk id="47" max="10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H15"/>
  <sheetViews>
    <sheetView view="pageBreakPreview" zoomScaleSheetLayoutView="100" workbookViewId="0">
      <selection activeCell="C19" sqref="C19"/>
    </sheetView>
  </sheetViews>
  <sheetFormatPr defaultRowHeight="15.75"/>
  <cols>
    <col min="1" max="1" width="6.28515625" style="24" customWidth="1"/>
    <col min="2" max="2" width="4.85546875" style="22" hidden="1" customWidth="1"/>
    <col min="3" max="3" width="25.42578125" style="10" customWidth="1"/>
    <col min="4" max="4" width="8.5703125" style="105" customWidth="1"/>
    <col min="5" max="5" width="6" style="22" customWidth="1"/>
    <col min="6" max="6" width="19.28515625" style="18" customWidth="1"/>
    <col min="7" max="7" width="10.85546875" style="88" hidden="1" customWidth="1"/>
    <col min="8" max="8" width="29.85546875" style="82" customWidth="1"/>
    <col min="9" max="9" width="6.140625" style="113" hidden="1" customWidth="1"/>
    <col min="10" max="10" width="8" style="259" customWidth="1"/>
    <col min="11" max="11" width="7.28515625" style="21" customWidth="1"/>
    <col min="12" max="12" width="35" style="10" customWidth="1"/>
    <col min="13" max="19" width="9.5703125" style="10" hidden="1" customWidth="1"/>
    <col min="20" max="20" width="8.140625" style="10" hidden="1" customWidth="1"/>
    <col min="21" max="21" width="4.7109375" style="10" hidden="1" customWidth="1"/>
    <col min="22" max="22" width="3.5703125" style="10" hidden="1" customWidth="1"/>
    <col min="23" max="33" width="6.7109375" style="10" hidden="1" customWidth="1"/>
    <col min="34" max="16384" width="9.140625" style="10"/>
  </cols>
  <sheetData>
    <row r="1" spans="1:34" ht="15.75" customHeight="1">
      <c r="A1" s="386" t="str">
        <f>'60 ЮН'!A1:U1</f>
        <v>Министерство физической культуры и спорта Пензенской области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406"/>
      <c r="W1" s="73">
        <v>300</v>
      </c>
      <c r="X1" s="73">
        <v>400</v>
      </c>
      <c r="Y1" s="73">
        <v>450</v>
      </c>
      <c r="Z1" s="73">
        <v>500</v>
      </c>
      <c r="AA1" s="73">
        <v>560</v>
      </c>
      <c r="AB1" s="73">
        <v>625</v>
      </c>
      <c r="AC1" s="73">
        <v>675</v>
      </c>
      <c r="AD1" s="73">
        <v>710</v>
      </c>
      <c r="AE1" s="73">
        <v>760</v>
      </c>
      <c r="AF1" s="73">
        <v>800</v>
      </c>
      <c r="AG1" s="73">
        <v>900</v>
      </c>
    </row>
    <row r="2" spans="1:34" ht="20.2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407"/>
      <c r="W2" s="67" t="s">
        <v>30</v>
      </c>
      <c r="X2" s="67" t="s">
        <v>21</v>
      </c>
      <c r="Y2" s="67" t="s">
        <v>20</v>
      </c>
      <c r="Z2" s="67" t="s">
        <v>19</v>
      </c>
      <c r="AA2" s="67">
        <v>3</v>
      </c>
      <c r="AB2" s="67">
        <v>2</v>
      </c>
      <c r="AC2" s="67">
        <v>1</v>
      </c>
      <c r="AD2" s="67" t="s">
        <v>15</v>
      </c>
      <c r="AE2" s="67" t="s">
        <v>16</v>
      </c>
      <c r="AF2" s="67" t="s">
        <v>17</v>
      </c>
      <c r="AG2" s="67" t="s">
        <v>17</v>
      </c>
    </row>
    <row r="3" spans="1:34" s="25" customFormat="1" ht="11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Y3" s="27"/>
      <c r="Z3" s="45"/>
    </row>
    <row r="4" spans="1:34" s="25" customFormat="1" ht="18" customHeight="1">
      <c r="A4" s="367" t="s">
        <v>667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64"/>
      <c r="X4" s="64"/>
      <c r="Y4" s="69"/>
      <c r="Z4" s="69"/>
      <c r="AA4" s="64"/>
      <c r="AB4" s="64"/>
      <c r="AC4" s="69"/>
      <c r="AD4" s="64"/>
      <c r="AE4" s="64"/>
      <c r="AF4" s="69"/>
      <c r="AG4" s="64"/>
      <c r="AH4" s="64"/>
    </row>
    <row r="5" spans="1:34" s="25" customFormat="1">
      <c r="A5" s="373" t="s">
        <v>698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64"/>
      <c r="X5" s="64"/>
      <c r="Y5" s="69"/>
      <c r="Z5" s="69"/>
      <c r="AA5" s="64"/>
      <c r="AB5" s="64"/>
      <c r="AC5" s="64"/>
      <c r="AD5" s="64"/>
      <c r="AE5" s="64"/>
      <c r="AF5" s="64"/>
      <c r="AG5" s="64"/>
      <c r="AH5" s="64"/>
    </row>
    <row r="6" spans="1:34" s="25" customFormat="1" ht="15.75" customHeight="1">
      <c r="A6" s="23"/>
      <c r="B6" s="21"/>
      <c r="C6" s="28" t="s">
        <v>1</v>
      </c>
      <c r="D6" s="374" t="s">
        <v>57</v>
      </c>
      <c r="E6" s="374"/>
      <c r="F6" s="374"/>
      <c r="G6" s="374"/>
      <c r="H6" s="374"/>
      <c r="I6" s="374"/>
      <c r="J6" s="374"/>
      <c r="K6" s="374"/>
      <c r="L6" s="374" t="s">
        <v>416</v>
      </c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64"/>
      <c r="X6" s="64"/>
      <c r="Y6" s="69"/>
      <c r="Z6" s="69"/>
      <c r="AA6" s="64"/>
      <c r="AB6" s="64"/>
      <c r="AC6" s="69"/>
      <c r="AD6" s="64"/>
      <c r="AE6" s="64"/>
      <c r="AF6" s="69"/>
      <c r="AG6" s="64"/>
      <c r="AH6" s="64"/>
    </row>
    <row r="7" spans="1:34" s="25" customFormat="1" ht="27" customHeight="1">
      <c r="A7" s="23"/>
      <c r="B7" s="321"/>
      <c r="C7" s="28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64"/>
      <c r="X7" s="64"/>
      <c r="Y7" s="69"/>
      <c r="Z7" s="69"/>
      <c r="AA7" s="64"/>
      <c r="AB7" s="64"/>
      <c r="AC7" s="69"/>
      <c r="AD7" s="64"/>
      <c r="AE7" s="64"/>
      <c r="AF7" s="69"/>
      <c r="AG7" s="64"/>
      <c r="AH7" s="64"/>
    </row>
    <row r="8" spans="1:34" s="25" customFormat="1" ht="15.75" customHeight="1">
      <c r="A8" s="367" t="s">
        <v>71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69"/>
      <c r="X8" s="69"/>
      <c r="Y8" s="70"/>
      <c r="Z8" s="64"/>
      <c r="AA8" s="64"/>
      <c r="AB8" s="64"/>
      <c r="AC8" s="64"/>
      <c r="AD8" s="64"/>
      <c r="AE8" s="64"/>
      <c r="AF8" s="64"/>
      <c r="AG8" s="64"/>
      <c r="AH8" s="64"/>
    </row>
    <row r="9" spans="1:34" s="25" customFormat="1" ht="15.75" customHeight="1">
      <c r="A9" s="368" t="s">
        <v>44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69"/>
      <c r="X9" s="69"/>
      <c r="Y9" s="70"/>
      <c r="Z9" s="69"/>
      <c r="AA9" s="9"/>
      <c r="AB9" s="30"/>
      <c r="AC9" s="86"/>
      <c r="AD9" s="86"/>
      <c r="AE9" s="86"/>
      <c r="AF9" s="86"/>
      <c r="AG9" s="86"/>
      <c r="AH9" s="86"/>
    </row>
    <row r="10" spans="1:34" s="35" customFormat="1" ht="15.75" customHeight="1">
      <c r="A10" s="39"/>
      <c r="B10" s="65"/>
      <c r="C10" s="42"/>
      <c r="D10" s="108"/>
      <c r="E10" s="41"/>
      <c r="F10" s="38"/>
      <c r="G10" s="90"/>
      <c r="H10" s="402" t="s">
        <v>792</v>
      </c>
      <c r="I10" s="402"/>
      <c r="J10" s="402"/>
      <c r="K10" s="402"/>
      <c r="L10" s="37" t="s">
        <v>701</v>
      </c>
      <c r="Q10" s="389" t="s">
        <v>68</v>
      </c>
      <c r="R10" s="389"/>
      <c r="S10" s="389"/>
      <c r="W10" s="47"/>
      <c r="X10" s="19"/>
      <c r="Y10" s="29"/>
      <c r="Z10" s="9"/>
      <c r="AA10" s="9"/>
      <c r="AB10" s="30"/>
      <c r="AC10" s="100"/>
      <c r="AD10" s="100"/>
      <c r="AE10" s="100"/>
      <c r="AF10" s="100"/>
      <c r="AG10" s="100"/>
      <c r="AH10" s="100"/>
    </row>
    <row r="11" spans="1:34" s="36" customFormat="1" ht="18" customHeight="1">
      <c r="A11" s="391" t="s">
        <v>2</v>
      </c>
      <c r="B11" s="391" t="s">
        <v>25</v>
      </c>
      <c r="C11" s="391" t="s">
        <v>3</v>
      </c>
      <c r="D11" s="392" t="s">
        <v>406</v>
      </c>
      <c r="E11" s="391" t="s">
        <v>5</v>
      </c>
      <c r="F11" s="391" t="s">
        <v>6</v>
      </c>
      <c r="G11" s="391" t="s">
        <v>7</v>
      </c>
      <c r="H11" s="391" t="s">
        <v>8</v>
      </c>
      <c r="I11" s="405" t="s">
        <v>0</v>
      </c>
      <c r="J11" s="392" t="s">
        <v>10</v>
      </c>
      <c r="K11" s="391" t="s">
        <v>18</v>
      </c>
      <c r="L11" s="391" t="s">
        <v>11</v>
      </c>
      <c r="M11" s="404" t="s">
        <v>45</v>
      </c>
      <c r="N11" s="404"/>
      <c r="O11" s="404"/>
      <c r="P11" s="404"/>
      <c r="Q11" s="404"/>
      <c r="R11" s="404"/>
      <c r="S11" s="404"/>
      <c r="T11" s="404" t="s">
        <v>13</v>
      </c>
      <c r="U11" s="408" t="s">
        <v>2</v>
      </c>
      <c r="V11" s="403" t="s">
        <v>37</v>
      </c>
      <c r="W11" s="122"/>
      <c r="X11" s="123"/>
      <c r="Y11" s="33"/>
      <c r="Z11" s="32"/>
      <c r="AA11" s="32"/>
      <c r="AB11" s="33"/>
      <c r="AC11" s="32"/>
      <c r="AD11" s="32"/>
      <c r="AE11" s="32"/>
      <c r="AF11" s="32"/>
      <c r="AG11" s="32"/>
      <c r="AH11" s="32"/>
    </row>
    <row r="12" spans="1:34" s="36" customFormat="1" ht="9.75" customHeight="1">
      <c r="A12" s="391"/>
      <c r="B12" s="391"/>
      <c r="C12" s="391"/>
      <c r="D12" s="392"/>
      <c r="E12" s="391"/>
      <c r="F12" s="391"/>
      <c r="G12" s="391"/>
      <c r="H12" s="391"/>
      <c r="I12" s="405"/>
      <c r="J12" s="392"/>
      <c r="K12" s="391"/>
      <c r="L12" s="391"/>
      <c r="M12" s="327">
        <v>1</v>
      </c>
      <c r="N12" s="327">
        <v>2</v>
      </c>
      <c r="O12" s="327">
        <v>3</v>
      </c>
      <c r="P12" s="356"/>
      <c r="Q12" s="327">
        <v>4</v>
      </c>
      <c r="R12" s="327">
        <v>5</v>
      </c>
      <c r="S12" s="327">
        <v>6</v>
      </c>
      <c r="T12" s="404"/>
      <c r="U12" s="408"/>
      <c r="V12" s="403"/>
      <c r="W12" s="122"/>
      <c r="X12" s="123"/>
      <c r="Y12" s="33"/>
      <c r="Z12" s="32"/>
      <c r="AA12" s="32"/>
      <c r="AB12" s="33"/>
      <c r="AC12" s="32"/>
      <c r="AD12" s="32"/>
      <c r="AE12" s="32"/>
      <c r="AF12" s="32"/>
      <c r="AG12" s="32"/>
      <c r="AH12" s="32"/>
    </row>
    <row r="13" spans="1:34" s="118" customFormat="1" ht="21" customHeight="1">
      <c r="A13" s="272">
        <v>1</v>
      </c>
      <c r="B13" s="273">
        <v>430</v>
      </c>
      <c r="C13" s="274" t="str">
        <f>VLOOKUP(B13,'Уч ЮН'!$A$3:$H$492,2,FALSE)</f>
        <v>Ушаков Александр</v>
      </c>
      <c r="D13" s="275" t="str">
        <f>VLOOKUP(B13,'Уч ЮН'!$A$3:$H$492,3,FALSE)</f>
        <v>1998</v>
      </c>
      <c r="E13" s="275"/>
      <c r="F13" s="274" t="str">
        <f>VLOOKUP(B13,'Уч ЮН'!$A$3:$H$492,5,FALSE)</f>
        <v>Тамбовская</v>
      </c>
      <c r="G13" s="274">
        <f>VLOOKUP(B13,'Уч ЮН'!$A$3:$H$492,6,FALSE)</f>
        <v>0</v>
      </c>
      <c r="H13" s="274" t="str">
        <f>VLOOKUP(B13,'Уч ЮН'!$A$3:$H$492,7,FALSE)</f>
        <v>СДЮСШОР "ЦПС по ЦИВС"</v>
      </c>
      <c r="I13" s="357"/>
      <c r="J13" s="275">
        <v>630</v>
      </c>
      <c r="K13" s="276">
        <f>LOOKUP(J13,$W$1:$AG$1,$W$2:$AG$2)</f>
        <v>2</v>
      </c>
      <c r="L13" s="274" t="str">
        <f>VLOOKUP(B13,'Уч ЮН'!$A$3:$H$492,8,FALSE)</f>
        <v>Иванов А.Н.</v>
      </c>
      <c r="M13" s="281"/>
      <c r="N13" s="281"/>
      <c r="O13" s="281"/>
      <c r="P13" s="282"/>
      <c r="Q13" s="281"/>
      <c r="R13" s="281"/>
      <c r="S13" s="281"/>
      <c r="T13" s="281"/>
      <c r="U13" s="281"/>
      <c r="V13" s="282"/>
    </row>
    <row r="14" spans="1:34" s="359" customFormat="1">
      <c r="A14" s="358"/>
      <c r="B14" s="111"/>
      <c r="D14" s="111"/>
      <c r="E14" s="111">
        <v>6.3</v>
      </c>
      <c r="F14" s="358" t="s">
        <v>699</v>
      </c>
      <c r="G14" s="360"/>
      <c r="H14" s="361" t="s">
        <v>700</v>
      </c>
      <c r="I14" s="362"/>
      <c r="J14" s="363"/>
      <c r="K14" s="363"/>
    </row>
    <row r="15" spans="1:34" s="9" customFormat="1">
      <c r="A15" s="93"/>
      <c r="B15" s="64"/>
      <c r="D15" s="283"/>
      <c r="E15" s="64"/>
      <c r="F15" s="284"/>
      <c r="G15" s="285"/>
      <c r="H15" s="286"/>
      <c r="I15" s="362"/>
      <c r="J15" s="364"/>
      <c r="K15" s="98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printArea="1" hiddenColumns="1" view="pageBreakPreview">
      <selection activeCell="J10" sqref="J10:J11"/>
      <pageMargins left="0.1574803149606299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1"/>
      <headerFooter alignWithMargins="0"/>
    </customSheetView>
    <customSheetView guid="{4654A10B-BF2C-4F91-B821-84CF341F9FF3}" showPageBreaks="1" printArea="1" hiddenColumns="1" view="pageBreakPreview">
      <selection activeCell="R13" sqref="R13"/>
      <pageMargins left="0.1574803149606299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2"/>
      <headerFooter alignWithMargins="0"/>
    </customSheetView>
    <customSheetView guid="{AB6DF331-6F3D-4A04-9B31-9285668B630A}" showPageBreaks="1" hiddenColumns="1" view="pageBreakPreview" topLeftCell="A7">
      <selection activeCell="A13" sqref="A13:IV13"/>
      <rowBreaks count="2" manualBreakCount="2">
        <brk id="29" max="32" man="1"/>
        <brk id="31" max="16383" man="1"/>
      </rowBreaks>
      <colBreaks count="1" manualBreakCount="1">
        <brk id="12" max="1048575" man="1"/>
      </colBreaks>
      <pageMargins left="0.16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3"/>
      <headerFooter alignWithMargins="0"/>
    </customSheetView>
    <customSheetView guid="{2CB5C6AB-8CA4-4A12-8C86-30C44E11A564}" showPageBreaks="1" printArea="1" hiddenColumns="1" view="pageBreakPreview" topLeftCell="A28">
      <selection activeCell="F21" sqref="F21"/>
      <rowBreaks count="1" manualBreakCount="1">
        <brk id="37" max="21" man="1"/>
      </rowBreaks>
      <pageMargins left="0.15748031496062992" right="0.15748031496062992" top="0.15748031496062992" bottom="0.15748031496062992" header="0.15748031496062992" footer="0.15748031496062992"/>
      <printOptions horizontalCentered="1"/>
      <pageSetup paperSize="9" scale="95" fitToHeight="2" orientation="landscape" r:id="rId4"/>
      <headerFooter alignWithMargins="0"/>
    </customSheetView>
    <customSheetView guid="{F448EB40-CDCA-4FEB-B41E-E75B2DB39339}" showPageBreaks="1" printArea="1" hiddenColumns="1" view="pageBreakPreview">
      <selection activeCell="A4" sqref="A4:V4"/>
      <pageMargins left="0.15748031496062992" right="0.15748031496062992" top="0.15748031496062992" bottom="0.15748031496062992" header="0.15748031496062992" footer="0.15748031496062992"/>
      <printOptions horizontalCentered="1"/>
      <pageSetup paperSize="9" scale="84" fitToHeight="2" orientation="landscape" r:id="rId5"/>
      <headerFooter alignWithMargins="0"/>
    </customSheetView>
  </customSheetViews>
  <mergeCells count="27">
    <mergeCell ref="L6:V6"/>
    <mergeCell ref="E11:E12"/>
    <mergeCell ref="F11:F12"/>
    <mergeCell ref="T11:T12"/>
    <mergeCell ref="U11:U12"/>
    <mergeCell ref="K11:K12"/>
    <mergeCell ref="A8:V8"/>
    <mergeCell ref="A9:V9"/>
    <mergeCell ref="Q10:S10"/>
    <mergeCell ref="A11:A12"/>
    <mergeCell ref="A1:V1"/>
    <mergeCell ref="A2:V2"/>
    <mergeCell ref="A3:V3"/>
    <mergeCell ref="A5:V5"/>
    <mergeCell ref="A4:V4"/>
    <mergeCell ref="V11:V12"/>
    <mergeCell ref="M11:S11"/>
    <mergeCell ref="G11:G12"/>
    <mergeCell ref="H11:H12"/>
    <mergeCell ref="I11:I12"/>
    <mergeCell ref="J11:J12"/>
    <mergeCell ref="L11:L12"/>
    <mergeCell ref="H10:K10"/>
    <mergeCell ref="B11:B12"/>
    <mergeCell ref="C11:C12"/>
    <mergeCell ref="D11:D12"/>
    <mergeCell ref="D6:K6"/>
  </mergeCells>
  <phoneticPr fontId="7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AL163"/>
  <sheetViews>
    <sheetView tabSelected="1" view="pageBreakPreview" zoomScaleSheetLayoutView="100" workbookViewId="0">
      <selection activeCell="C14" sqref="C14"/>
    </sheetView>
  </sheetViews>
  <sheetFormatPr defaultRowHeight="12.75"/>
  <cols>
    <col min="1" max="1" width="6.5703125" style="24" customWidth="1"/>
    <col min="2" max="2" width="4.85546875" style="105" hidden="1" customWidth="1"/>
    <col min="3" max="3" width="23" style="10" customWidth="1"/>
    <col min="4" max="4" width="8.42578125" style="105" customWidth="1"/>
    <col min="5" max="5" width="6" style="22" customWidth="1"/>
    <col min="6" max="6" width="15.140625" style="18" customWidth="1"/>
    <col min="7" max="7" width="10.7109375" style="88" hidden="1" customWidth="1"/>
    <col min="8" max="8" width="23.7109375" style="82" customWidth="1"/>
    <col min="9" max="9" width="9" style="72" customWidth="1"/>
    <col min="10" max="10" width="8" style="72" bestFit="1" customWidth="1"/>
    <col min="11" max="12" width="6" style="22" customWidth="1"/>
    <col min="13" max="13" width="10.28515625" style="59" hidden="1" customWidth="1"/>
    <col min="14" max="15" width="6" style="59" hidden="1" customWidth="1"/>
    <col min="16" max="16" width="38.42578125" style="10" bestFit="1" customWidth="1"/>
    <col min="17" max="17" width="4.140625" style="76" hidden="1" customWidth="1"/>
    <col min="18" max="19" width="4.140625" style="10" hidden="1" customWidth="1"/>
    <col min="20" max="20" width="7.28515625" style="10" hidden="1" customWidth="1"/>
    <col min="21" max="21" width="5.5703125" style="10" hidden="1" customWidth="1"/>
    <col min="22" max="30" width="6.85546875" style="10" hidden="1" customWidth="1"/>
    <col min="31" max="31" width="5.7109375" style="10" hidden="1" customWidth="1"/>
    <col min="32" max="38" width="3" style="22" hidden="1" customWidth="1"/>
    <col min="39" max="16384" width="9.140625" style="10"/>
  </cols>
  <sheetData>
    <row r="1" spans="1:38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71"/>
      <c r="V1" s="101">
        <v>6</v>
      </c>
      <c r="W1" s="101">
        <v>6.8</v>
      </c>
      <c r="X1" s="101">
        <v>6.9</v>
      </c>
      <c r="Y1" s="101">
        <v>7.2</v>
      </c>
      <c r="Z1" s="101">
        <v>7.5</v>
      </c>
      <c r="AA1" s="101">
        <v>7.9</v>
      </c>
      <c r="AB1" s="101">
        <v>8.3000000000000007</v>
      </c>
      <c r="AC1" s="101">
        <v>8.8000000000000007</v>
      </c>
      <c r="AD1" s="101">
        <v>9.4</v>
      </c>
      <c r="AF1" s="67">
        <v>10</v>
      </c>
      <c r="AG1" s="67">
        <v>7</v>
      </c>
      <c r="AH1" s="67">
        <v>4</v>
      </c>
      <c r="AI1" s="67">
        <v>3</v>
      </c>
      <c r="AJ1" s="67">
        <v>2</v>
      </c>
      <c r="AK1" s="67">
        <v>1</v>
      </c>
      <c r="AL1" s="67">
        <v>0</v>
      </c>
    </row>
    <row r="2" spans="1:38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67" t="s">
        <v>15</v>
      </c>
      <c r="W2" s="67" t="s">
        <v>15</v>
      </c>
      <c r="X2" s="67">
        <v>1</v>
      </c>
      <c r="Y2" s="67">
        <v>2</v>
      </c>
      <c r="Z2" s="67">
        <v>3</v>
      </c>
      <c r="AA2" s="67" t="s">
        <v>19</v>
      </c>
      <c r="AB2" s="67" t="s">
        <v>20</v>
      </c>
      <c r="AC2" s="67" t="s">
        <v>21</v>
      </c>
      <c r="AD2" s="67" t="s">
        <v>30</v>
      </c>
      <c r="AF2" s="67">
        <v>1</v>
      </c>
      <c r="AG2" s="67">
        <v>2</v>
      </c>
      <c r="AH2" s="67">
        <v>3</v>
      </c>
      <c r="AI2" s="67">
        <v>4</v>
      </c>
      <c r="AJ2" s="67">
        <v>5</v>
      </c>
      <c r="AK2" s="67">
        <v>6</v>
      </c>
      <c r="AL2" s="67">
        <v>7</v>
      </c>
    </row>
    <row r="3" spans="1:38" s="25" customFormat="1" ht="8.25" customHeight="1">
      <c r="B3" s="229"/>
      <c r="M3" s="21"/>
      <c r="Q3" s="247"/>
      <c r="W3" s="45"/>
      <c r="AF3" s="21"/>
      <c r="AG3" s="21"/>
      <c r="AH3" s="21"/>
      <c r="AI3" s="21"/>
      <c r="AJ3" s="21"/>
      <c r="AK3" s="21"/>
      <c r="AL3" s="21"/>
    </row>
    <row r="4" spans="1:38" s="25" customFormat="1" ht="8.25" customHeight="1">
      <c r="A4" s="23"/>
      <c r="B4" s="104"/>
      <c r="C4" s="21"/>
      <c r="D4" s="104"/>
      <c r="E4" s="21"/>
      <c r="F4" s="28"/>
      <c r="G4" s="88"/>
      <c r="H4" s="82"/>
      <c r="I4" s="56"/>
      <c r="J4" s="56"/>
      <c r="K4" s="21"/>
      <c r="L4" s="21"/>
      <c r="M4" s="56"/>
      <c r="N4" s="56"/>
      <c r="O4" s="56"/>
      <c r="P4" s="22"/>
      <c r="Q4" s="248"/>
      <c r="V4" s="64"/>
      <c r="W4" s="69"/>
      <c r="X4" s="64"/>
      <c r="Y4" s="64"/>
      <c r="Z4" s="69"/>
      <c r="AA4" s="64"/>
      <c r="AB4" s="64"/>
      <c r="AC4" s="69"/>
      <c r="AD4" s="64"/>
      <c r="AE4" s="64"/>
      <c r="AF4" s="69"/>
      <c r="AG4" s="64"/>
      <c r="AH4" s="64"/>
      <c r="AI4" s="69"/>
      <c r="AJ4" s="64"/>
      <c r="AK4" s="64"/>
      <c r="AL4" s="64"/>
    </row>
    <row r="5" spans="1:38" s="25" customFormat="1" ht="16.5" customHeight="1">
      <c r="A5" s="367" t="s">
        <v>667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64"/>
      <c r="W5" s="69"/>
      <c r="X5" s="64"/>
      <c r="Y5" s="64"/>
      <c r="Z5" s="69"/>
      <c r="AA5" s="64"/>
      <c r="AB5" s="64"/>
      <c r="AC5" s="69"/>
      <c r="AD5" s="64"/>
      <c r="AE5" s="64"/>
      <c r="AF5" s="69"/>
      <c r="AG5" s="64"/>
      <c r="AH5" s="64"/>
      <c r="AI5" s="69"/>
      <c r="AJ5" s="64"/>
      <c r="AK5" s="64"/>
      <c r="AL5" s="64"/>
    </row>
    <row r="6" spans="1:38" s="25" customFormat="1" ht="15.75">
      <c r="A6" s="373" t="s">
        <v>698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64"/>
      <c r="W6" s="69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38" s="25" customFormat="1" ht="15.75" customHeight="1">
      <c r="A7" s="23"/>
      <c r="B7" s="104"/>
      <c r="C7" s="28" t="s">
        <v>1</v>
      </c>
      <c r="D7" s="374" t="s">
        <v>57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5" t="s">
        <v>395</v>
      </c>
      <c r="Q7" s="375"/>
      <c r="R7" s="375"/>
      <c r="S7" s="375"/>
      <c r="T7" s="375"/>
      <c r="U7" s="375"/>
      <c r="V7" s="64"/>
      <c r="W7" s="69"/>
      <c r="X7" s="64"/>
      <c r="Y7" s="64"/>
      <c r="Z7" s="69"/>
      <c r="AA7" s="64"/>
      <c r="AB7" s="64"/>
      <c r="AC7" s="69"/>
      <c r="AD7" s="64"/>
      <c r="AE7" s="64"/>
      <c r="AF7" s="69"/>
      <c r="AG7" s="64"/>
      <c r="AH7" s="64"/>
      <c r="AI7" s="69"/>
      <c r="AJ7" s="64"/>
      <c r="AK7" s="64"/>
      <c r="AL7" s="64"/>
    </row>
    <row r="8" spans="1:38" s="25" customFormat="1" ht="20.25" customHeight="1">
      <c r="A8" s="23"/>
      <c r="B8" s="104"/>
      <c r="C8" s="28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2"/>
      <c r="Q8" s="322"/>
      <c r="R8" s="322"/>
      <c r="S8" s="322"/>
      <c r="T8" s="322"/>
      <c r="U8" s="322"/>
      <c r="V8" s="64"/>
      <c r="W8" s="69"/>
      <c r="X8" s="64"/>
      <c r="Y8" s="64"/>
      <c r="Z8" s="69"/>
      <c r="AA8" s="64"/>
      <c r="AB8" s="64"/>
      <c r="AC8" s="69"/>
      <c r="AD8" s="64"/>
      <c r="AE8" s="64"/>
      <c r="AF8" s="69"/>
      <c r="AG8" s="64"/>
      <c r="AH8" s="64"/>
      <c r="AI8" s="69"/>
      <c r="AJ8" s="64"/>
      <c r="AK8" s="64"/>
      <c r="AL8" s="64"/>
    </row>
    <row r="9" spans="1:38" s="25" customFormat="1" ht="15.75" customHeight="1">
      <c r="A9" s="367" t="s">
        <v>396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69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s="25" customFormat="1" ht="15.75" customHeight="1">
      <c r="A10" s="368" t="s">
        <v>58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69"/>
      <c r="W10" s="69"/>
      <c r="X10" s="9"/>
      <c r="Y10" s="30"/>
      <c r="Z10" s="86"/>
      <c r="AA10" s="86"/>
      <c r="AB10" s="86"/>
      <c r="AC10" s="86"/>
      <c r="AD10" s="86"/>
      <c r="AE10" s="86"/>
      <c r="AF10" s="98"/>
      <c r="AG10" s="98"/>
      <c r="AH10" s="98"/>
      <c r="AI10" s="98"/>
      <c r="AJ10" s="98"/>
      <c r="AK10" s="98"/>
      <c r="AL10" s="98"/>
    </row>
    <row r="11" spans="1:38" ht="12.75" customHeight="1">
      <c r="A11" s="37"/>
      <c r="B11" s="230"/>
      <c r="C11" s="40"/>
      <c r="D11" s="107"/>
      <c r="E11" s="37"/>
      <c r="F11" s="37"/>
      <c r="G11" s="89"/>
      <c r="I11" s="37"/>
      <c r="J11" s="37"/>
      <c r="K11" s="37"/>
      <c r="L11" s="46" t="s">
        <v>59</v>
      </c>
      <c r="M11" s="250"/>
      <c r="N11" s="57"/>
      <c r="O11" s="57"/>
      <c r="P11" s="37" t="s">
        <v>635</v>
      </c>
      <c r="Q11" s="249"/>
      <c r="R11" s="37"/>
      <c r="S11" s="37"/>
      <c r="T11" s="37"/>
      <c r="U11" s="37"/>
      <c r="V11" s="69"/>
      <c r="W11" s="69"/>
      <c r="X11" s="9"/>
      <c r="Y11" s="30"/>
      <c r="Z11" s="9"/>
      <c r="AA11" s="9"/>
      <c r="AB11" s="9"/>
      <c r="AC11" s="9"/>
      <c r="AD11" s="9"/>
      <c r="AE11" s="9"/>
      <c r="AF11" s="64"/>
      <c r="AG11" s="64"/>
      <c r="AH11" s="64"/>
      <c r="AI11" s="64"/>
      <c r="AJ11" s="64"/>
      <c r="AK11" s="64"/>
      <c r="AL11" s="64"/>
    </row>
    <row r="12" spans="1:38" s="35" customFormat="1" ht="13.5" customHeight="1">
      <c r="A12" s="39"/>
      <c r="B12" s="230"/>
      <c r="C12" s="42"/>
      <c r="D12" s="108"/>
      <c r="E12" s="41"/>
      <c r="F12" s="38"/>
      <c r="G12" s="90"/>
      <c r="I12" s="147"/>
      <c r="J12" s="147"/>
      <c r="K12" s="147"/>
      <c r="L12" s="125" t="s">
        <v>24</v>
      </c>
      <c r="M12" s="251"/>
      <c r="N12" s="58"/>
      <c r="O12" s="58"/>
      <c r="P12" s="37" t="s">
        <v>702</v>
      </c>
      <c r="Q12" s="369" t="s">
        <v>28</v>
      </c>
      <c r="R12" s="369"/>
      <c r="S12" s="370" t="s">
        <v>635</v>
      </c>
      <c r="T12" s="370"/>
      <c r="U12" s="370"/>
      <c r="V12" s="47"/>
      <c r="W12" s="9"/>
      <c r="X12" s="9"/>
      <c r="Y12" s="30"/>
      <c r="Z12" s="100"/>
      <c r="AA12" s="100"/>
      <c r="AB12" s="100"/>
      <c r="AC12" s="100"/>
      <c r="AD12" s="100"/>
      <c r="AE12" s="100"/>
      <c r="AF12" s="144"/>
      <c r="AG12" s="144"/>
      <c r="AH12" s="144"/>
      <c r="AI12" s="144"/>
      <c r="AJ12" s="144"/>
      <c r="AK12" s="144"/>
      <c r="AL12" s="144"/>
    </row>
    <row r="13" spans="1:38" s="36" customFormat="1" ht="24.75" customHeight="1">
      <c r="A13" s="43" t="s">
        <v>2</v>
      </c>
      <c r="B13" s="109" t="s">
        <v>25</v>
      </c>
      <c r="C13" s="43" t="s">
        <v>3</v>
      </c>
      <c r="D13" s="109" t="s">
        <v>406</v>
      </c>
      <c r="E13" s="43" t="s">
        <v>5</v>
      </c>
      <c r="F13" s="43" t="s">
        <v>6</v>
      </c>
      <c r="G13" s="43" t="s">
        <v>7</v>
      </c>
      <c r="H13" s="99" t="s">
        <v>8</v>
      </c>
      <c r="I13" s="95" t="s">
        <v>9</v>
      </c>
      <c r="J13" s="96" t="s">
        <v>10</v>
      </c>
      <c r="K13" s="97" t="s">
        <v>18</v>
      </c>
      <c r="L13" s="97" t="s">
        <v>56</v>
      </c>
      <c r="M13" s="95" t="s">
        <v>23</v>
      </c>
      <c r="N13" s="95" t="s">
        <v>24</v>
      </c>
      <c r="O13" s="95" t="s">
        <v>26</v>
      </c>
      <c r="P13" s="94" t="s">
        <v>11</v>
      </c>
      <c r="Q13" s="366" t="s">
        <v>12</v>
      </c>
      <c r="R13" s="366"/>
      <c r="S13" s="366"/>
      <c r="T13" s="263" t="s">
        <v>13</v>
      </c>
      <c r="U13" s="264" t="s">
        <v>2</v>
      </c>
      <c r="V13" s="115"/>
      <c r="W13" s="48"/>
      <c r="X13" s="48"/>
      <c r="Y13" s="49"/>
      <c r="AF13" s="145"/>
      <c r="AG13" s="145"/>
      <c r="AH13" s="145"/>
      <c r="AI13" s="145"/>
      <c r="AJ13" s="145"/>
      <c r="AK13" s="145"/>
      <c r="AL13" s="145"/>
    </row>
    <row r="14" spans="1:38" s="11" customFormat="1" ht="15" customHeight="1">
      <c r="A14" s="62">
        <v>1</v>
      </c>
      <c r="B14" s="299">
        <v>603</v>
      </c>
      <c r="C14" s="63" t="str">
        <f>VLOOKUP(B14,'Уч ЮН'!$A$3:$H$492,2,FALSE)</f>
        <v>Маслиев Артём</v>
      </c>
      <c r="D14" s="110" t="str">
        <f>VLOOKUP(B14,'Уч ЮН'!$A$3:$H$492,3,FALSE)</f>
        <v>2003</v>
      </c>
      <c r="E14" s="54" t="str">
        <f>VLOOKUP(B14,'Уч ЮН'!$A$3:$H$492,4,FALSE)</f>
        <v>1</v>
      </c>
      <c r="F14" s="63" t="str">
        <f>VLOOKUP(B14,'Уч ЮН'!$A$3:$H$492,5,FALSE)</f>
        <v>Саратовская</v>
      </c>
      <c r="G14" s="87">
        <f>VLOOKUP(B14,'Уч ЮН'!$A$3:$H$492,6,FALSE)</f>
        <v>0</v>
      </c>
      <c r="H14" s="114" t="str">
        <f>VLOOKUP(B14,'Уч ЮН'!$A$3:$H$492,7,FALSE)</f>
        <v>ДЮСШ Энгельс</v>
      </c>
      <c r="I14" s="60">
        <f t="shared" ref="I14:J21" si="0">M14</f>
        <v>7</v>
      </c>
      <c r="J14" s="60">
        <f t="shared" si="0"/>
        <v>7</v>
      </c>
      <c r="K14" s="265">
        <f t="shared" ref="K14:K38" si="1">LOOKUP(O14,$V$1:$AD$1,$V$2:$AD$2)</f>
        <v>1</v>
      </c>
      <c r="L14" s="265" t="s">
        <v>776</v>
      </c>
      <c r="M14" s="266">
        <v>7</v>
      </c>
      <c r="N14" s="267">
        <v>7</v>
      </c>
      <c r="O14" s="268">
        <f t="shared" ref="O14:O39" si="2">SMALL(M14:N14,1)+0</f>
        <v>7</v>
      </c>
      <c r="P14" s="269" t="str">
        <f>VLOOKUP(B14,'Уч ЮН'!$A$3:$H$492,8,FALSE)</f>
        <v>Бабушкина О.И.</v>
      </c>
      <c r="Q14" s="270">
        <v>1</v>
      </c>
      <c r="R14" s="271"/>
      <c r="S14" s="62"/>
      <c r="T14" s="271"/>
      <c r="U14" s="271"/>
      <c r="W14" s="9"/>
      <c r="Y14" s="30"/>
      <c r="AF14" s="20"/>
      <c r="AG14" s="20"/>
      <c r="AH14" s="20"/>
      <c r="AI14" s="20"/>
      <c r="AJ14" s="20"/>
      <c r="AK14" s="20"/>
      <c r="AL14" s="20"/>
    </row>
    <row r="15" spans="1:38" s="11" customFormat="1" ht="15" customHeight="1">
      <c r="A15" s="62">
        <v>2</v>
      </c>
      <c r="B15" s="299">
        <v>406</v>
      </c>
      <c r="C15" s="63" t="str">
        <f>VLOOKUP(B15,'Уч ЮН'!$A$3:$H$492,2,FALSE)</f>
        <v>Брик Никита</v>
      </c>
      <c r="D15" s="110" t="str">
        <f>VLOOKUP(B15,'Уч ЮН'!$A$3:$H$492,3,FALSE)</f>
        <v>2003</v>
      </c>
      <c r="E15" s="54" t="str">
        <f>VLOOKUP(B15,'Уч ЮН'!$A$3:$H$492,4,FALSE)</f>
        <v>1</v>
      </c>
      <c r="F15" s="63" t="str">
        <f>VLOOKUP(B15,'Уч ЮН'!$A$3:$H$492,5,FALSE)</f>
        <v>Пензенская</v>
      </c>
      <c r="G15" s="87">
        <f>VLOOKUP(B15,'Уч ЮН'!$A$3:$H$492,6,FALSE)</f>
        <v>0</v>
      </c>
      <c r="H15" s="114" t="str">
        <f>VLOOKUP(B15,'Уч ЮН'!$A$3:$H$492,7,FALSE)</f>
        <v>ДЮСШ-6</v>
      </c>
      <c r="I15" s="60">
        <f t="shared" si="0"/>
        <v>7.2</v>
      </c>
      <c r="J15" s="60">
        <f t="shared" si="0"/>
        <v>7.2</v>
      </c>
      <c r="K15" s="265">
        <f t="shared" si="1"/>
        <v>2</v>
      </c>
      <c r="L15" s="265">
        <v>10</v>
      </c>
      <c r="M15" s="266">
        <v>7.2</v>
      </c>
      <c r="N15" s="267">
        <v>7.2</v>
      </c>
      <c r="O15" s="268">
        <f t="shared" si="2"/>
        <v>7.2</v>
      </c>
      <c r="P15" s="269" t="str">
        <f>VLOOKUP(B15,'Уч ЮН'!$A$3:$H$492,8,FALSE)</f>
        <v>Дубоносова С.В.,Невокшанов Б.В.</v>
      </c>
      <c r="Q15" s="70" t="s">
        <v>143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64"/>
      <c r="AG15" s="64"/>
      <c r="AH15" s="64"/>
      <c r="AI15" s="64"/>
      <c r="AJ15" s="64"/>
      <c r="AK15" s="64"/>
      <c r="AL15" s="64"/>
    </row>
    <row r="16" spans="1:38" s="11" customFormat="1" ht="15" customHeight="1">
      <c r="A16" s="62">
        <v>3</v>
      </c>
      <c r="B16" s="299">
        <v>605</v>
      </c>
      <c r="C16" s="63" t="str">
        <f>VLOOKUP(B16,'Уч ЮН'!$A$3:$H$492,2,FALSE)</f>
        <v>Агафонов Александр</v>
      </c>
      <c r="D16" s="110" t="str">
        <f>VLOOKUP(B16,'Уч ЮН'!$A$3:$H$492,3,FALSE)</f>
        <v>2003</v>
      </c>
      <c r="E16" s="54" t="str">
        <f>VLOOKUP(B16,'Уч ЮН'!$A$3:$H$492,4,FALSE)</f>
        <v>2</v>
      </c>
      <c r="F16" s="63" t="str">
        <f>VLOOKUP(B16,'Уч ЮН'!$A$3:$H$492,5,FALSE)</f>
        <v>Саратовская</v>
      </c>
      <c r="G16" s="87">
        <f>VLOOKUP(B16,'Уч ЮН'!$A$3:$H$492,6,FALSE)</f>
        <v>0</v>
      </c>
      <c r="H16" s="114" t="str">
        <f>VLOOKUP(B16,'Уч ЮН'!$A$3:$H$492,7,FALSE)</f>
        <v>ДЮСШ Энгельс</v>
      </c>
      <c r="I16" s="60">
        <f t="shared" si="0"/>
        <v>7.4</v>
      </c>
      <c r="J16" s="60">
        <f t="shared" si="0"/>
        <v>7.4</v>
      </c>
      <c r="K16" s="265">
        <f t="shared" si="1"/>
        <v>2</v>
      </c>
      <c r="L16" s="265" t="s">
        <v>776</v>
      </c>
      <c r="M16" s="266">
        <v>7.4</v>
      </c>
      <c r="N16" s="267">
        <v>7.4</v>
      </c>
      <c r="O16" s="268">
        <f t="shared" si="2"/>
        <v>7.4</v>
      </c>
      <c r="P16" s="269" t="str">
        <f>VLOOKUP(B16,'Уч ЮН'!$A$3:$H$492,8,FALSE)</f>
        <v>Бабушкина О.И.</v>
      </c>
      <c r="Q16" s="70" t="s">
        <v>143</v>
      </c>
      <c r="R16" s="271"/>
      <c r="S16" s="62"/>
      <c r="T16" s="271"/>
      <c r="U16" s="271"/>
      <c r="W16" s="9"/>
      <c r="AF16" s="20"/>
      <c r="AG16" s="20"/>
      <c r="AH16" s="20"/>
      <c r="AI16" s="20"/>
      <c r="AJ16" s="20"/>
      <c r="AK16" s="20"/>
      <c r="AL16" s="20"/>
    </row>
    <row r="17" spans="1:38" s="11" customFormat="1" ht="15" customHeight="1">
      <c r="A17" s="62">
        <v>4</v>
      </c>
      <c r="B17" s="299">
        <v>314</v>
      </c>
      <c r="C17" s="63" t="str">
        <f>VLOOKUP(B17,'Уч ЮН'!$A$3:$H$492,2,FALSE)</f>
        <v>Борискин Максим</v>
      </c>
      <c r="D17" s="110" t="str">
        <f>VLOOKUP(B17,'Уч ЮН'!$A$3:$H$492,3,FALSE)</f>
        <v>2003</v>
      </c>
      <c r="E17" s="54"/>
      <c r="F17" s="63" t="str">
        <f>VLOOKUP(B17,'Уч ЮН'!$A$3:$H$492,5,FALSE)</f>
        <v>Пензенская</v>
      </c>
      <c r="G17" s="87">
        <f>VLOOKUP(B17,'Уч ЮН'!$A$3:$H$492,6,FALSE)</f>
        <v>0</v>
      </c>
      <c r="H17" s="114" t="str">
        <f>VLOOKUP(B17,'Уч ЮН'!$A$3:$H$492,7,FALSE)</f>
        <v>КСШОР</v>
      </c>
      <c r="I17" s="60">
        <f t="shared" si="0"/>
        <v>7.5</v>
      </c>
      <c r="J17" s="60">
        <f t="shared" si="0"/>
        <v>7.5</v>
      </c>
      <c r="K17" s="265">
        <f t="shared" si="1"/>
        <v>3</v>
      </c>
      <c r="L17" s="265">
        <v>7</v>
      </c>
      <c r="M17" s="266">
        <v>7.5</v>
      </c>
      <c r="N17" s="267">
        <v>7.5</v>
      </c>
      <c r="O17" s="268">
        <f t="shared" si="2"/>
        <v>7.5</v>
      </c>
      <c r="P17" s="269" t="str">
        <f>VLOOKUP(B17,'Уч ЮН'!$A$3:$H$492,8,FALSE)</f>
        <v>Конова Т.В.</v>
      </c>
      <c r="Q17" s="70" t="s">
        <v>136</v>
      </c>
      <c r="R17" s="62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64"/>
      <c r="AG17" s="64"/>
      <c r="AH17" s="64"/>
      <c r="AI17" s="64"/>
      <c r="AJ17" s="64"/>
      <c r="AK17" s="64"/>
      <c r="AL17" s="64"/>
    </row>
    <row r="18" spans="1:38" s="11" customFormat="1" ht="15" customHeight="1">
      <c r="A18" s="62">
        <v>5</v>
      </c>
      <c r="B18" s="299">
        <v>25</v>
      </c>
      <c r="C18" s="63" t="str">
        <f>VLOOKUP(B18,'Уч ЮН'!$A$3:$H$492,2,FALSE)</f>
        <v xml:space="preserve">Дякин Никита </v>
      </c>
      <c r="D18" s="110" t="str">
        <f>VLOOKUP(B18,'Уч ЮН'!$A$3:$H$492,3,FALSE)</f>
        <v>2004</v>
      </c>
      <c r="E18" s="54" t="str">
        <f>VLOOKUP(B18,'Уч ЮН'!$A$3:$H$492,4,FALSE)</f>
        <v>3</v>
      </c>
      <c r="F18" s="63" t="str">
        <f>VLOOKUP(B18,'Уч ЮН'!$A$3:$H$492,5,FALSE)</f>
        <v>Тамбовская</v>
      </c>
      <c r="G18" s="87">
        <f>VLOOKUP(B18,'Уч ЮН'!$A$3:$H$492,6,FALSE)</f>
        <v>0</v>
      </c>
      <c r="H18" s="114" t="str">
        <f>VLOOKUP(B18,'Уч ЮН'!$A$3:$H$492,7,FALSE)</f>
        <v>ДЮСШ-1</v>
      </c>
      <c r="I18" s="60">
        <f t="shared" si="0"/>
        <v>7.5</v>
      </c>
      <c r="J18" s="60">
        <f t="shared" si="0"/>
        <v>7.6</v>
      </c>
      <c r="K18" s="265">
        <f t="shared" si="1"/>
        <v>3</v>
      </c>
      <c r="L18" s="265" t="s">
        <v>776</v>
      </c>
      <c r="M18" s="266">
        <v>7.5</v>
      </c>
      <c r="N18" s="267">
        <v>7.6</v>
      </c>
      <c r="O18" s="268">
        <f t="shared" si="2"/>
        <v>7.5</v>
      </c>
      <c r="P18" s="269" t="str">
        <f>VLOOKUP(B18,'Уч ЮН'!$A$3:$H$492,8,FALSE)</f>
        <v>Чернова Г.Н.</v>
      </c>
      <c r="Q18" s="270" t="s">
        <v>136</v>
      </c>
      <c r="R18" s="271"/>
      <c r="S18" s="62"/>
      <c r="T18" s="271"/>
      <c r="U18" s="271"/>
      <c r="W18" s="9"/>
      <c r="Y18" s="30"/>
      <c r="AF18" s="20"/>
      <c r="AG18" s="20"/>
      <c r="AH18" s="20"/>
      <c r="AI18" s="20"/>
      <c r="AJ18" s="20"/>
      <c r="AK18" s="20"/>
      <c r="AL18" s="20"/>
    </row>
    <row r="19" spans="1:38" s="11" customFormat="1" ht="15" customHeight="1">
      <c r="A19" s="62">
        <v>6</v>
      </c>
      <c r="B19" s="299">
        <v>199</v>
      </c>
      <c r="C19" s="63" t="str">
        <f>VLOOKUP(B19,'Уч ЮН'!$A$3:$H$492,2,FALSE)</f>
        <v>Кузнецов Дмитрий</v>
      </c>
      <c r="D19" s="110" t="str">
        <f>VLOOKUP(B19,'Уч ЮН'!$A$3:$H$492,3,FALSE)</f>
        <v>2003</v>
      </c>
      <c r="E19" s="54">
        <f>VLOOKUP(B19,'Уч ЮН'!$A$3:$H$492,4,FALSE)</f>
        <v>3</v>
      </c>
      <c r="F19" s="63" t="str">
        <f>VLOOKUP(B19,'Уч ЮН'!$A$3:$H$492,5,FALSE)</f>
        <v>Пензенская</v>
      </c>
      <c r="G19" s="87">
        <f>VLOOKUP(B19,'Уч ЮН'!$A$3:$H$492,6,FALSE)</f>
        <v>0</v>
      </c>
      <c r="H19" s="114" t="str">
        <f>VLOOKUP(B19,'Уч ЮН'!$A$3:$H$492,7,FALSE)</f>
        <v>СДЮСШОР Заречный</v>
      </c>
      <c r="I19" s="60">
        <f t="shared" si="0"/>
        <v>7.7</v>
      </c>
      <c r="J19" s="60">
        <f t="shared" si="0"/>
        <v>7.7</v>
      </c>
      <c r="K19" s="265">
        <f t="shared" si="1"/>
        <v>3</v>
      </c>
      <c r="L19" s="265">
        <v>4</v>
      </c>
      <c r="M19" s="266">
        <v>7.7</v>
      </c>
      <c r="N19" s="267">
        <v>7.7</v>
      </c>
      <c r="O19" s="268">
        <f t="shared" si="2"/>
        <v>7.7</v>
      </c>
      <c r="P19" s="269" t="str">
        <f>VLOOKUP(B19,'Уч ЮН'!$A$3:$H$492,8,FALSE)</f>
        <v>Улога М.В., Невокшанов Б.В.</v>
      </c>
      <c r="Q19" s="70" t="s">
        <v>133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64"/>
      <c r="AG19" s="64"/>
      <c r="AH19" s="64"/>
      <c r="AI19" s="64"/>
      <c r="AJ19" s="64"/>
      <c r="AK19" s="64"/>
      <c r="AL19" s="64"/>
    </row>
    <row r="20" spans="1:38" s="11" customFormat="1" ht="15" customHeight="1">
      <c r="A20" s="62">
        <v>7</v>
      </c>
      <c r="B20" s="299">
        <v>279</v>
      </c>
      <c r="C20" s="63" t="str">
        <f>VLOOKUP(B20,'Уч ЮН'!$A$3:$H$492,2,FALSE)</f>
        <v>Ушаков Михаил</v>
      </c>
      <c r="D20" s="110" t="str">
        <f>VLOOKUP(B20,'Уч ЮН'!$A$3:$H$492,3,FALSE)</f>
        <v>2003</v>
      </c>
      <c r="E20" s="54" t="str">
        <f>VLOOKUP(B20,'Уч ЮН'!$A$3:$H$492,4,FALSE)</f>
        <v>3</v>
      </c>
      <c r="F20" s="63" t="str">
        <f>VLOOKUP(B20,'Уч ЮН'!$A$3:$H$492,5,FALSE)</f>
        <v>Пензенская</v>
      </c>
      <c r="G20" s="87">
        <f>VLOOKUP(B20,'Уч ЮН'!$A$3:$H$492,6,FALSE)</f>
        <v>0</v>
      </c>
      <c r="H20" s="114" t="str">
        <f>VLOOKUP(B20,'Уч ЮН'!$A$3:$H$492,7,FALSE)</f>
        <v>КСШОР</v>
      </c>
      <c r="I20" s="60">
        <f t="shared" si="0"/>
        <v>7.6</v>
      </c>
      <c r="J20" s="60">
        <f t="shared" si="0"/>
        <v>7.8</v>
      </c>
      <c r="K20" s="265">
        <f t="shared" si="1"/>
        <v>3</v>
      </c>
      <c r="L20" s="265" t="s">
        <v>776</v>
      </c>
      <c r="M20" s="266">
        <v>7.6</v>
      </c>
      <c r="N20" s="267">
        <v>7.8</v>
      </c>
      <c r="O20" s="268">
        <f t="shared" si="2"/>
        <v>7.6</v>
      </c>
      <c r="P20" s="269" t="str">
        <f>VLOOKUP(B20,'Уч ЮН'!$A$3:$H$492,8,FALSE)</f>
        <v>Карасик Н.А.,А.Г.</v>
      </c>
      <c r="Q20" s="70" t="s">
        <v>143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64"/>
      <c r="AG20" s="64"/>
      <c r="AH20" s="64"/>
      <c r="AI20" s="64"/>
      <c r="AJ20" s="64"/>
      <c r="AK20" s="64"/>
      <c r="AL20" s="64"/>
    </row>
    <row r="21" spans="1:38" s="11" customFormat="1" ht="15" customHeight="1">
      <c r="A21" s="62">
        <v>8</v>
      </c>
      <c r="B21" s="299">
        <v>287</v>
      </c>
      <c r="C21" s="63" t="str">
        <f>VLOOKUP(B21,'Уч ЮН'!$A$3:$H$492,2,FALSE)</f>
        <v>Даметкин Вадим</v>
      </c>
      <c r="D21" s="110" t="str">
        <f>VLOOKUP(B21,'Уч ЮН'!$A$3:$H$492,3,FALSE)</f>
        <v>2003</v>
      </c>
      <c r="E21" s="54" t="str">
        <f>VLOOKUP(B21,'Уч ЮН'!$A$3:$H$492,4,FALSE)</f>
        <v>3</v>
      </c>
      <c r="F21" s="63" t="str">
        <f>VLOOKUP(B21,'Уч ЮН'!$A$3:$H$492,5,FALSE)</f>
        <v>Пензенская</v>
      </c>
      <c r="G21" s="87">
        <f>VLOOKUP(B21,'Уч ЮН'!$A$3:$H$492,6,FALSE)</f>
        <v>0</v>
      </c>
      <c r="H21" s="114" t="str">
        <f>VLOOKUP(B21,'Уч ЮН'!$A$3:$H$492,7,FALSE)</f>
        <v>КСШОР</v>
      </c>
      <c r="I21" s="60">
        <f t="shared" si="0"/>
        <v>7.7</v>
      </c>
      <c r="J21" s="60">
        <f t="shared" si="0"/>
        <v>7.8</v>
      </c>
      <c r="K21" s="265">
        <f t="shared" si="1"/>
        <v>3</v>
      </c>
      <c r="L21" s="265" t="s">
        <v>776</v>
      </c>
      <c r="M21" s="266">
        <v>7.7</v>
      </c>
      <c r="N21" s="267">
        <v>7.8</v>
      </c>
      <c r="O21" s="268">
        <f t="shared" si="2"/>
        <v>7.7</v>
      </c>
      <c r="P21" s="269" t="str">
        <f>VLOOKUP(B21,'Уч ЮН'!$A$3:$H$492,8,FALSE)</f>
        <v>Карасик Н.А.,А.Г.</v>
      </c>
      <c r="Q21" s="70" t="s">
        <v>136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64"/>
      <c r="AG21" s="64"/>
      <c r="AH21" s="64"/>
      <c r="AI21" s="64"/>
      <c r="AJ21" s="64"/>
      <c r="AK21" s="64"/>
      <c r="AL21" s="64"/>
    </row>
    <row r="22" spans="1:38" s="9" customFormat="1" ht="15">
      <c r="A22" s="62">
        <v>9</v>
      </c>
      <c r="B22" s="299" t="s">
        <v>623</v>
      </c>
      <c r="C22" s="63" t="str">
        <f>VLOOKUP(B22,'Уч ЮН'!$A$3:$H$492,2,FALSE)</f>
        <v>Грищенко Владимир</v>
      </c>
      <c r="D22" s="110" t="str">
        <f>VLOOKUP(B22,'Уч ЮН'!$A$3:$H$492,3,FALSE)</f>
        <v>2003</v>
      </c>
      <c r="E22" s="54" t="str">
        <f>VLOOKUP(B22,'Уч ЮН'!$A$3:$H$492,4,FALSE)</f>
        <v>3</v>
      </c>
      <c r="F22" s="63" t="str">
        <f>VLOOKUP(B22,'Уч ЮН'!$A$3:$H$492,5,FALSE)</f>
        <v>Саратовская</v>
      </c>
      <c r="G22" s="87">
        <f>VLOOKUP(B22,'Уч ЮН'!$A$3:$H$492,6,FALSE)</f>
        <v>0</v>
      </c>
      <c r="H22" s="114" t="str">
        <f>VLOOKUP(B22,'Уч ЮН'!$A$3:$H$492,7,FALSE)</f>
        <v>ДЮСШ Энгельс</v>
      </c>
      <c r="I22" s="60">
        <f t="shared" ref="I22:I38" si="3">M22</f>
        <v>7.8</v>
      </c>
      <c r="J22" s="60"/>
      <c r="K22" s="265">
        <f t="shared" si="1"/>
        <v>3</v>
      </c>
      <c r="L22" s="265" t="s">
        <v>776</v>
      </c>
      <c r="M22" s="266">
        <v>7.8</v>
      </c>
      <c r="N22" s="267"/>
      <c r="O22" s="268">
        <f t="shared" si="2"/>
        <v>7.8</v>
      </c>
      <c r="P22" s="269" t="str">
        <f>VLOOKUP(B22,'Уч ЮН'!$A$3:$H$492,8,FALSE)</f>
        <v>Минахметова О.В.</v>
      </c>
      <c r="Q22" s="70" t="s">
        <v>662</v>
      </c>
      <c r="AF22" s="64"/>
      <c r="AG22" s="64"/>
      <c r="AH22" s="64"/>
      <c r="AI22" s="64"/>
      <c r="AJ22" s="64"/>
      <c r="AK22" s="64"/>
      <c r="AL22" s="64"/>
    </row>
    <row r="23" spans="1:38" s="11" customFormat="1" ht="15" customHeight="1">
      <c r="A23" s="62">
        <v>9</v>
      </c>
      <c r="B23" s="299">
        <v>288</v>
      </c>
      <c r="C23" s="63" t="str">
        <f>VLOOKUP(B23,'Уч ЮН'!$A$3:$H$492,2,FALSE)</f>
        <v>Лукьянов Дмитрий</v>
      </c>
      <c r="D23" s="110" t="str">
        <f>VLOOKUP(B23,'Уч ЮН'!$A$3:$H$492,3,FALSE)</f>
        <v>2003</v>
      </c>
      <c r="E23" s="54" t="str">
        <f>VLOOKUP(B23,'Уч ЮН'!$A$3:$H$492,4,FALSE)</f>
        <v>3</v>
      </c>
      <c r="F23" s="63" t="str">
        <f>VLOOKUP(B23,'Уч ЮН'!$A$3:$H$492,5,FALSE)</f>
        <v>Пензенская</v>
      </c>
      <c r="G23" s="87">
        <f>VLOOKUP(B23,'Уч ЮН'!$A$3:$H$492,6,FALSE)</f>
        <v>0</v>
      </c>
      <c r="H23" s="114" t="str">
        <f>VLOOKUP(B23,'Уч ЮН'!$A$3:$H$492,7,FALSE)</f>
        <v>КСШОР</v>
      </c>
      <c r="I23" s="60">
        <f t="shared" si="3"/>
        <v>7.8</v>
      </c>
      <c r="J23" s="60"/>
      <c r="K23" s="265">
        <f t="shared" si="1"/>
        <v>3</v>
      </c>
      <c r="L23" s="265" t="s">
        <v>776</v>
      </c>
      <c r="M23" s="266">
        <v>7.8</v>
      </c>
      <c r="N23" s="267"/>
      <c r="O23" s="268">
        <f t="shared" si="2"/>
        <v>7.8</v>
      </c>
      <c r="P23" s="269" t="str">
        <f>VLOOKUP(B23,'Уч ЮН'!$A$3:$H$492,8,FALSE)</f>
        <v>Карасик Н.А.,А.Г.</v>
      </c>
      <c r="Q23" s="270" t="s">
        <v>642</v>
      </c>
      <c r="R23" s="271"/>
      <c r="S23" s="62"/>
      <c r="T23" s="271"/>
      <c r="U23" s="271"/>
      <c r="W23" s="9"/>
      <c r="AF23" s="20"/>
      <c r="AG23" s="20"/>
      <c r="AH23" s="20"/>
      <c r="AI23" s="20"/>
      <c r="AJ23" s="20"/>
      <c r="AK23" s="20"/>
      <c r="AL23" s="20"/>
    </row>
    <row r="24" spans="1:38" s="9" customFormat="1" ht="15" customHeight="1">
      <c r="A24" s="62">
        <v>9</v>
      </c>
      <c r="B24" s="299">
        <v>457</v>
      </c>
      <c r="C24" s="63" t="str">
        <f>VLOOKUP(B24,'Уч ЮН'!$A$3:$H$492,2,FALSE)</f>
        <v>Лапшин Никита</v>
      </c>
      <c r="D24" s="110" t="str">
        <f>VLOOKUP(B24,'Уч ЮН'!$A$3:$H$492,3,FALSE)</f>
        <v>2003</v>
      </c>
      <c r="E24" s="54"/>
      <c r="F24" s="63" t="str">
        <f>VLOOKUP(B24,'Уч ЮН'!$A$3:$H$492,5,FALSE)</f>
        <v>Пензенская</v>
      </c>
      <c r="G24" s="87">
        <f>VLOOKUP(B24,'Уч ЮН'!$A$3:$H$492,6,FALSE)</f>
        <v>0</v>
      </c>
      <c r="H24" s="114" t="str">
        <f>VLOOKUP(B24,'Уч ЮН'!$A$3:$H$492,7,FALSE)</f>
        <v>ДЮСШ-6</v>
      </c>
      <c r="I24" s="60">
        <f t="shared" si="3"/>
        <v>7.8</v>
      </c>
      <c r="J24" s="60"/>
      <c r="K24" s="265">
        <f t="shared" si="1"/>
        <v>3</v>
      </c>
      <c r="L24" s="265" t="s">
        <v>776</v>
      </c>
      <c r="M24" s="266">
        <v>7.8</v>
      </c>
      <c r="N24" s="267"/>
      <c r="O24" s="268">
        <f t="shared" si="2"/>
        <v>7.8</v>
      </c>
      <c r="P24" s="269" t="str">
        <f>VLOOKUP(B24,'Уч ЮН'!$A$3:$H$492,8,FALSE)</f>
        <v>Кабанова Н.С.</v>
      </c>
      <c r="Q24" s="70" t="s">
        <v>642</v>
      </c>
      <c r="R24" s="62"/>
      <c r="AF24" s="64"/>
      <c r="AG24" s="64"/>
      <c r="AH24" s="64"/>
      <c r="AI24" s="64"/>
      <c r="AJ24" s="64"/>
      <c r="AK24" s="64"/>
      <c r="AL24" s="64"/>
    </row>
    <row r="25" spans="1:38" s="11" customFormat="1" ht="15" customHeight="1">
      <c r="A25" s="62">
        <v>9</v>
      </c>
      <c r="B25" s="299">
        <v>439</v>
      </c>
      <c r="C25" s="63" t="str">
        <f>VLOOKUP(B25,'Уч ЮН'!$A$3:$H$492,2,FALSE)</f>
        <v>Ивахин Егор</v>
      </c>
      <c r="D25" s="110" t="str">
        <f>VLOOKUP(B25,'Уч ЮН'!$A$3:$H$492,3,FALSE)</f>
        <v>2004</v>
      </c>
      <c r="E25" s="54"/>
      <c r="F25" s="63" t="str">
        <f>VLOOKUP(B25,'Уч ЮН'!$A$3:$H$492,5,FALSE)</f>
        <v>Пензенская</v>
      </c>
      <c r="G25" s="87">
        <f>VLOOKUP(B25,'Уч ЮН'!$A$3:$H$492,6,FALSE)</f>
        <v>0</v>
      </c>
      <c r="H25" s="114" t="str">
        <f>VLOOKUP(B25,'Уч ЮН'!$A$3:$H$492,7,FALSE)</f>
        <v>ДЮСШ-6</v>
      </c>
      <c r="I25" s="60">
        <f t="shared" si="3"/>
        <v>7.8</v>
      </c>
      <c r="J25" s="60"/>
      <c r="K25" s="265">
        <f t="shared" si="1"/>
        <v>3</v>
      </c>
      <c r="L25" s="265" t="s">
        <v>776</v>
      </c>
      <c r="M25" s="266">
        <v>7.8</v>
      </c>
      <c r="N25" s="267"/>
      <c r="O25" s="268">
        <f t="shared" si="2"/>
        <v>7.8</v>
      </c>
      <c r="P25" s="269" t="str">
        <f>VLOOKUP(B25,'Уч ЮН'!$A$3:$H$492,8,FALSE)</f>
        <v>Дубоносова С.В.</v>
      </c>
      <c r="Q25" s="270" t="s">
        <v>133</v>
      </c>
      <c r="R25" s="62"/>
      <c r="S25" s="62"/>
      <c r="T25" s="271"/>
      <c r="U25" s="271"/>
      <c r="W25" s="9"/>
      <c r="Y25" s="30"/>
      <c r="AF25" s="20"/>
      <c r="AG25" s="20"/>
      <c r="AH25" s="20"/>
      <c r="AI25" s="20"/>
      <c r="AJ25" s="20"/>
      <c r="AK25" s="20"/>
      <c r="AL25" s="20"/>
    </row>
    <row r="26" spans="1:38" s="9" customFormat="1" ht="15" customHeight="1">
      <c r="A26" s="62">
        <v>13</v>
      </c>
      <c r="B26" s="299">
        <v>606</v>
      </c>
      <c r="C26" s="63" t="str">
        <f>VLOOKUP(B26,'Уч ЮН'!$A$3:$H$492,2,FALSE)</f>
        <v>Романов Илья</v>
      </c>
      <c r="D26" s="110" t="str">
        <f>VLOOKUP(B26,'Уч ЮН'!$A$3:$H$492,3,FALSE)</f>
        <v>2004</v>
      </c>
      <c r="E26" s="54" t="str">
        <f>VLOOKUP(B26,'Уч ЮН'!$A$3:$H$492,4,FALSE)</f>
        <v>3</v>
      </c>
      <c r="F26" s="63" t="str">
        <f>VLOOKUP(B26,'Уч ЮН'!$A$3:$H$492,5,FALSE)</f>
        <v>Саратовская</v>
      </c>
      <c r="G26" s="87">
        <f>VLOOKUP(B26,'Уч ЮН'!$A$3:$H$492,6,FALSE)</f>
        <v>0</v>
      </c>
      <c r="H26" s="114" t="str">
        <f>VLOOKUP(B26,'Уч ЮН'!$A$3:$H$492,7,FALSE)</f>
        <v>ДЮСШ Энгельс</v>
      </c>
      <c r="I26" s="60">
        <f t="shared" si="3"/>
        <v>7.9</v>
      </c>
      <c r="J26" s="60"/>
      <c r="K26" s="265" t="str">
        <f t="shared" si="1"/>
        <v>1ю</v>
      </c>
      <c r="L26" s="265" t="s">
        <v>776</v>
      </c>
      <c r="M26" s="266">
        <v>7.9</v>
      </c>
      <c r="N26" s="267"/>
      <c r="O26" s="268">
        <f t="shared" si="2"/>
        <v>7.9</v>
      </c>
      <c r="P26" s="269" t="str">
        <f>VLOOKUP(B26,'Уч ЮН'!$A$3:$H$492,8,FALSE)</f>
        <v>Бабушкина О.И.</v>
      </c>
      <c r="Q26" s="70" t="s">
        <v>136</v>
      </c>
      <c r="AF26" s="64"/>
      <c r="AG26" s="64"/>
      <c r="AH26" s="64"/>
      <c r="AI26" s="64"/>
      <c r="AJ26" s="64"/>
      <c r="AK26" s="64"/>
      <c r="AL26" s="64"/>
    </row>
    <row r="27" spans="1:38" s="9" customFormat="1" ht="15" customHeight="1">
      <c r="A27" s="62">
        <v>14</v>
      </c>
      <c r="B27" s="299">
        <v>318</v>
      </c>
      <c r="C27" s="63" t="str">
        <f>VLOOKUP(B27,'Уч ЮН'!$A$3:$H$492,2,FALSE)</f>
        <v>Подседов Вячеслав</v>
      </c>
      <c r="D27" s="110" t="str">
        <f>VLOOKUP(B27,'Уч ЮН'!$A$3:$H$492,3,FALSE)</f>
        <v>2004</v>
      </c>
      <c r="E27" s="54"/>
      <c r="F27" s="63" t="str">
        <f>VLOOKUP(B27,'Уч ЮН'!$A$3:$H$492,5,FALSE)</f>
        <v>Пензенская</v>
      </c>
      <c r="G27" s="87">
        <f>VLOOKUP(B27,'Уч ЮН'!$A$3:$H$492,6,FALSE)</f>
        <v>0</v>
      </c>
      <c r="H27" s="114" t="str">
        <f>VLOOKUP(B27,'Уч ЮН'!$A$3:$H$492,7,FALSE)</f>
        <v>КСШОР</v>
      </c>
      <c r="I27" s="60">
        <f t="shared" si="3"/>
        <v>8</v>
      </c>
      <c r="J27" s="60"/>
      <c r="K27" s="265" t="str">
        <f t="shared" si="1"/>
        <v>1ю</v>
      </c>
      <c r="L27" s="265" t="s">
        <v>776</v>
      </c>
      <c r="M27" s="266">
        <v>8</v>
      </c>
      <c r="N27" s="267"/>
      <c r="O27" s="268">
        <f t="shared" si="2"/>
        <v>8</v>
      </c>
      <c r="P27" s="269" t="str">
        <f>VLOOKUP(B27,'Уч ЮН'!$A$3:$H$492,8,FALSE)</f>
        <v>Конова Т.В.</v>
      </c>
      <c r="Q27" s="70" t="s">
        <v>642</v>
      </c>
      <c r="AF27" s="64"/>
      <c r="AG27" s="64"/>
      <c r="AH27" s="64"/>
      <c r="AI27" s="64"/>
      <c r="AJ27" s="64"/>
      <c r="AK27" s="64"/>
      <c r="AL27" s="64"/>
    </row>
    <row r="28" spans="1:38" s="9" customFormat="1" ht="15" customHeight="1">
      <c r="A28" s="62">
        <v>14</v>
      </c>
      <c r="B28" s="299">
        <v>278</v>
      </c>
      <c r="C28" s="63" t="str">
        <f>VLOOKUP(B28,'Уч ЮН'!$A$3:$H$492,2,FALSE)</f>
        <v>Мухин Андрей</v>
      </c>
      <c r="D28" s="110" t="str">
        <f>VLOOKUP(B28,'Уч ЮН'!$A$3:$H$492,3,FALSE)</f>
        <v>2003</v>
      </c>
      <c r="E28" s="54" t="str">
        <f>VLOOKUP(B28,'Уч ЮН'!$A$3:$H$492,4,FALSE)</f>
        <v>1юн</v>
      </c>
      <c r="F28" s="63" t="str">
        <f>VLOOKUP(B28,'Уч ЮН'!$A$3:$H$492,5,FALSE)</f>
        <v>Пензенская</v>
      </c>
      <c r="G28" s="87">
        <f>VLOOKUP(B28,'Уч ЮН'!$A$3:$H$492,6,FALSE)</f>
        <v>0</v>
      </c>
      <c r="H28" s="114" t="str">
        <f>VLOOKUP(B28,'Уч ЮН'!$A$3:$H$492,7,FALSE)</f>
        <v>КСШОР,шк.12</v>
      </c>
      <c r="I28" s="60">
        <f t="shared" si="3"/>
        <v>8</v>
      </c>
      <c r="J28" s="60"/>
      <c r="K28" s="265" t="str">
        <f t="shared" si="1"/>
        <v>1ю</v>
      </c>
      <c r="L28" s="265" t="s">
        <v>776</v>
      </c>
      <c r="M28" s="266">
        <v>8</v>
      </c>
      <c r="N28" s="267"/>
      <c r="O28" s="268">
        <f t="shared" si="2"/>
        <v>8</v>
      </c>
      <c r="P28" s="269" t="str">
        <f>VLOOKUP(B28,'Уч ЮН'!$A$3:$H$492,8,FALSE)</f>
        <v>Карасик Н.А.,А.Г.</v>
      </c>
      <c r="Q28" s="70" t="s">
        <v>133</v>
      </c>
      <c r="AF28" s="64"/>
      <c r="AG28" s="64"/>
      <c r="AH28" s="64"/>
      <c r="AI28" s="64"/>
      <c r="AJ28" s="64"/>
      <c r="AK28" s="64"/>
      <c r="AL28" s="64"/>
    </row>
    <row r="29" spans="1:38" s="9" customFormat="1" ht="15" customHeight="1">
      <c r="A29" s="62">
        <v>14</v>
      </c>
      <c r="B29" s="299">
        <v>233</v>
      </c>
      <c r="C29" s="63" t="str">
        <f>VLOOKUP(B29,'Уч ЮН'!$A$3:$H$492,2,FALSE)</f>
        <v>Абросимов Матвей</v>
      </c>
      <c r="D29" s="110" t="str">
        <f>VLOOKUP(B29,'Уч ЮН'!$A$3:$H$492,3,FALSE)</f>
        <v>2003</v>
      </c>
      <c r="E29" s="54" t="str">
        <f>VLOOKUP(B29,'Уч ЮН'!$A$3:$H$492,4,FALSE)</f>
        <v>3</v>
      </c>
      <c r="F29" s="63" t="str">
        <f>VLOOKUP(B29,'Уч ЮН'!$A$3:$H$492,5,FALSE)</f>
        <v>Пензенская</v>
      </c>
      <c r="G29" s="87">
        <f>VLOOKUP(B29,'Уч ЮН'!$A$3:$H$492,6,FALSE)</f>
        <v>0</v>
      </c>
      <c r="H29" s="114" t="str">
        <f>VLOOKUP(B29,'Уч ЮН'!$A$3:$H$492,7,FALSE)</f>
        <v>СДЮСШОР Заречный</v>
      </c>
      <c r="I29" s="60">
        <f t="shared" si="3"/>
        <v>8</v>
      </c>
      <c r="J29" s="60"/>
      <c r="K29" s="265" t="str">
        <f t="shared" si="1"/>
        <v>1ю</v>
      </c>
      <c r="L29" s="265" t="s">
        <v>776</v>
      </c>
      <c r="M29" s="266">
        <v>8</v>
      </c>
      <c r="N29" s="267"/>
      <c r="O29" s="268">
        <f t="shared" si="2"/>
        <v>8</v>
      </c>
      <c r="P29" s="269" t="str">
        <f>VLOOKUP(B29,'Уч ЮН'!$A$3:$H$492,8,FALSE)</f>
        <v>Жиженкова С.С.</v>
      </c>
      <c r="Q29" s="270" t="s">
        <v>661</v>
      </c>
      <c r="R29" s="62"/>
      <c r="S29" s="62"/>
      <c r="T29" s="271"/>
      <c r="U29" s="271"/>
      <c r="V29" s="11"/>
      <c r="X29" s="11"/>
      <c r="Y29" s="30"/>
      <c r="Z29" s="11"/>
      <c r="AA29" s="11"/>
      <c r="AB29" s="11"/>
      <c r="AC29" s="11"/>
      <c r="AD29" s="11"/>
      <c r="AE29" s="11"/>
      <c r="AF29" s="20"/>
      <c r="AG29" s="20"/>
      <c r="AH29" s="20"/>
      <c r="AI29" s="20"/>
      <c r="AJ29" s="20"/>
      <c r="AK29" s="20"/>
      <c r="AL29" s="20"/>
    </row>
    <row r="30" spans="1:38" s="9" customFormat="1" ht="15" customHeight="1">
      <c r="A30" s="62">
        <v>14</v>
      </c>
      <c r="B30" s="299">
        <v>276</v>
      </c>
      <c r="C30" s="63" t="str">
        <f>VLOOKUP(B30,'Уч ЮН'!$A$3:$H$492,2,FALSE)</f>
        <v>Панькин Сергей</v>
      </c>
      <c r="D30" s="110" t="str">
        <f>VLOOKUP(B30,'Уч ЮН'!$A$3:$H$492,3,FALSE)</f>
        <v>2003</v>
      </c>
      <c r="E30" s="54" t="str">
        <f>VLOOKUP(B30,'Уч ЮН'!$A$3:$H$492,4,FALSE)</f>
        <v>1юн</v>
      </c>
      <c r="F30" s="63" t="str">
        <f>VLOOKUP(B30,'Уч ЮН'!$A$3:$H$492,5,FALSE)</f>
        <v>Пензенская</v>
      </c>
      <c r="G30" s="87">
        <f>VLOOKUP(B30,'Уч ЮН'!$A$3:$H$492,6,FALSE)</f>
        <v>0</v>
      </c>
      <c r="H30" s="114" t="str">
        <f>VLOOKUP(B30,'Уч ЮН'!$A$3:$H$492,7,FALSE)</f>
        <v>КСШОР,шк.12</v>
      </c>
      <c r="I30" s="60">
        <f t="shared" si="3"/>
        <v>8</v>
      </c>
      <c r="J30" s="60"/>
      <c r="K30" s="265" t="str">
        <f t="shared" si="1"/>
        <v>1ю</v>
      </c>
      <c r="L30" s="265" t="s">
        <v>776</v>
      </c>
      <c r="M30" s="266">
        <v>8</v>
      </c>
      <c r="N30" s="267"/>
      <c r="O30" s="268">
        <f t="shared" si="2"/>
        <v>8</v>
      </c>
      <c r="P30" s="269" t="str">
        <f>VLOOKUP(B30,'Уч ЮН'!$A$3:$H$492,8,FALSE)</f>
        <v>Карасик Н.А.,А.Г.</v>
      </c>
      <c r="Q30" s="70" t="s">
        <v>133</v>
      </c>
      <c r="R30" s="62"/>
      <c r="AF30" s="64"/>
      <c r="AG30" s="64"/>
      <c r="AH30" s="64"/>
      <c r="AI30" s="64"/>
      <c r="AJ30" s="64"/>
      <c r="AK30" s="64"/>
      <c r="AL30" s="64"/>
    </row>
    <row r="31" spans="1:38" s="9" customFormat="1" ht="15" customHeight="1">
      <c r="A31" s="62">
        <v>18</v>
      </c>
      <c r="B31" s="299">
        <v>24</v>
      </c>
      <c r="C31" s="63" t="str">
        <f>VLOOKUP(B31,'Уч ЮН'!$A$3:$H$492,2,FALSE)</f>
        <v xml:space="preserve">Мавлютов Михаил </v>
      </c>
      <c r="D31" s="110" t="str">
        <f>VLOOKUP(B31,'Уч ЮН'!$A$3:$H$492,3,FALSE)</f>
        <v>2005</v>
      </c>
      <c r="E31" s="54" t="str">
        <f>VLOOKUP(B31,'Уч ЮН'!$A$3:$H$492,4,FALSE)</f>
        <v>3</v>
      </c>
      <c r="F31" s="63" t="str">
        <f>VLOOKUP(B31,'Уч ЮН'!$A$3:$H$492,5,FALSE)</f>
        <v>Тамбовская</v>
      </c>
      <c r="G31" s="87">
        <f>VLOOKUP(B31,'Уч ЮН'!$A$3:$H$492,6,FALSE)</f>
        <v>0</v>
      </c>
      <c r="H31" s="114" t="str">
        <f>VLOOKUP(B31,'Уч ЮН'!$A$3:$H$492,7,FALSE)</f>
        <v>ДЮСШ-1</v>
      </c>
      <c r="I31" s="60">
        <f t="shared" si="3"/>
        <v>8.1</v>
      </c>
      <c r="J31" s="60"/>
      <c r="K31" s="265" t="str">
        <f t="shared" si="1"/>
        <v>1ю</v>
      </c>
      <c r="L31" s="265" t="s">
        <v>776</v>
      </c>
      <c r="M31" s="266">
        <v>8.1</v>
      </c>
      <c r="N31" s="267"/>
      <c r="O31" s="268">
        <f t="shared" si="2"/>
        <v>8.1</v>
      </c>
      <c r="P31" s="269" t="str">
        <f>VLOOKUP(B31,'Уч ЮН'!$A$3:$H$492,8,FALSE)</f>
        <v>Ламскова В.Ф.</v>
      </c>
      <c r="Q31" s="70" t="s">
        <v>660</v>
      </c>
      <c r="R31" s="62"/>
      <c r="AF31" s="64"/>
      <c r="AG31" s="64"/>
      <c r="AH31" s="64"/>
      <c r="AI31" s="64"/>
      <c r="AJ31" s="64"/>
      <c r="AK31" s="64"/>
      <c r="AL31" s="64"/>
    </row>
    <row r="32" spans="1:38" s="11" customFormat="1" ht="15" customHeight="1">
      <c r="A32" s="62">
        <v>18</v>
      </c>
      <c r="B32" s="299">
        <v>234</v>
      </c>
      <c r="C32" s="63" t="str">
        <f>VLOOKUP(B32,'Уч ЮН'!$A$3:$H$492,2,FALSE)</f>
        <v>Блюденов Даниил</v>
      </c>
      <c r="D32" s="110" t="str">
        <f>VLOOKUP(B32,'Уч ЮН'!$A$3:$H$492,3,FALSE)</f>
        <v>2003</v>
      </c>
      <c r="E32" s="54" t="str">
        <f>VLOOKUP(B32,'Уч ЮН'!$A$3:$H$492,4,FALSE)</f>
        <v>1юн</v>
      </c>
      <c r="F32" s="63" t="str">
        <f>VLOOKUP(B32,'Уч ЮН'!$A$3:$H$492,5,FALSE)</f>
        <v>Пензенская</v>
      </c>
      <c r="G32" s="87">
        <f>VLOOKUP(B32,'Уч ЮН'!$A$3:$H$492,6,FALSE)</f>
        <v>0</v>
      </c>
      <c r="H32" s="114" t="str">
        <f>VLOOKUP(B32,'Уч ЮН'!$A$3:$H$492,7,FALSE)</f>
        <v>СДЮСШОР Заречный</v>
      </c>
      <c r="I32" s="60">
        <f t="shared" si="3"/>
        <v>8.1</v>
      </c>
      <c r="J32" s="60"/>
      <c r="K32" s="265" t="str">
        <f t="shared" si="1"/>
        <v>1ю</v>
      </c>
      <c r="L32" s="265" t="s">
        <v>776</v>
      </c>
      <c r="M32" s="266">
        <v>8.1</v>
      </c>
      <c r="N32" s="267"/>
      <c r="O32" s="268">
        <f t="shared" si="2"/>
        <v>8.1</v>
      </c>
      <c r="P32" s="269" t="str">
        <f>VLOOKUP(B32,'Уч ЮН'!$A$3:$H$492,8,FALSE)</f>
        <v>Жиженкова С.С.</v>
      </c>
      <c r="Q32" s="70" t="s">
        <v>642</v>
      </c>
      <c r="R32" s="62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64"/>
      <c r="AG32" s="64"/>
      <c r="AH32" s="64"/>
      <c r="AI32" s="64"/>
      <c r="AJ32" s="64"/>
      <c r="AK32" s="64"/>
      <c r="AL32" s="64"/>
    </row>
    <row r="33" spans="1:38" s="11" customFormat="1" ht="15" customHeight="1">
      <c r="A33" s="62">
        <v>18</v>
      </c>
      <c r="B33" s="299">
        <v>119</v>
      </c>
      <c r="C33" s="63" t="str">
        <f>VLOOKUP(B33,'Уч ЮН'!$A$3:$H$492,2,FALSE)</f>
        <v>Усков Данила</v>
      </c>
      <c r="D33" s="110" t="str">
        <f>VLOOKUP(B33,'Уч ЮН'!$A$3:$H$492,3,FALSE)</f>
        <v>2004</v>
      </c>
      <c r="E33" s="54"/>
      <c r="F33" s="63" t="str">
        <f>VLOOKUP(B33,'Уч ЮН'!$A$3:$H$492,5,FALSE)</f>
        <v>Пензенская</v>
      </c>
      <c r="G33" s="87">
        <f>VLOOKUP(B33,'Уч ЮН'!$A$3:$H$492,6,FALSE)</f>
        <v>0</v>
      </c>
      <c r="H33" s="114" t="str">
        <f>VLOOKUP(B33,'Уч ЮН'!$A$3:$H$492,7,FALSE)</f>
        <v xml:space="preserve">Засечное </v>
      </c>
      <c r="I33" s="60">
        <f t="shared" si="3"/>
        <v>8.1</v>
      </c>
      <c r="J33" s="60"/>
      <c r="K33" s="265" t="str">
        <f t="shared" si="1"/>
        <v>1ю</v>
      </c>
      <c r="L33" s="265" t="s">
        <v>776</v>
      </c>
      <c r="M33" s="266">
        <v>8.1</v>
      </c>
      <c r="N33" s="267"/>
      <c r="O33" s="268">
        <f t="shared" si="2"/>
        <v>8.1</v>
      </c>
      <c r="P33" s="269" t="str">
        <f>VLOOKUP(B33,'Уч ЮН'!$A$3:$H$492,8,FALSE)</f>
        <v>Чернышов А.В.</v>
      </c>
      <c r="Q33" s="70" t="s">
        <v>642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64"/>
      <c r="AG33" s="64"/>
      <c r="AH33" s="64"/>
      <c r="AI33" s="64"/>
      <c r="AJ33" s="64"/>
      <c r="AK33" s="64"/>
      <c r="AL33" s="64"/>
    </row>
    <row r="34" spans="1:38" s="11" customFormat="1" ht="15" customHeight="1">
      <c r="A34" s="62">
        <v>21</v>
      </c>
      <c r="B34" s="299">
        <v>317</v>
      </c>
      <c r="C34" s="63" t="str">
        <f>VLOOKUP(B34,'Уч ЮН'!$A$3:$H$492,2,FALSE)</f>
        <v>Костин Евгений</v>
      </c>
      <c r="D34" s="110" t="str">
        <f>VLOOKUP(B34,'Уч ЮН'!$A$3:$H$492,3,FALSE)</f>
        <v>2004</v>
      </c>
      <c r="E34" s="54"/>
      <c r="F34" s="63" t="str">
        <f>VLOOKUP(B34,'Уч ЮН'!$A$3:$H$492,5,FALSE)</f>
        <v>Пензенская</v>
      </c>
      <c r="G34" s="87">
        <f>VLOOKUP(B34,'Уч ЮН'!$A$3:$H$492,6,FALSE)</f>
        <v>0</v>
      </c>
      <c r="H34" s="114" t="str">
        <f>VLOOKUP(B34,'Уч ЮН'!$A$3:$H$492,7,FALSE)</f>
        <v>КСШОР</v>
      </c>
      <c r="I34" s="60">
        <f t="shared" si="3"/>
        <v>8.1999999999999993</v>
      </c>
      <c r="J34" s="60"/>
      <c r="K34" s="265" t="str">
        <f t="shared" si="1"/>
        <v>1ю</v>
      </c>
      <c r="L34" s="265" t="s">
        <v>776</v>
      </c>
      <c r="M34" s="266">
        <v>8.1999999999999993</v>
      </c>
      <c r="N34" s="267"/>
      <c r="O34" s="268">
        <f t="shared" si="2"/>
        <v>8.1999999999999993</v>
      </c>
      <c r="P34" s="269" t="str">
        <f>VLOOKUP(B34,'Уч ЮН'!$A$3:$H$492,8,FALSE)</f>
        <v>Конова Т.В.</v>
      </c>
      <c r="Q34" s="270" t="s">
        <v>661</v>
      </c>
      <c r="R34" s="271"/>
      <c r="S34" s="62"/>
      <c r="T34" s="271"/>
      <c r="U34" s="271"/>
      <c r="W34" s="9"/>
      <c r="Y34" s="30"/>
      <c r="AF34" s="20"/>
      <c r="AG34" s="20"/>
      <c r="AH34" s="20"/>
      <c r="AI34" s="20"/>
      <c r="AJ34" s="20"/>
      <c r="AK34" s="20"/>
      <c r="AL34" s="20"/>
    </row>
    <row r="35" spans="1:38" s="11" customFormat="1" ht="15" customHeight="1">
      <c r="A35" s="62">
        <v>22</v>
      </c>
      <c r="B35" s="299">
        <v>319</v>
      </c>
      <c r="C35" s="63" t="str">
        <f>VLOOKUP(B35,'Уч ЮН'!$A$3:$H$492,2,FALSE)</f>
        <v>Кольцов Никита</v>
      </c>
      <c r="D35" s="110" t="str">
        <f>VLOOKUP(B35,'Уч ЮН'!$A$3:$H$492,3,FALSE)</f>
        <v>2004</v>
      </c>
      <c r="E35" s="54"/>
      <c r="F35" s="63" t="str">
        <f>VLOOKUP(B35,'Уч ЮН'!$A$3:$H$492,5,FALSE)</f>
        <v>Пензенская</v>
      </c>
      <c r="G35" s="87">
        <f>VLOOKUP(B35,'Уч ЮН'!$A$3:$H$492,6,FALSE)</f>
        <v>0</v>
      </c>
      <c r="H35" s="114" t="str">
        <f>VLOOKUP(B35,'Уч ЮН'!$A$3:$H$492,7,FALSE)</f>
        <v>КСШОР</v>
      </c>
      <c r="I35" s="60">
        <f t="shared" si="3"/>
        <v>8.3000000000000007</v>
      </c>
      <c r="J35" s="60"/>
      <c r="K35" s="265" t="str">
        <f t="shared" si="1"/>
        <v>2ю</v>
      </c>
      <c r="L35" s="265" t="s">
        <v>776</v>
      </c>
      <c r="M35" s="266">
        <v>8.3000000000000007</v>
      </c>
      <c r="N35" s="267"/>
      <c r="O35" s="268">
        <f t="shared" si="2"/>
        <v>8.3000000000000007</v>
      </c>
      <c r="P35" s="269" t="str">
        <f>VLOOKUP(B35,'Уч ЮН'!$A$3:$H$492,8,FALSE)</f>
        <v>Конова Т.В.</v>
      </c>
      <c r="Q35" s="70" t="s">
        <v>662</v>
      </c>
      <c r="R35" s="62"/>
      <c r="S35" s="62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64"/>
      <c r="AG35" s="64"/>
      <c r="AH35" s="64"/>
      <c r="AI35" s="64"/>
      <c r="AJ35" s="64"/>
      <c r="AK35" s="64"/>
      <c r="AL35" s="64"/>
    </row>
    <row r="36" spans="1:38" s="11" customFormat="1" ht="15" customHeight="1">
      <c r="A36" s="62">
        <v>22</v>
      </c>
      <c r="B36" s="299">
        <v>67</v>
      </c>
      <c r="C36" s="63" t="str">
        <f>VLOOKUP(B36,'Уч ЮН'!$A$3:$H$492,2,FALSE)</f>
        <v>Михейкин Егор</v>
      </c>
      <c r="D36" s="110" t="str">
        <f>VLOOKUP(B36,'Уч ЮН'!$A$3:$H$492,3,FALSE)</f>
        <v>2004</v>
      </c>
      <c r="E36" s="54"/>
      <c r="F36" s="63" t="str">
        <f>VLOOKUP(B36,'Уч ЮН'!$A$3:$H$492,5,FALSE)</f>
        <v>Пензенская</v>
      </c>
      <c r="G36" s="87">
        <f>VLOOKUP(B36,'Уч ЮН'!$A$3:$H$492,6,FALSE)</f>
        <v>0</v>
      </c>
      <c r="H36" s="114" t="str">
        <f>VLOOKUP(B36,'Уч ЮН'!$A$3:$H$492,7,FALSE)</f>
        <v>ДЮСШ</v>
      </c>
      <c r="I36" s="60">
        <f t="shared" si="3"/>
        <v>8.3000000000000007</v>
      </c>
      <c r="J36" s="60"/>
      <c r="K36" s="265" t="str">
        <f t="shared" si="1"/>
        <v>2ю</v>
      </c>
      <c r="L36" s="265" t="s">
        <v>776</v>
      </c>
      <c r="M36" s="266">
        <v>8.3000000000000007</v>
      </c>
      <c r="N36" s="267"/>
      <c r="O36" s="268">
        <f t="shared" si="2"/>
        <v>8.3000000000000007</v>
      </c>
      <c r="P36" s="269" t="str">
        <f>VLOOKUP(B36,'Уч ЮН'!$A$3:$H$492,8,FALSE)</f>
        <v>Нижегородцева М.М.</v>
      </c>
      <c r="Q36" s="70" t="s">
        <v>642</v>
      </c>
      <c r="R36" s="62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64"/>
      <c r="AG36" s="64"/>
      <c r="AH36" s="64"/>
      <c r="AI36" s="64"/>
      <c r="AJ36" s="64"/>
      <c r="AK36" s="64"/>
      <c r="AL36" s="64"/>
    </row>
    <row r="37" spans="1:38" s="11" customFormat="1" ht="15" customHeight="1">
      <c r="A37" s="62">
        <v>24</v>
      </c>
      <c r="B37" s="299">
        <v>315</v>
      </c>
      <c r="C37" s="63" t="str">
        <f>VLOOKUP(B37,'Уч ЮН'!$A$3:$H$492,2,FALSE)</f>
        <v>Платонов Артем</v>
      </c>
      <c r="D37" s="110" t="str">
        <f>VLOOKUP(B37,'Уч ЮН'!$A$3:$H$492,3,FALSE)</f>
        <v>2004</v>
      </c>
      <c r="E37" s="54"/>
      <c r="F37" s="63" t="str">
        <f>VLOOKUP(B37,'Уч ЮН'!$A$3:$H$492,5,FALSE)</f>
        <v>Пензенская</v>
      </c>
      <c r="G37" s="87">
        <f>VLOOKUP(B37,'Уч ЮН'!$A$3:$H$492,6,FALSE)</f>
        <v>0</v>
      </c>
      <c r="H37" s="114" t="str">
        <f>VLOOKUP(B37,'Уч ЮН'!$A$3:$H$492,7,FALSE)</f>
        <v>КСШОР</v>
      </c>
      <c r="I37" s="60">
        <f t="shared" si="3"/>
        <v>8.5</v>
      </c>
      <c r="J37" s="60"/>
      <c r="K37" s="265" t="str">
        <f t="shared" si="1"/>
        <v>2ю</v>
      </c>
      <c r="L37" s="265" t="s">
        <v>776</v>
      </c>
      <c r="M37" s="266">
        <v>8.5</v>
      </c>
      <c r="N37" s="267"/>
      <c r="O37" s="268">
        <f t="shared" si="2"/>
        <v>8.5</v>
      </c>
      <c r="P37" s="269" t="str">
        <f>VLOOKUP(B37,'Уч ЮН'!$A$3:$H$492,8,FALSE)</f>
        <v>Конова Т.В.</v>
      </c>
      <c r="Q37" s="70" t="s">
        <v>660</v>
      </c>
      <c r="R37" s="6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64"/>
      <c r="AG37" s="64"/>
      <c r="AH37" s="64"/>
      <c r="AI37" s="64"/>
      <c r="AJ37" s="64"/>
      <c r="AK37" s="64"/>
      <c r="AL37" s="64"/>
    </row>
    <row r="38" spans="1:38" s="11" customFormat="1" ht="15" customHeight="1">
      <c r="A38" s="62">
        <v>25</v>
      </c>
      <c r="B38" s="299">
        <v>320</v>
      </c>
      <c r="C38" s="63" t="str">
        <f>VLOOKUP(B38,'Уч ЮН'!$A$3:$H$492,2,FALSE)</f>
        <v>Еремин Кирилл</v>
      </c>
      <c r="D38" s="110" t="str">
        <f>VLOOKUP(B38,'Уч ЮН'!$A$3:$H$492,3,FALSE)</f>
        <v>2004</v>
      </c>
      <c r="E38" s="54"/>
      <c r="F38" s="63" t="str">
        <f>VLOOKUP(B38,'Уч ЮН'!$A$3:$H$492,5,FALSE)</f>
        <v>Пензенская</v>
      </c>
      <c r="G38" s="87">
        <f>VLOOKUP(B38,'Уч ЮН'!$A$3:$H$492,6,FALSE)</f>
        <v>0</v>
      </c>
      <c r="H38" s="114" t="str">
        <f>VLOOKUP(B38,'Уч ЮН'!$A$3:$H$492,7,FALSE)</f>
        <v>КСШОР</v>
      </c>
      <c r="I38" s="60">
        <f t="shared" si="3"/>
        <v>8.6</v>
      </c>
      <c r="J38" s="60"/>
      <c r="K38" s="265" t="str">
        <f t="shared" si="1"/>
        <v>2ю</v>
      </c>
      <c r="L38" s="265" t="s">
        <v>776</v>
      </c>
      <c r="M38" s="266">
        <v>8.6</v>
      </c>
      <c r="N38" s="267"/>
      <c r="O38" s="268">
        <f t="shared" si="2"/>
        <v>8.6</v>
      </c>
      <c r="P38" s="269" t="str">
        <f>VLOOKUP(B38,'Уч ЮН'!$A$3:$H$492,8,FALSE)</f>
        <v>Конова Т.В.</v>
      </c>
      <c r="Q38" s="270" t="s">
        <v>661</v>
      </c>
      <c r="R38" s="271"/>
      <c r="S38" s="62"/>
      <c r="T38" s="271"/>
      <c r="U38" s="271"/>
      <c r="W38" s="9"/>
      <c r="AF38" s="20"/>
      <c r="AG38" s="20"/>
      <c r="AH38" s="20"/>
      <c r="AI38" s="20"/>
      <c r="AJ38" s="20"/>
      <c r="AK38" s="20"/>
      <c r="AL38" s="20"/>
    </row>
    <row r="39" spans="1:38" s="11" customFormat="1" ht="15" hidden="1" customHeight="1">
      <c r="A39" s="302"/>
      <c r="B39" s="303" t="s">
        <v>600</v>
      </c>
      <c r="C39" s="304" t="str">
        <f>VLOOKUP(B39,'Уч ЮН'!$A$3:$H$492,2,FALSE)</f>
        <v>Трушин Евгений</v>
      </c>
      <c r="D39" s="305" t="str">
        <f>VLOOKUP(B39,'Уч ЮН'!$A$3:$H$492,3,FALSE)</f>
        <v>2003</v>
      </c>
      <c r="E39" s="306">
        <f>VLOOKUP(B39,'Уч ЮН'!$A$3:$H$492,4,FALSE)</f>
        <v>0</v>
      </c>
      <c r="F39" s="304" t="str">
        <f>VLOOKUP(B39,'Уч ЮН'!$A$3:$H$492,5,FALSE)</f>
        <v>Пензенская</v>
      </c>
      <c r="G39" s="307">
        <f>VLOOKUP(B39,'Уч ЮН'!$A$3:$H$492,6,FALSE)</f>
        <v>0</v>
      </c>
      <c r="H39" s="308" t="str">
        <f>VLOOKUP(B39,'Уч ЮН'!$A$3:$H$492,7,FALSE)</f>
        <v>ДЮСШ</v>
      </c>
      <c r="I39" s="309"/>
      <c r="J39" s="309"/>
      <c r="K39" s="310"/>
      <c r="L39" s="310"/>
      <c r="M39" s="311"/>
      <c r="N39" s="312"/>
      <c r="O39" s="313" t="e">
        <f t="shared" si="2"/>
        <v>#NUM!</v>
      </c>
      <c r="P39" s="314" t="str">
        <f>VLOOKUP(B39,'Уч ЮН'!$A$3:$H$492,8,FALSE)</f>
        <v>Димаев Р.Р.</v>
      </c>
      <c r="Q39" s="315"/>
      <c r="R39" s="316"/>
      <c r="S39" s="316"/>
      <c r="T39" s="316"/>
      <c r="U39" s="316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64"/>
      <c r="AG39" s="64"/>
      <c r="AH39" s="64"/>
      <c r="AI39" s="64"/>
      <c r="AJ39" s="64"/>
      <c r="AK39" s="64"/>
      <c r="AL39" s="64"/>
    </row>
    <row r="40" spans="1:38" s="25" customFormat="1" ht="15.75" customHeight="1">
      <c r="A40" s="367" t="s">
        <v>398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69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s="25" customFormat="1" ht="17.25" customHeight="1">
      <c r="A41" s="368" t="s">
        <v>58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69"/>
      <c r="W41" s="69"/>
      <c r="X41" s="9"/>
      <c r="Y41" s="30"/>
      <c r="Z41" s="86"/>
      <c r="AA41" s="86"/>
      <c r="AB41" s="86"/>
      <c r="AC41" s="86"/>
      <c r="AD41" s="86"/>
      <c r="AE41" s="86"/>
      <c r="AF41" s="98"/>
      <c r="AG41" s="98"/>
      <c r="AH41" s="98"/>
      <c r="AI41" s="98"/>
      <c r="AJ41" s="98"/>
      <c r="AK41" s="98"/>
      <c r="AL41" s="98"/>
    </row>
    <row r="42" spans="1:38" s="25" customFormat="1" ht="17.25" customHeight="1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49" t="s">
        <v>23</v>
      </c>
      <c r="M42" s="260"/>
      <c r="N42" s="260"/>
      <c r="O42" s="260"/>
      <c r="P42" s="40" t="s">
        <v>811</v>
      </c>
      <c r="Q42" s="260"/>
      <c r="R42" s="260"/>
      <c r="S42" s="260"/>
      <c r="T42" s="260"/>
      <c r="U42" s="260"/>
      <c r="V42" s="69"/>
      <c r="W42" s="69"/>
      <c r="X42" s="9"/>
      <c r="Y42" s="30"/>
      <c r="Z42" s="86"/>
      <c r="AA42" s="86"/>
      <c r="AB42" s="86"/>
      <c r="AC42" s="86"/>
      <c r="AD42" s="86"/>
      <c r="AE42" s="86"/>
      <c r="AF42" s="98"/>
      <c r="AG42" s="98"/>
      <c r="AH42" s="98"/>
      <c r="AI42" s="98"/>
      <c r="AJ42" s="98"/>
      <c r="AK42" s="98"/>
      <c r="AL42" s="98"/>
    </row>
    <row r="43" spans="1:38" ht="12.75" customHeight="1">
      <c r="A43" s="37"/>
      <c r="B43" s="230"/>
      <c r="C43" s="40"/>
      <c r="D43" s="107"/>
      <c r="E43" s="37"/>
      <c r="F43" s="37"/>
      <c r="G43" s="89"/>
      <c r="I43" s="37"/>
      <c r="J43" s="37"/>
      <c r="K43" s="37"/>
      <c r="L43" s="46" t="s">
        <v>24</v>
      </c>
      <c r="M43" s="250"/>
      <c r="N43" s="57"/>
      <c r="O43" s="57"/>
      <c r="P43" s="37" t="s">
        <v>702</v>
      </c>
      <c r="Q43" s="249"/>
      <c r="R43" s="37"/>
      <c r="S43" s="37"/>
      <c r="T43" s="37"/>
      <c r="U43" s="37"/>
      <c r="V43" s="69"/>
      <c r="W43" s="69"/>
      <c r="X43" s="9"/>
      <c r="Y43" s="30"/>
      <c r="Z43" s="9"/>
      <c r="AA43" s="9"/>
      <c r="AB43" s="9"/>
      <c r="AC43" s="9"/>
      <c r="AD43" s="9"/>
      <c r="AE43" s="9"/>
      <c r="AF43" s="64"/>
      <c r="AG43" s="64"/>
      <c r="AH43" s="64"/>
      <c r="AI43" s="64"/>
      <c r="AJ43" s="64"/>
      <c r="AK43" s="64"/>
      <c r="AL43" s="64"/>
    </row>
    <row r="44" spans="1:38" s="36" customFormat="1" ht="24.75" customHeight="1">
      <c r="A44" s="43" t="s">
        <v>2</v>
      </c>
      <c r="B44" s="109" t="s">
        <v>25</v>
      </c>
      <c r="C44" s="43" t="s">
        <v>3</v>
      </c>
      <c r="D44" s="109" t="s">
        <v>406</v>
      </c>
      <c r="E44" s="43" t="s">
        <v>5</v>
      </c>
      <c r="F44" s="43" t="s">
        <v>6</v>
      </c>
      <c r="G44" s="43" t="s">
        <v>7</v>
      </c>
      <c r="H44" s="99" t="s">
        <v>8</v>
      </c>
      <c r="I44" s="95" t="s">
        <v>9</v>
      </c>
      <c r="J44" s="96" t="s">
        <v>10</v>
      </c>
      <c r="K44" s="97" t="s">
        <v>18</v>
      </c>
      <c r="L44" s="97" t="s">
        <v>56</v>
      </c>
      <c r="M44" s="95" t="s">
        <v>23</v>
      </c>
      <c r="N44" s="95" t="s">
        <v>24</v>
      </c>
      <c r="O44" s="95" t="s">
        <v>26</v>
      </c>
      <c r="P44" s="94" t="s">
        <v>11</v>
      </c>
      <c r="Q44" s="366" t="s">
        <v>12</v>
      </c>
      <c r="R44" s="366"/>
      <c r="S44" s="366"/>
      <c r="T44" s="263" t="s">
        <v>13</v>
      </c>
      <c r="U44" s="264" t="s">
        <v>2</v>
      </c>
      <c r="V44" s="115"/>
      <c r="W44" s="48"/>
      <c r="X44" s="48"/>
      <c r="Y44" s="49"/>
      <c r="AF44" s="145"/>
      <c r="AG44" s="145"/>
      <c r="AH44" s="145"/>
      <c r="AI44" s="145"/>
      <c r="AJ44" s="145"/>
      <c r="AK44" s="145"/>
      <c r="AL44" s="145"/>
    </row>
    <row r="45" spans="1:38" s="9" customFormat="1" ht="13.5" customHeight="1">
      <c r="A45" s="93">
        <v>1</v>
      </c>
      <c r="B45" s="299">
        <v>975</v>
      </c>
      <c r="C45" s="63" t="str">
        <f>VLOOKUP(B45,'Уч ЮН'!$A$3:$H$492,2,FALSE)</f>
        <v>Попов Сергей</v>
      </c>
      <c r="D45" s="110" t="str">
        <f>VLOOKUP(B45,'Уч ЮН'!$A$3:$H$492,3,FALSE)</f>
        <v>2001</v>
      </c>
      <c r="E45" s="54"/>
      <c r="F45" s="63" t="str">
        <f>VLOOKUP(B45,'Уч ЮН'!$A$3:$H$492,5,FALSE)</f>
        <v>Мордовия</v>
      </c>
      <c r="G45" s="87">
        <f>VLOOKUP(B45,'Уч ЮН'!$A$3:$H$492,6,FALSE)</f>
        <v>0</v>
      </c>
      <c r="H45" s="114" t="str">
        <f>VLOOKUP(B45,'Уч ЮН'!$A$3:$H$492,7,FALSE)</f>
        <v>ДЮСШ-1</v>
      </c>
      <c r="I45" s="60">
        <f t="shared" ref="I45:J51" si="4">M45</f>
        <v>6.8</v>
      </c>
      <c r="J45" s="60">
        <f t="shared" si="4"/>
        <v>6.8</v>
      </c>
      <c r="K45" s="265" t="str">
        <f t="shared" ref="K45:K86" si="5">LOOKUP(O45,$V$1:$AD$1,$V$2:$AD$2)</f>
        <v>КМС</v>
      </c>
      <c r="L45" s="265" t="s">
        <v>776</v>
      </c>
      <c r="M45" s="266">
        <v>6.8</v>
      </c>
      <c r="N45" s="267">
        <v>6.8</v>
      </c>
      <c r="O45" s="268">
        <f t="shared" ref="O45:O92" si="6">SMALL(M45:N45,1)+0</f>
        <v>6.8</v>
      </c>
      <c r="P45" s="269" t="str">
        <f>VLOOKUP(B45,'Уч ЮН'!$A$3:$H$492,8,FALSE)</f>
        <v>Лемайкин В.А.</v>
      </c>
      <c r="Q45" s="70" t="s">
        <v>143</v>
      </c>
      <c r="AF45" s="64"/>
      <c r="AG45" s="64"/>
      <c r="AH45" s="64"/>
      <c r="AI45" s="64"/>
      <c r="AJ45" s="64"/>
      <c r="AK45" s="64"/>
      <c r="AL45" s="64"/>
    </row>
    <row r="46" spans="1:38" s="9" customFormat="1" ht="13.5" customHeight="1">
      <c r="A46" s="93">
        <v>2</v>
      </c>
      <c r="B46" s="299">
        <v>411</v>
      </c>
      <c r="C46" s="63" t="str">
        <f>VLOOKUP(B46,'Уч ЮН'!$A$3:$H$492,2,FALSE)</f>
        <v>Долотов Владислав</v>
      </c>
      <c r="D46" s="110" t="str">
        <f>VLOOKUP(B46,'Уч ЮН'!$A$3:$H$492,3,FALSE)</f>
        <v>2001</v>
      </c>
      <c r="E46" s="54" t="str">
        <f>VLOOKUP(B46,'Уч ЮН'!$A$3:$H$492,4,FALSE)</f>
        <v>1</v>
      </c>
      <c r="F46" s="63" t="str">
        <f>VLOOKUP(B46,'Уч ЮН'!$A$3:$H$492,5,FALSE)</f>
        <v>Пензенская</v>
      </c>
      <c r="G46" s="87">
        <f>VLOOKUP(B46,'Уч ЮН'!$A$3:$H$492,6,FALSE)</f>
        <v>0</v>
      </c>
      <c r="H46" s="114" t="str">
        <f>VLOOKUP(B46,'Уч ЮН'!$A$3:$H$492,7,FALSE)</f>
        <v>ДЮСШ-6</v>
      </c>
      <c r="I46" s="60">
        <f t="shared" si="4"/>
        <v>6.9</v>
      </c>
      <c r="J46" s="60">
        <f t="shared" si="4"/>
        <v>6.9</v>
      </c>
      <c r="K46" s="265">
        <f t="shared" si="5"/>
        <v>1</v>
      </c>
      <c r="L46" s="265">
        <v>10</v>
      </c>
      <c r="M46" s="266">
        <v>6.9</v>
      </c>
      <c r="N46" s="267">
        <v>6.9</v>
      </c>
      <c r="O46" s="268">
        <f t="shared" si="6"/>
        <v>6.9</v>
      </c>
      <c r="P46" s="269" t="str">
        <f>VLOOKUP(B46,'Уч ЮН'!$A$3:$H$492,8,FALSE)</f>
        <v>Гарынов А.А,</v>
      </c>
      <c r="Q46" s="70" t="s">
        <v>143</v>
      </c>
      <c r="AF46" s="64"/>
      <c r="AG46" s="64"/>
      <c r="AH46" s="64"/>
      <c r="AI46" s="64"/>
      <c r="AJ46" s="64"/>
      <c r="AK46" s="64"/>
      <c r="AL46" s="64"/>
    </row>
    <row r="47" spans="1:38" s="9" customFormat="1" ht="13.5" customHeight="1">
      <c r="A47" s="93">
        <v>3</v>
      </c>
      <c r="B47" s="299">
        <v>172</v>
      </c>
      <c r="C47" s="63" t="str">
        <f>VLOOKUP(B47,'Уч ЮН'!$A$3:$H$492,2,FALSE)</f>
        <v>Баймашев Абдуль Азиз</v>
      </c>
      <c r="D47" s="110" t="str">
        <f>VLOOKUP(B47,'Уч ЮН'!$A$3:$H$492,3,FALSE)</f>
        <v>2001</v>
      </c>
      <c r="E47" s="54" t="str">
        <f>VLOOKUP(B47,'Уч ЮН'!$A$3:$H$492,4,FALSE)</f>
        <v>1</v>
      </c>
      <c r="F47" s="63" t="str">
        <f>VLOOKUP(B47,'Уч ЮН'!$A$3:$H$492,5,FALSE)</f>
        <v>Мордовия</v>
      </c>
      <c r="G47" s="87">
        <f>VLOOKUP(B47,'Уч ЮН'!$A$3:$H$492,6,FALSE)</f>
        <v>0</v>
      </c>
      <c r="H47" s="114" t="str">
        <f>VLOOKUP(B47,'Уч ЮН'!$A$3:$H$492,7,FALSE)</f>
        <v>МГУ им. Н. П. Огарёва</v>
      </c>
      <c r="I47" s="60">
        <f t="shared" si="4"/>
        <v>6.9</v>
      </c>
      <c r="J47" s="60">
        <f t="shared" si="4"/>
        <v>7</v>
      </c>
      <c r="K47" s="265">
        <f t="shared" si="5"/>
        <v>1</v>
      </c>
      <c r="L47" s="265" t="s">
        <v>776</v>
      </c>
      <c r="M47" s="266">
        <v>6.9</v>
      </c>
      <c r="N47" s="267">
        <v>7</v>
      </c>
      <c r="O47" s="268">
        <f t="shared" si="6"/>
        <v>6.9</v>
      </c>
      <c r="P47" s="269" t="str">
        <f>VLOOKUP(B47,'Уч ЮН'!$A$3:$H$492,8,FALSE)</f>
        <v>Разов В. Н.</v>
      </c>
      <c r="Q47" s="70" t="s">
        <v>136</v>
      </c>
      <c r="AF47" s="64"/>
      <c r="AG47" s="64"/>
      <c r="AH47" s="64"/>
      <c r="AI47" s="64"/>
      <c r="AJ47" s="64"/>
      <c r="AK47" s="64"/>
      <c r="AL47" s="64"/>
    </row>
    <row r="48" spans="1:38" s="9" customFormat="1" ht="13.5" customHeight="1">
      <c r="A48" s="93">
        <v>4</v>
      </c>
      <c r="B48" s="299">
        <v>254</v>
      </c>
      <c r="C48" s="63" t="str">
        <f>VLOOKUP(B48,'Уч ЮН'!$A$3:$H$492,2,FALSE)</f>
        <v>Попов Владимир</v>
      </c>
      <c r="D48" s="110" t="str">
        <f>VLOOKUP(B48,'Уч ЮН'!$A$3:$H$492,3,FALSE)</f>
        <v>2002</v>
      </c>
      <c r="E48" s="54" t="str">
        <f>VLOOKUP(B48,'Уч ЮН'!$A$3:$H$492,4,FALSE)</f>
        <v>2</v>
      </c>
      <c r="F48" s="63" t="str">
        <f>VLOOKUP(B48,'Уч ЮН'!$A$3:$H$492,5,FALSE)</f>
        <v>Пензенская</v>
      </c>
      <c r="G48" s="87">
        <f>VLOOKUP(B48,'Уч ЮН'!$A$3:$H$492,6,FALSE)</f>
        <v>0</v>
      </c>
      <c r="H48" s="114" t="str">
        <f>VLOOKUP(B48,'Уч ЮН'!$A$3:$H$492,7,FALSE)</f>
        <v>ДЮСШ-6</v>
      </c>
      <c r="I48" s="60">
        <f t="shared" si="4"/>
        <v>7</v>
      </c>
      <c r="J48" s="60">
        <f t="shared" si="4"/>
        <v>7</v>
      </c>
      <c r="K48" s="265">
        <f t="shared" si="5"/>
        <v>1</v>
      </c>
      <c r="L48" s="265" t="s">
        <v>776</v>
      </c>
      <c r="M48" s="266">
        <v>7</v>
      </c>
      <c r="N48" s="267">
        <v>7</v>
      </c>
      <c r="O48" s="268">
        <f t="shared" si="6"/>
        <v>7</v>
      </c>
      <c r="P48" s="269" t="str">
        <f>VLOOKUP(B48,'Уч ЮН'!$A$3:$H$492,8,FALSE)</f>
        <v>Земсков А.М.</v>
      </c>
      <c r="Q48" s="70" t="s">
        <v>143</v>
      </c>
      <c r="AF48" s="64"/>
      <c r="AG48" s="64"/>
      <c r="AH48" s="64"/>
      <c r="AI48" s="64"/>
      <c r="AJ48" s="64"/>
      <c r="AK48" s="64"/>
      <c r="AL48" s="64"/>
    </row>
    <row r="49" spans="1:38" s="9" customFormat="1" ht="13.5" customHeight="1">
      <c r="A49" s="93">
        <v>5</v>
      </c>
      <c r="B49" s="299">
        <v>972</v>
      </c>
      <c r="C49" s="63" t="str">
        <f>VLOOKUP(B49,'Уч ЮН'!$A$3:$H$492,2,FALSE)</f>
        <v>Буркацкий Максим</v>
      </c>
      <c r="D49" s="110" t="str">
        <f>VLOOKUP(B49,'Уч ЮН'!$A$3:$H$492,3,FALSE)</f>
        <v>2001</v>
      </c>
      <c r="E49" s="54" t="str">
        <f>VLOOKUP(B49,'Уч ЮН'!$A$3:$H$492,4,FALSE)</f>
        <v>1</v>
      </c>
      <c r="F49" s="63" t="str">
        <f>VLOOKUP(B49,'Уч ЮН'!$A$3:$H$492,5,FALSE)</f>
        <v>Саратовская</v>
      </c>
      <c r="G49" s="87">
        <f>VLOOKUP(B49,'Уч ЮН'!$A$3:$H$492,6,FALSE)</f>
        <v>0</v>
      </c>
      <c r="H49" s="114" t="str">
        <f>VLOOKUP(B49,'Уч ЮН'!$A$3:$H$492,7,FALSE)</f>
        <v>СДЮСШОР-6</v>
      </c>
      <c r="I49" s="60">
        <f t="shared" si="4"/>
        <v>7.1</v>
      </c>
      <c r="J49" s="60">
        <f t="shared" si="4"/>
        <v>7.1</v>
      </c>
      <c r="K49" s="265">
        <f t="shared" si="5"/>
        <v>1</v>
      </c>
      <c r="L49" s="265" t="s">
        <v>776</v>
      </c>
      <c r="M49" s="266">
        <v>7.1</v>
      </c>
      <c r="N49" s="267">
        <v>7.1</v>
      </c>
      <c r="O49" s="268">
        <f t="shared" si="6"/>
        <v>7.1</v>
      </c>
      <c r="P49" s="269" t="str">
        <f>VLOOKUP(B49,'Уч ЮН'!$A$3:$H$492,8,FALSE)</f>
        <v>Никитина Л.А.</v>
      </c>
      <c r="Q49" s="70" t="s">
        <v>143</v>
      </c>
      <c r="AF49" s="64"/>
      <c r="AG49" s="64"/>
      <c r="AH49" s="64"/>
      <c r="AI49" s="64"/>
      <c r="AJ49" s="64"/>
      <c r="AK49" s="64"/>
      <c r="AL49" s="64"/>
    </row>
    <row r="50" spans="1:38" s="9" customFormat="1" ht="13.5" customHeight="1">
      <c r="A50" s="93">
        <v>6</v>
      </c>
      <c r="B50" s="299">
        <v>950</v>
      </c>
      <c r="C50" s="63" t="str">
        <f>VLOOKUP(B50,'Уч ЮН'!$A$3:$H$492,2,FALSE)</f>
        <v>Никитников Юрий</v>
      </c>
      <c r="D50" s="110" t="str">
        <f>VLOOKUP(B50,'Уч ЮН'!$A$3:$H$492,3,FALSE)</f>
        <v>2002</v>
      </c>
      <c r="E50" s="54"/>
      <c r="F50" s="63" t="str">
        <f>VLOOKUP(B50,'Уч ЮН'!$A$3:$H$492,5,FALSE)</f>
        <v>Тамбовская</v>
      </c>
      <c r="G50" s="87">
        <f>VLOOKUP(B50,'Уч ЮН'!$A$3:$H$492,6,FALSE)</f>
        <v>0</v>
      </c>
      <c r="H50" s="114" t="str">
        <f>VLOOKUP(B50,'Уч ЮН'!$A$3:$H$492,7,FALSE)</f>
        <v>СДЮСШОР "ЦПС по ЦИВС"</v>
      </c>
      <c r="I50" s="60">
        <f t="shared" si="4"/>
        <v>7.1</v>
      </c>
      <c r="J50" s="60">
        <f t="shared" si="4"/>
        <v>7.1</v>
      </c>
      <c r="K50" s="265">
        <f t="shared" si="5"/>
        <v>1</v>
      </c>
      <c r="L50" s="265" t="s">
        <v>776</v>
      </c>
      <c r="M50" s="266">
        <v>7.1</v>
      </c>
      <c r="N50" s="267">
        <v>7.1</v>
      </c>
      <c r="O50" s="268">
        <f t="shared" si="6"/>
        <v>7.1</v>
      </c>
      <c r="P50" s="269" t="str">
        <f>VLOOKUP(B50,'Уч ЮН'!$A$3:$H$492,8,FALSE)</f>
        <v>Семишкина О.В.</v>
      </c>
      <c r="Q50" s="70" t="s">
        <v>143</v>
      </c>
      <c r="AF50" s="64"/>
      <c r="AG50" s="64"/>
      <c r="AH50" s="64"/>
      <c r="AI50" s="64"/>
      <c r="AJ50" s="64"/>
      <c r="AK50" s="64"/>
      <c r="AL50" s="64"/>
    </row>
    <row r="51" spans="1:38" s="9" customFormat="1" ht="13.5" customHeight="1">
      <c r="A51" s="93">
        <v>7</v>
      </c>
      <c r="B51" s="299" t="s">
        <v>619</v>
      </c>
      <c r="C51" s="63" t="str">
        <f>VLOOKUP(B51,'Уч ЮН'!$A$3:$H$492,2,FALSE)</f>
        <v>Быков Дмитрий</v>
      </c>
      <c r="D51" s="110" t="str">
        <f>VLOOKUP(B51,'Уч ЮН'!$A$3:$H$492,3,FALSE)</f>
        <v>2001</v>
      </c>
      <c r="E51" s="54" t="str">
        <f>VLOOKUP(B51,'Уч ЮН'!$A$3:$H$492,4,FALSE)</f>
        <v>2</v>
      </c>
      <c r="F51" s="63" t="str">
        <f>VLOOKUP(B51,'Уч ЮН'!$A$3:$H$492,5,FALSE)</f>
        <v>Саратовская</v>
      </c>
      <c r="G51" s="87">
        <f>VLOOKUP(B51,'Уч ЮН'!$A$3:$H$492,6,FALSE)</f>
        <v>0</v>
      </c>
      <c r="H51" s="114" t="str">
        <f>VLOOKUP(B51,'Уч ЮН'!$A$3:$H$492,7,FALSE)</f>
        <v>ДЮСШ Энгельс</v>
      </c>
      <c r="I51" s="60">
        <f t="shared" si="4"/>
        <v>7.1</v>
      </c>
      <c r="J51" s="60">
        <f t="shared" si="4"/>
        <v>7.2</v>
      </c>
      <c r="K51" s="265">
        <f t="shared" si="5"/>
        <v>1</v>
      </c>
      <c r="L51" s="265" t="s">
        <v>776</v>
      </c>
      <c r="M51" s="266">
        <v>7.1</v>
      </c>
      <c r="N51" s="267">
        <v>7.2</v>
      </c>
      <c r="O51" s="268">
        <f t="shared" si="6"/>
        <v>7.1</v>
      </c>
      <c r="P51" s="269" t="str">
        <f>VLOOKUP(B51,'Уч ЮН'!$A$3:$H$492,8,FALSE)</f>
        <v>Минахметова О.В.</v>
      </c>
      <c r="Q51" s="70" t="s">
        <v>136</v>
      </c>
      <c r="AF51" s="64"/>
      <c r="AG51" s="64"/>
      <c r="AH51" s="64"/>
      <c r="AI51" s="64"/>
      <c r="AJ51" s="64"/>
      <c r="AK51" s="64"/>
      <c r="AL51" s="64"/>
    </row>
    <row r="52" spans="1:38" s="9" customFormat="1" ht="13.5" customHeight="1">
      <c r="A52" s="93">
        <v>8</v>
      </c>
      <c r="B52" s="299">
        <v>282</v>
      </c>
      <c r="C52" s="63" t="str">
        <f>VLOOKUP(B52,'Уч ЮН'!$A$3:$H$492,2,FALSE)</f>
        <v>Сурков Максим</v>
      </c>
      <c r="D52" s="110" t="str">
        <f>VLOOKUP(B52,'Уч ЮН'!$A$3:$H$492,3,FALSE)</f>
        <v>2002</v>
      </c>
      <c r="E52" s="54" t="str">
        <f>VLOOKUP(B52,'Уч ЮН'!$A$3:$H$492,4,FALSE)</f>
        <v>1</v>
      </c>
      <c r="F52" s="63" t="str">
        <f>VLOOKUP(B52,'Уч ЮН'!$A$3:$H$492,5,FALSE)</f>
        <v>Пензенская</v>
      </c>
      <c r="G52" s="87">
        <f>VLOOKUP(B52,'Уч ЮН'!$A$3:$H$492,6,FALSE)</f>
        <v>0</v>
      </c>
      <c r="H52" s="114" t="str">
        <f>VLOOKUP(B52,'Уч ЮН'!$A$3:$H$492,7,FALSE)</f>
        <v>КСШОР</v>
      </c>
      <c r="I52" s="60">
        <f t="shared" ref="I52:I92" si="7">M52</f>
        <v>6.9</v>
      </c>
      <c r="J52" s="60" t="s">
        <v>669</v>
      </c>
      <c r="K52" s="265">
        <f t="shared" si="5"/>
        <v>1</v>
      </c>
      <c r="L52" s="265">
        <v>7</v>
      </c>
      <c r="M52" s="266">
        <v>6.9</v>
      </c>
      <c r="N52" s="267"/>
      <c r="O52" s="268">
        <f t="shared" si="6"/>
        <v>6.9</v>
      </c>
      <c r="P52" s="269" t="str">
        <f>VLOOKUP(B52,'Уч ЮН'!$A$3:$H$492,8,FALSE)</f>
        <v>Карасик Н.А.,А.Г.</v>
      </c>
      <c r="Q52" s="70" t="s">
        <v>133</v>
      </c>
      <c r="AF52" s="64"/>
      <c r="AG52" s="64"/>
      <c r="AH52" s="64"/>
      <c r="AI52" s="64"/>
      <c r="AJ52" s="64"/>
      <c r="AK52" s="64"/>
      <c r="AL52" s="64"/>
    </row>
    <row r="53" spans="1:38" s="9" customFormat="1" ht="13.5" customHeight="1">
      <c r="A53" s="93">
        <v>9</v>
      </c>
      <c r="B53" s="299">
        <v>136</v>
      </c>
      <c r="C53" s="63" t="str">
        <f>VLOOKUP(B53,'Уч ЮН'!$A$3:$H$492,2,FALSE)</f>
        <v>Ефремов Александр</v>
      </c>
      <c r="D53" s="110" t="str">
        <f>VLOOKUP(B53,'Уч ЮН'!$A$3:$H$492,3,FALSE)</f>
        <v>2002</v>
      </c>
      <c r="E53" s="54" t="str">
        <f>VLOOKUP(B53,'Уч ЮН'!$A$3:$H$492,4,FALSE)</f>
        <v>2</v>
      </c>
      <c r="F53" s="63" t="str">
        <f>VLOOKUP(B53,'Уч ЮН'!$A$3:$H$492,5,FALSE)</f>
        <v>Пензенская</v>
      </c>
      <c r="G53" s="87">
        <f>VLOOKUP(B53,'Уч ЮН'!$A$3:$H$492,6,FALSE)</f>
        <v>0</v>
      </c>
      <c r="H53" s="114" t="str">
        <f>VLOOKUP(B53,'Уч ЮН'!$A$3:$H$492,7,FALSE)</f>
        <v>УОР</v>
      </c>
      <c r="I53" s="60">
        <f t="shared" si="7"/>
        <v>7.2</v>
      </c>
      <c r="J53" s="60"/>
      <c r="K53" s="265">
        <f t="shared" si="5"/>
        <v>2</v>
      </c>
      <c r="L53" s="265" t="s">
        <v>776</v>
      </c>
      <c r="M53" s="266">
        <v>7.2</v>
      </c>
      <c r="N53" s="267"/>
      <c r="O53" s="268">
        <f t="shared" si="6"/>
        <v>7.2</v>
      </c>
      <c r="P53" s="269" t="str">
        <f>VLOOKUP(B53,'Уч ЮН'!$A$3:$H$492,8,FALSE)</f>
        <v>Аксеновы А.В. и Е.С., Царьков Ю.В.</v>
      </c>
      <c r="Q53" s="70" t="s">
        <v>136</v>
      </c>
      <c r="AF53" s="64"/>
      <c r="AG53" s="64"/>
      <c r="AH53" s="64"/>
      <c r="AI53" s="64"/>
      <c r="AJ53" s="64"/>
      <c r="AK53" s="64"/>
      <c r="AL53" s="64"/>
    </row>
    <row r="54" spans="1:38" s="9" customFormat="1" ht="13.5" customHeight="1">
      <c r="A54" s="93">
        <v>9</v>
      </c>
      <c r="B54" s="299">
        <v>501</v>
      </c>
      <c r="C54" s="63" t="str">
        <f>VLOOKUP(B54,'Уч ЮН'!$A$3:$H$492,2,FALSE)</f>
        <v>Грибанов Илья</v>
      </c>
      <c r="D54" s="110" t="str">
        <f>VLOOKUP(B54,'Уч ЮН'!$A$3:$H$492,3,FALSE)</f>
        <v>2002</v>
      </c>
      <c r="E54" s="54">
        <f>VLOOKUP(B54,'Уч ЮН'!$A$3:$H$492,4,FALSE)</f>
        <v>2</v>
      </c>
      <c r="F54" s="63" t="str">
        <f>VLOOKUP(B54,'Уч ЮН'!$A$3:$H$492,5,FALSE)</f>
        <v>Самарская</v>
      </c>
      <c r="G54" s="87">
        <f>VLOOKUP(B54,'Уч ЮН'!$A$3:$H$492,6,FALSE)</f>
        <v>0</v>
      </c>
      <c r="H54" s="114" t="str">
        <f>VLOOKUP(B54,'Уч ЮН'!$A$3:$H$492,7,FALSE)</f>
        <v xml:space="preserve"> СамГУПС, СДЮСШОР-2</v>
      </c>
      <c r="I54" s="60">
        <f t="shared" si="7"/>
        <v>7.2</v>
      </c>
      <c r="J54" s="60"/>
      <c r="K54" s="265">
        <f t="shared" si="5"/>
        <v>2</v>
      </c>
      <c r="L54" s="265" t="s">
        <v>776</v>
      </c>
      <c r="M54" s="266">
        <v>7.2</v>
      </c>
      <c r="N54" s="267"/>
      <c r="O54" s="268">
        <f t="shared" si="6"/>
        <v>7.2</v>
      </c>
      <c r="P54" s="269" t="str">
        <f>VLOOKUP(B54,'Уч ЮН'!$A$3:$H$492,8,FALSE)</f>
        <v>Дмитриева Т. П.</v>
      </c>
      <c r="Q54" s="70" t="s">
        <v>136</v>
      </c>
      <c r="AF54" s="64"/>
      <c r="AG54" s="64"/>
      <c r="AH54" s="64"/>
      <c r="AI54" s="64"/>
      <c r="AJ54" s="64"/>
      <c r="AK54" s="64"/>
      <c r="AL54" s="64"/>
    </row>
    <row r="55" spans="1:38" s="9" customFormat="1" ht="13.5" customHeight="1">
      <c r="A55" s="93">
        <v>9</v>
      </c>
      <c r="B55" s="299" t="s">
        <v>626</v>
      </c>
      <c r="C55" s="63" t="str">
        <f>VLOOKUP(B55,'Уч ЮН'!$A$3:$H$492,2,FALSE)</f>
        <v>Мизинцов Максим</v>
      </c>
      <c r="D55" s="110" t="str">
        <f>VLOOKUP(B55,'Уч ЮН'!$A$3:$H$492,3,FALSE)</f>
        <v>2001</v>
      </c>
      <c r="E55" s="54" t="str">
        <f>VLOOKUP(B55,'Уч ЮН'!$A$3:$H$492,4,FALSE)</f>
        <v>1</v>
      </c>
      <c r="F55" s="63" t="str">
        <f>VLOOKUP(B55,'Уч ЮН'!$A$3:$H$492,5,FALSE)</f>
        <v>Саратовская</v>
      </c>
      <c r="G55" s="87">
        <f>VLOOKUP(B55,'Уч ЮН'!$A$3:$H$492,6,FALSE)</f>
        <v>0</v>
      </c>
      <c r="H55" s="114" t="str">
        <f>VLOOKUP(B55,'Уч ЮН'!$A$3:$H$492,7,FALSE)</f>
        <v>ДЮСШ Энгельс</v>
      </c>
      <c r="I55" s="60">
        <f t="shared" si="7"/>
        <v>7.2</v>
      </c>
      <c r="J55" s="60"/>
      <c r="K55" s="265">
        <f t="shared" si="5"/>
        <v>2</v>
      </c>
      <c r="L55" s="265" t="s">
        <v>776</v>
      </c>
      <c r="M55" s="266">
        <v>7.2</v>
      </c>
      <c r="N55" s="267"/>
      <c r="O55" s="268">
        <f t="shared" si="6"/>
        <v>7.2</v>
      </c>
      <c r="P55" s="269" t="str">
        <f>VLOOKUP(B55,'Уч ЮН'!$A$3:$H$492,8,FALSE)</f>
        <v>Кудашкина З.К.</v>
      </c>
      <c r="Q55" s="70" t="s">
        <v>143</v>
      </c>
      <c r="AF55" s="64"/>
      <c r="AG55" s="64"/>
      <c r="AH55" s="64"/>
      <c r="AI55" s="64"/>
      <c r="AJ55" s="64"/>
      <c r="AK55" s="64"/>
      <c r="AL55" s="64"/>
    </row>
    <row r="56" spans="1:38" s="9" customFormat="1" ht="13.5" customHeight="1">
      <c r="A56" s="93">
        <v>9</v>
      </c>
      <c r="B56" s="299">
        <v>622</v>
      </c>
      <c r="C56" s="63" t="str">
        <f>VLOOKUP(B56,'Уч ЮН'!$A$3:$H$492,2,FALSE)</f>
        <v>Евстигнеев Владислав</v>
      </c>
      <c r="D56" s="110" t="str">
        <f>VLOOKUP(B56,'Уч ЮН'!$A$3:$H$492,3,FALSE)</f>
        <v>2001</v>
      </c>
      <c r="E56" s="54" t="str">
        <f>VLOOKUP(B56,'Уч ЮН'!$A$3:$H$492,4,FALSE)</f>
        <v>2</v>
      </c>
      <c r="F56" s="63" t="str">
        <f>VLOOKUP(B56,'Уч ЮН'!$A$3:$H$492,5,FALSE)</f>
        <v>Нижегородская</v>
      </c>
      <c r="G56" s="87">
        <f>VLOOKUP(B56,'Уч ЮН'!$A$3:$H$492,6,FALSE)</f>
        <v>0</v>
      </c>
      <c r="H56" s="114" t="str">
        <f>VLOOKUP(B56,'Уч ЮН'!$A$3:$H$492,7,FALSE)</f>
        <v xml:space="preserve"> ДЮСШ-3, Арзамас</v>
      </c>
      <c r="I56" s="60">
        <f t="shared" si="7"/>
        <v>7.2</v>
      </c>
      <c r="J56" s="60"/>
      <c r="K56" s="265">
        <f t="shared" si="5"/>
        <v>2</v>
      </c>
      <c r="L56" s="265" t="s">
        <v>776</v>
      </c>
      <c r="M56" s="266">
        <v>7.2</v>
      </c>
      <c r="N56" s="267"/>
      <c r="O56" s="268">
        <f t="shared" si="6"/>
        <v>7.2</v>
      </c>
      <c r="P56" s="269" t="str">
        <f>VLOOKUP(B56,'Уч ЮН'!$A$3:$H$492,8,FALSE)</f>
        <v>Папин А.Ю</v>
      </c>
      <c r="Q56" s="70" t="s">
        <v>133</v>
      </c>
      <c r="AF56" s="64"/>
      <c r="AG56" s="64"/>
      <c r="AH56" s="64"/>
      <c r="AI56" s="64"/>
      <c r="AJ56" s="64"/>
      <c r="AK56" s="64"/>
      <c r="AL56" s="64"/>
    </row>
    <row r="57" spans="1:38" s="9" customFormat="1" ht="13.5" customHeight="1">
      <c r="A57" s="93">
        <v>13</v>
      </c>
      <c r="B57" s="299">
        <v>551</v>
      </c>
      <c r="C57" s="63" t="str">
        <f>VLOOKUP(B57,'Уч ЮН'!$A$3:$H$492,2,FALSE)</f>
        <v>Лутаев Никита</v>
      </c>
      <c r="D57" s="110" t="str">
        <f>VLOOKUP(B57,'Уч ЮН'!$A$3:$H$492,3,FALSE)</f>
        <v>2002</v>
      </c>
      <c r="E57" s="54">
        <f>VLOOKUP(B57,'Уч ЮН'!$A$3:$H$492,4,FALSE)</f>
        <v>2</v>
      </c>
      <c r="F57" s="63" t="str">
        <f>VLOOKUP(B57,'Уч ЮН'!$A$3:$H$492,5,FALSE)</f>
        <v>Самарская</v>
      </c>
      <c r="G57" s="87">
        <f>VLOOKUP(B57,'Уч ЮН'!$A$3:$H$492,6,FALSE)</f>
        <v>0</v>
      </c>
      <c r="H57" s="114" t="str">
        <f>VLOOKUP(B57,'Уч ЮН'!$A$3:$H$492,7,FALSE)</f>
        <v>СДЮСШОР-2</v>
      </c>
      <c r="I57" s="60">
        <f t="shared" si="7"/>
        <v>7.3</v>
      </c>
      <c r="J57" s="60"/>
      <c r="K57" s="265">
        <f t="shared" si="5"/>
        <v>2</v>
      </c>
      <c r="L57" s="265" t="s">
        <v>776</v>
      </c>
      <c r="M57" s="266">
        <v>7.3</v>
      </c>
      <c r="N57" s="267"/>
      <c r="O57" s="268">
        <f t="shared" si="6"/>
        <v>7.3</v>
      </c>
      <c r="P57" s="269" t="str">
        <f>VLOOKUP(B57,'Уч ЮН'!$A$3:$H$492,8,FALSE)</f>
        <v>Зайцев И. С, Андронов Ю. В.</v>
      </c>
      <c r="Q57" s="70" t="s">
        <v>136</v>
      </c>
      <c r="AF57" s="64"/>
      <c r="AG57" s="64"/>
      <c r="AH57" s="64"/>
      <c r="AI57" s="64"/>
      <c r="AJ57" s="64"/>
      <c r="AK57" s="64"/>
      <c r="AL57" s="64"/>
    </row>
    <row r="58" spans="1:38" s="9" customFormat="1" ht="13.5" customHeight="1">
      <c r="A58" s="93">
        <v>13</v>
      </c>
      <c r="B58" s="299">
        <v>277</v>
      </c>
      <c r="C58" s="63" t="str">
        <f>VLOOKUP(B58,'Уч ЮН'!$A$3:$H$492,2,FALSE)</f>
        <v>Селянкин Дмитрий</v>
      </c>
      <c r="D58" s="110" t="str">
        <f>VLOOKUP(B58,'Уч ЮН'!$A$3:$H$492,3,FALSE)</f>
        <v>2002</v>
      </c>
      <c r="E58" s="54" t="str">
        <f>VLOOKUP(B58,'Уч ЮН'!$A$3:$H$492,4,FALSE)</f>
        <v>3</v>
      </c>
      <c r="F58" s="63" t="str">
        <f>VLOOKUP(B58,'Уч ЮН'!$A$3:$H$492,5,FALSE)</f>
        <v>Пензенская</v>
      </c>
      <c r="G58" s="87">
        <f>VLOOKUP(B58,'Уч ЮН'!$A$3:$H$492,6,FALSE)</f>
        <v>0</v>
      </c>
      <c r="H58" s="114" t="str">
        <f>VLOOKUP(B58,'Уч ЮН'!$A$3:$H$492,7,FALSE)</f>
        <v>КСШОР,шк.12</v>
      </c>
      <c r="I58" s="60">
        <f t="shared" si="7"/>
        <v>7.3</v>
      </c>
      <c r="J58" s="60"/>
      <c r="K58" s="265">
        <f t="shared" si="5"/>
        <v>2</v>
      </c>
      <c r="L58" s="265" t="s">
        <v>776</v>
      </c>
      <c r="M58" s="266">
        <v>7.3</v>
      </c>
      <c r="N58" s="267"/>
      <c r="O58" s="268">
        <f t="shared" si="6"/>
        <v>7.3</v>
      </c>
      <c r="P58" s="269" t="str">
        <f>VLOOKUP(B58,'Уч ЮН'!$A$3:$H$492,8,FALSE)</f>
        <v>Карасик Н.А.,А.Г.</v>
      </c>
      <c r="Q58" s="70" t="s">
        <v>642</v>
      </c>
      <c r="AF58" s="64"/>
      <c r="AG58" s="64"/>
      <c r="AH58" s="64"/>
      <c r="AI58" s="64"/>
      <c r="AJ58" s="64"/>
      <c r="AK58" s="64"/>
      <c r="AL58" s="64"/>
    </row>
    <row r="59" spans="1:38" s="9" customFormat="1" ht="13.5" customHeight="1">
      <c r="A59" s="93">
        <v>13</v>
      </c>
      <c r="B59" s="299">
        <v>283</v>
      </c>
      <c r="C59" s="63" t="str">
        <f>VLOOKUP(B59,'Уч ЮН'!$A$3:$H$492,2,FALSE)</f>
        <v>Рогулин Максим</v>
      </c>
      <c r="D59" s="110" t="str">
        <f>VLOOKUP(B59,'Уч ЮН'!$A$3:$H$492,3,FALSE)</f>
        <v>2002</v>
      </c>
      <c r="E59" s="54" t="str">
        <f>VLOOKUP(B59,'Уч ЮН'!$A$3:$H$492,4,FALSE)</f>
        <v>2</v>
      </c>
      <c r="F59" s="63" t="str">
        <f>VLOOKUP(B59,'Уч ЮН'!$A$3:$H$492,5,FALSE)</f>
        <v>Пензенская</v>
      </c>
      <c r="G59" s="87">
        <f>VLOOKUP(B59,'Уч ЮН'!$A$3:$H$492,6,FALSE)</f>
        <v>0</v>
      </c>
      <c r="H59" s="114" t="str">
        <f>VLOOKUP(B59,'Уч ЮН'!$A$3:$H$492,7,FALSE)</f>
        <v>КСШОР</v>
      </c>
      <c r="I59" s="60">
        <f t="shared" si="7"/>
        <v>7.3</v>
      </c>
      <c r="J59" s="60"/>
      <c r="K59" s="265">
        <f t="shared" si="5"/>
        <v>2</v>
      </c>
      <c r="L59" s="265" t="s">
        <v>776</v>
      </c>
      <c r="M59" s="266">
        <v>7.3</v>
      </c>
      <c r="N59" s="267"/>
      <c r="O59" s="268">
        <f t="shared" si="6"/>
        <v>7.3</v>
      </c>
      <c r="P59" s="269" t="str">
        <f>VLOOKUP(B59,'Уч ЮН'!$A$3:$H$492,8,FALSE)</f>
        <v>Карасик Н.А.,А.Г.</v>
      </c>
      <c r="Q59" s="70" t="s">
        <v>136</v>
      </c>
      <c r="AF59" s="64"/>
      <c r="AG59" s="64"/>
      <c r="AH59" s="64"/>
      <c r="AI59" s="64"/>
      <c r="AJ59" s="64"/>
      <c r="AK59" s="64"/>
      <c r="AL59" s="64"/>
    </row>
    <row r="60" spans="1:38" s="9" customFormat="1" ht="13.5" customHeight="1">
      <c r="A60" s="93">
        <v>13</v>
      </c>
      <c r="B60" s="299">
        <v>955</v>
      </c>
      <c r="C60" s="63" t="str">
        <f>VLOOKUP(B60,'Уч ЮН'!$A$3:$H$492,2,FALSE)</f>
        <v>Гавриков Алексей</v>
      </c>
      <c r="D60" s="110" t="str">
        <f>VLOOKUP(B60,'Уч ЮН'!$A$3:$H$492,3,FALSE)</f>
        <v>2001</v>
      </c>
      <c r="E60" s="54"/>
      <c r="F60" s="63" t="str">
        <f>VLOOKUP(B60,'Уч ЮН'!$A$3:$H$492,5,FALSE)</f>
        <v>Тамбовская</v>
      </c>
      <c r="G60" s="87">
        <f>VLOOKUP(B60,'Уч ЮН'!$A$3:$H$492,6,FALSE)</f>
        <v>0</v>
      </c>
      <c r="H60" s="114" t="str">
        <f>VLOOKUP(B60,'Уч ЮН'!$A$3:$H$492,7,FALSE)</f>
        <v>СДЮСШОР "ЦПС по ЦИВС"</v>
      </c>
      <c r="I60" s="60">
        <f t="shared" si="7"/>
        <v>7.3</v>
      </c>
      <c r="J60" s="60"/>
      <c r="K60" s="265">
        <f t="shared" si="5"/>
        <v>2</v>
      </c>
      <c r="L60" s="265" t="s">
        <v>776</v>
      </c>
      <c r="M60" s="266">
        <v>7.3</v>
      </c>
      <c r="N60" s="267"/>
      <c r="O60" s="268">
        <f t="shared" si="6"/>
        <v>7.3</v>
      </c>
      <c r="P60" s="269" t="str">
        <f>VLOOKUP(B60,'Уч ЮН'!$A$3:$H$492,8,FALSE)</f>
        <v>Судомоина Т.Г.</v>
      </c>
      <c r="Q60" s="70" t="s">
        <v>136</v>
      </c>
      <c r="AF60" s="64"/>
      <c r="AG60" s="64"/>
      <c r="AH60" s="64"/>
      <c r="AI60" s="64"/>
      <c r="AJ60" s="64"/>
      <c r="AK60" s="64"/>
      <c r="AL60" s="64"/>
    </row>
    <row r="61" spans="1:38" s="9" customFormat="1" ht="13.5" customHeight="1">
      <c r="A61" s="93">
        <v>13</v>
      </c>
      <c r="B61" s="299">
        <v>30</v>
      </c>
      <c r="C61" s="63" t="str">
        <f>VLOOKUP(B61,'Уч ЮН'!$A$3:$H$492,2,FALSE)</f>
        <v xml:space="preserve">Иванов Михаил </v>
      </c>
      <c r="D61" s="110" t="str">
        <f>VLOOKUP(B61,'Уч ЮН'!$A$3:$H$492,3,FALSE)</f>
        <v>2001</v>
      </c>
      <c r="E61" s="54" t="str">
        <f>VLOOKUP(B61,'Уч ЮН'!$A$3:$H$492,4,FALSE)</f>
        <v>2</v>
      </c>
      <c r="F61" s="63" t="str">
        <f>VLOOKUP(B61,'Уч ЮН'!$A$3:$H$492,5,FALSE)</f>
        <v>Тамбовская</v>
      </c>
      <c r="G61" s="87">
        <f>VLOOKUP(B61,'Уч ЮН'!$A$3:$H$492,6,FALSE)</f>
        <v>0</v>
      </c>
      <c r="H61" s="114" t="str">
        <f>VLOOKUP(B61,'Уч ЮН'!$A$3:$H$492,7,FALSE)</f>
        <v>ДЮСШ-1</v>
      </c>
      <c r="I61" s="60">
        <f t="shared" si="7"/>
        <v>7.3</v>
      </c>
      <c r="J61" s="60"/>
      <c r="K61" s="265">
        <f t="shared" si="5"/>
        <v>2</v>
      </c>
      <c r="L61" s="265" t="s">
        <v>776</v>
      </c>
      <c r="M61" s="266">
        <v>7.3</v>
      </c>
      <c r="N61" s="267"/>
      <c r="O61" s="268">
        <f t="shared" si="6"/>
        <v>7.3</v>
      </c>
      <c r="P61" s="269" t="str">
        <f>VLOOKUP(B61,'Уч ЮН'!$A$3:$H$492,8,FALSE)</f>
        <v>Бонарева С.В</v>
      </c>
      <c r="Q61" s="70" t="s">
        <v>143</v>
      </c>
      <c r="AF61" s="64"/>
      <c r="AG61" s="64"/>
      <c r="AH61" s="64"/>
      <c r="AI61" s="64"/>
      <c r="AJ61" s="64"/>
      <c r="AK61" s="64"/>
      <c r="AL61" s="64"/>
    </row>
    <row r="62" spans="1:38" s="9" customFormat="1" ht="13.5" customHeight="1">
      <c r="A62" s="93">
        <v>18</v>
      </c>
      <c r="B62" s="299">
        <v>435</v>
      </c>
      <c r="C62" s="63" t="str">
        <f>VLOOKUP(B62,'Уч ЮН'!$A$3:$H$492,2,FALSE)</f>
        <v>Воробьев Кирилл</v>
      </c>
      <c r="D62" s="110" t="str">
        <f>VLOOKUP(B62,'Уч ЮН'!$A$3:$H$492,3,FALSE)</f>
        <v>2001</v>
      </c>
      <c r="E62" s="54" t="str">
        <f>VLOOKUP(B62,'Уч ЮН'!$A$3:$H$492,4,FALSE)</f>
        <v>2</v>
      </c>
      <c r="F62" s="63" t="str">
        <f>VLOOKUP(B62,'Уч ЮН'!$A$3:$H$492,5,FALSE)</f>
        <v>Пензенская</v>
      </c>
      <c r="G62" s="87">
        <f>VLOOKUP(B62,'Уч ЮН'!$A$3:$H$492,6,FALSE)</f>
        <v>0</v>
      </c>
      <c r="H62" s="114" t="str">
        <f>VLOOKUP(B62,'Уч ЮН'!$A$3:$H$492,7,FALSE)</f>
        <v>ДЮСШ-6</v>
      </c>
      <c r="I62" s="60">
        <f t="shared" si="7"/>
        <v>7.4</v>
      </c>
      <c r="J62" s="60"/>
      <c r="K62" s="265">
        <f t="shared" si="5"/>
        <v>2</v>
      </c>
      <c r="L62" s="265" t="s">
        <v>776</v>
      </c>
      <c r="M62" s="266">
        <v>7.4</v>
      </c>
      <c r="N62" s="267"/>
      <c r="O62" s="268">
        <f t="shared" si="6"/>
        <v>7.4</v>
      </c>
      <c r="P62" s="269" t="str">
        <f>VLOOKUP(B62,'Уч ЮН'!$A$3:$H$492,8,FALSE)</f>
        <v>Гарынов А.А,</v>
      </c>
      <c r="Q62" s="70" t="s">
        <v>660</v>
      </c>
      <c r="AF62" s="64"/>
      <c r="AG62" s="64"/>
      <c r="AH62" s="64"/>
      <c r="AI62" s="64"/>
      <c r="AJ62" s="64"/>
      <c r="AK62" s="64"/>
      <c r="AL62" s="64"/>
    </row>
    <row r="63" spans="1:38" s="9" customFormat="1" ht="13.5" customHeight="1">
      <c r="A63" s="93">
        <v>18</v>
      </c>
      <c r="B63" s="299">
        <v>970</v>
      </c>
      <c r="C63" s="63" t="str">
        <f>VLOOKUP(B63,'Уч ЮН'!$A$3:$H$492,2,FALSE)</f>
        <v>Литвинов Данила</v>
      </c>
      <c r="D63" s="110" t="str">
        <f>VLOOKUP(B63,'Уч ЮН'!$A$3:$H$492,3,FALSE)</f>
        <v>2002</v>
      </c>
      <c r="E63" s="54" t="str">
        <f>VLOOKUP(B63,'Уч ЮН'!$A$3:$H$492,4,FALSE)</f>
        <v>2</v>
      </c>
      <c r="F63" s="63" t="str">
        <f>VLOOKUP(B63,'Уч ЮН'!$A$3:$H$492,5,FALSE)</f>
        <v>Саратовская</v>
      </c>
      <c r="G63" s="87">
        <f>VLOOKUP(B63,'Уч ЮН'!$A$3:$H$492,6,FALSE)</f>
        <v>0</v>
      </c>
      <c r="H63" s="114" t="str">
        <f>VLOOKUP(B63,'Уч ЮН'!$A$3:$H$492,7,FALSE)</f>
        <v>СДЮСШОР-6</v>
      </c>
      <c r="I63" s="60">
        <f t="shared" si="7"/>
        <v>7.4</v>
      </c>
      <c r="J63" s="60"/>
      <c r="K63" s="265">
        <f t="shared" si="5"/>
        <v>2</v>
      </c>
      <c r="L63" s="265" t="s">
        <v>776</v>
      </c>
      <c r="M63" s="266">
        <v>7.4</v>
      </c>
      <c r="N63" s="267"/>
      <c r="O63" s="268">
        <f t="shared" si="6"/>
        <v>7.4</v>
      </c>
      <c r="P63" s="269" t="str">
        <f>VLOOKUP(B63,'Уч ЮН'!$A$3:$H$492,8,FALSE)</f>
        <v>Никитина Л.А.</v>
      </c>
      <c r="Q63" s="70" t="s">
        <v>133</v>
      </c>
      <c r="AF63" s="64"/>
      <c r="AG63" s="64"/>
      <c r="AH63" s="64"/>
      <c r="AI63" s="64"/>
      <c r="AJ63" s="64"/>
      <c r="AK63" s="64"/>
      <c r="AL63" s="64"/>
    </row>
    <row r="64" spans="1:38" s="9" customFormat="1" ht="13.5" customHeight="1">
      <c r="A64" s="93">
        <v>18</v>
      </c>
      <c r="B64" s="299">
        <v>299</v>
      </c>
      <c r="C64" s="63" t="str">
        <f>VLOOKUP(B64,'Уч ЮН'!$A$3:$H$492,2,FALSE)</f>
        <v>Федосеев Владислав</v>
      </c>
      <c r="D64" s="110" t="str">
        <f>VLOOKUP(B64,'Уч ЮН'!$A$3:$H$492,3,FALSE)</f>
        <v>2002</v>
      </c>
      <c r="E64" s="54"/>
      <c r="F64" s="63" t="str">
        <f>VLOOKUP(B64,'Уч ЮН'!$A$3:$H$492,5,FALSE)</f>
        <v>Пензенская</v>
      </c>
      <c r="G64" s="87">
        <f>VLOOKUP(B64,'Уч ЮН'!$A$3:$H$492,6,FALSE)</f>
        <v>0</v>
      </c>
      <c r="H64" s="114" t="str">
        <f>VLOOKUP(B64,'Уч ЮН'!$A$3:$H$492,7,FALSE)</f>
        <v>КСШОР</v>
      </c>
      <c r="I64" s="60">
        <f t="shared" si="7"/>
        <v>7.4</v>
      </c>
      <c r="J64" s="60"/>
      <c r="K64" s="265">
        <f t="shared" si="5"/>
        <v>2</v>
      </c>
      <c r="L64" s="265" t="s">
        <v>776</v>
      </c>
      <c r="M64" s="266">
        <v>7.4</v>
      </c>
      <c r="N64" s="267"/>
      <c r="O64" s="268">
        <f t="shared" si="6"/>
        <v>7.4</v>
      </c>
      <c r="P64" s="269" t="str">
        <f>VLOOKUP(B64,'Уч ЮН'!$A$3:$H$492,8,FALSE)</f>
        <v>Конова Т.В.</v>
      </c>
      <c r="Q64" s="70" t="s">
        <v>660</v>
      </c>
      <c r="AF64" s="64"/>
      <c r="AG64" s="64"/>
      <c r="AH64" s="64"/>
      <c r="AI64" s="64"/>
      <c r="AJ64" s="64"/>
      <c r="AK64" s="64"/>
      <c r="AL64" s="64"/>
    </row>
    <row r="65" spans="1:38" s="9" customFormat="1" ht="13.5" customHeight="1">
      <c r="A65" s="93">
        <v>18</v>
      </c>
      <c r="B65" s="299">
        <v>284</v>
      </c>
      <c r="C65" s="63" t="str">
        <f>VLOOKUP(B65,'Уч ЮН'!$A$3:$H$492,2,FALSE)</f>
        <v>Шматко Илья</v>
      </c>
      <c r="D65" s="110" t="str">
        <f>VLOOKUP(B65,'Уч ЮН'!$A$3:$H$492,3,FALSE)</f>
        <v>2001</v>
      </c>
      <c r="E65" s="54" t="str">
        <f>VLOOKUP(B65,'Уч ЮН'!$A$3:$H$492,4,FALSE)</f>
        <v>2</v>
      </c>
      <c r="F65" s="63" t="str">
        <f>VLOOKUP(B65,'Уч ЮН'!$A$3:$H$492,5,FALSE)</f>
        <v>Пензенская</v>
      </c>
      <c r="G65" s="87">
        <f>VLOOKUP(B65,'Уч ЮН'!$A$3:$H$492,6,FALSE)</f>
        <v>0</v>
      </c>
      <c r="H65" s="114" t="str">
        <f>VLOOKUP(B65,'Уч ЮН'!$A$3:$H$492,7,FALSE)</f>
        <v>КСШОР</v>
      </c>
      <c r="I65" s="60">
        <f t="shared" si="7"/>
        <v>7.4</v>
      </c>
      <c r="J65" s="60"/>
      <c r="K65" s="265">
        <f t="shared" si="5"/>
        <v>2</v>
      </c>
      <c r="L65" s="265" t="s">
        <v>776</v>
      </c>
      <c r="M65" s="266">
        <v>7.4</v>
      </c>
      <c r="N65" s="267"/>
      <c r="O65" s="268">
        <f t="shared" si="6"/>
        <v>7.4</v>
      </c>
      <c r="P65" s="269" t="str">
        <f>VLOOKUP(B65,'Уч ЮН'!$A$3:$H$492,8,FALSE)</f>
        <v>Карасик Н.А.,А.Г.</v>
      </c>
      <c r="Q65" s="70" t="s">
        <v>642</v>
      </c>
      <c r="AF65" s="64"/>
      <c r="AG65" s="64"/>
      <c r="AH65" s="64"/>
      <c r="AI65" s="64"/>
      <c r="AJ65" s="64"/>
      <c r="AK65" s="64"/>
      <c r="AL65" s="64"/>
    </row>
    <row r="66" spans="1:38" s="9" customFormat="1" ht="13.5" customHeight="1">
      <c r="A66" s="93">
        <v>18</v>
      </c>
      <c r="B66" s="299">
        <v>604</v>
      </c>
      <c r="C66" s="63" t="str">
        <f>VLOOKUP(B66,'Уч ЮН'!$A$3:$H$492,2,FALSE)</f>
        <v>Томашевцев Александр</v>
      </c>
      <c r="D66" s="110" t="str">
        <f>VLOOKUP(B66,'Уч ЮН'!$A$3:$H$492,3,FALSE)</f>
        <v>2001</v>
      </c>
      <c r="E66" s="54" t="str">
        <f>VLOOKUP(B66,'Уч ЮН'!$A$3:$H$492,4,FALSE)</f>
        <v>2</v>
      </c>
      <c r="F66" s="63" t="str">
        <f>VLOOKUP(B66,'Уч ЮН'!$A$3:$H$492,5,FALSE)</f>
        <v>Саратовская</v>
      </c>
      <c r="G66" s="87">
        <f>VLOOKUP(B66,'Уч ЮН'!$A$3:$H$492,6,FALSE)</f>
        <v>0</v>
      </c>
      <c r="H66" s="114" t="str">
        <f>VLOOKUP(B66,'Уч ЮН'!$A$3:$H$492,7,FALSE)</f>
        <v>ДЮСШ Энгельс</v>
      </c>
      <c r="I66" s="60">
        <f t="shared" si="7"/>
        <v>7.4</v>
      </c>
      <c r="J66" s="60"/>
      <c r="K66" s="265">
        <f t="shared" si="5"/>
        <v>2</v>
      </c>
      <c r="L66" s="265" t="s">
        <v>776</v>
      </c>
      <c r="M66" s="266">
        <v>7.4</v>
      </c>
      <c r="N66" s="267"/>
      <c r="O66" s="268">
        <f t="shared" si="6"/>
        <v>7.4</v>
      </c>
      <c r="P66" s="269" t="str">
        <f>VLOOKUP(B66,'Уч ЮН'!$A$3:$H$492,8,FALSE)</f>
        <v>Бабушкина О.И.</v>
      </c>
      <c r="Q66" s="70" t="s">
        <v>133</v>
      </c>
      <c r="AF66" s="64"/>
      <c r="AG66" s="64"/>
      <c r="AH66" s="64"/>
      <c r="AI66" s="64"/>
      <c r="AJ66" s="64"/>
      <c r="AK66" s="64"/>
      <c r="AL66" s="64"/>
    </row>
    <row r="67" spans="1:38" s="9" customFormat="1" ht="13.5" customHeight="1">
      <c r="A67" s="93">
        <v>18</v>
      </c>
      <c r="B67" s="299">
        <v>239</v>
      </c>
      <c r="C67" s="63" t="str">
        <f>VLOOKUP(B67,'Уч ЮН'!$A$3:$H$492,2,FALSE)</f>
        <v>Косарев Даниил</v>
      </c>
      <c r="D67" s="110" t="str">
        <f>VLOOKUP(B67,'Уч ЮН'!$A$3:$H$492,3,FALSE)</f>
        <v>2002</v>
      </c>
      <c r="E67" s="54" t="str">
        <f>VLOOKUP(B67,'Уч ЮН'!$A$3:$H$492,4,FALSE)</f>
        <v>3</v>
      </c>
      <c r="F67" s="63" t="str">
        <f>VLOOKUP(B67,'Уч ЮН'!$A$3:$H$492,5,FALSE)</f>
        <v>Пензенская</v>
      </c>
      <c r="G67" s="87">
        <f>VLOOKUP(B67,'Уч ЮН'!$A$3:$H$492,6,FALSE)</f>
        <v>0</v>
      </c>
      <c r="H67" s="114" t="str">
        <f>VLOOKUP(B67,'Уч ЮН'!$A$3:$H$492,7,FALSE)</f>
        <v>СДЮСШОР Заречный</v>
      </c>
      <c r="I67" s="60">
        <f t="shared" si="7"/>
        <v>7.4</v>
      </c>
      <c r="J67" s="60"/>
      <c r="K67" s="265">
        <f t="shared" si="5"/>
        <v>2</v>
      </c>
      <c r="L67" s="265" t="s">
        <v>776</v>
      </c>
      <c r="M67" s="266">
        <v>7.4</v>
      </c>
      <c r="N67" s="267"/>
      <c r="O67" s="268">
        <f t="shared" si="6"/>
        <v>7.4</v>
      </c>
      <c r="P67" s="269" t="str">
        <f>VLOOKUP(B67,'Уч ЮН'!$A$3:$H$492,8,FALSE)</f>
        <v>Жиженкова С.С.</v>
      </c>
      <c r="Q67" s="70" t="s">
        <v>133</v>
      </c>
      <c r="AF67" s="64"/>
      <c r="AG67" s="64"/>
      <c r="AH67" s="64"/>
      <c r="AI67" s="64"/>
      <c r="AJ67" s="64"/>
      <c r="AK67" s="64"/>
      <c r="AL67" s="64"/>
    </row>
    <row r="68" spans="1:38" s="9" customFormat="1" ht="13.5" customHeight="1">
      <c r="A68" s="93">
        <v>18</v>
      </c>
      <c r="B68" s="299">
        <v>549</v>
      </c>
      <c r="C68" s="63" t="str">
        <f>VLOOKUP(B68,'Уч ЮН'!$A$3:$H$492,2,FALSE)</f>
        <v>Мустафин Тимур</v>
      </c>
      <c r="D68" s="110" t="str">
        <f>VLOOKUP(B68,'Уч ЮН'!$A$3:$H$492,3,FALSE)</f>
        <v>2002</v>
      </c>
      <c r="E68" s="54">
        <f>VLOOKUP(B68,'Уч ЮН'!$A$3:$H$492,4,FALSE)</f>
        <v>2</v>
      </c>
      <c r="F68" s="63" t="str">
        <f>VLOOKUP(B68,'Уч ЮН'!$A$3:$H$492,5,FALSE)</f>
        <v>Самарская</v>
      </c>
      <c r="G68" s="87">
        <f>VLOOKUP(B68,'Уч ЮН'!$A$3:$H$492,6,FALSE)</f>
        <v>0</v>
      </c>
      <c r="H68" s="114" t="str">
        <f>VLOOKUP(B68,'Уч ЮН'!$A$3:$H$492,7,FALSE)</f>
        <v>СДЮСШОР-2</v>
      </c>
      <c r="I68" s="60">
        <f t="shared" si="7"/>
        <v>7.4</v>
      </c>
      <c r="J68" s="60"/>
      <c r="K68" s="265">
        <f t="shared" si="5"/>
        <v>2</v>
      </c>
      <c r="L68" s="265" t="s">
        <v>776</v>
      </c>
      <c r="M68" s="266">
        <v>7.4</v>
      </c>
      <c r="N68" s="267"/>
      <c r="O68" s="268">
        <f t="shared" si="6"/>
        <v>7.4</v>
      </c>
      <c r="P68" s="269" t="str">
        <f>VLOOKUP(B68,'Уч ЮН'!$A$3:$H$492,8,FALSE)</f>
        <v>Зайцев И. С, Андронов Ю. В.</v>
      </c>
      <c r="Q68" s="70" t="s">
        <v>136</v>
      </c>
      <c r="AF68" s="64"/>
      <c r="AG68" s="64"/>
      <c r="AH68" s="64"/>
      <c r="AI68" s="64"/>
      <c r="AJ68" s="64"/>
      <c r="AK68" s="64"/>
      <c r="AL68" s="64"/>
    </row>
    <row r="69" spans="1:38" s="9" customFormat="1" ht="13.5" customHeight="1">
      <c r="A69" s="93">
        <v>25</v>
      </c>
      <c r="B69" s="299">
        <v>326</v>
      </c>
      <c r="C69" s="63" t="str">
        <f>VLOOKUP(B69,'Уч ЮН'!$A$3:$H$492,2,FALSE)</f>
        <v>Невокшанов Александр</v>
      </c>
      <c r="D69" s="110" t="str">
        <f>VLOOKUP(B69,'Уч ЮН'!$A$3:$H$492,3,FALSE)</f>
        <v>2001</v>
      </c>
      <c r="E69" s="54" t="str">
        <f>VLOOKUP(B69,'Уч ЮН'!$A$3:$H$492,4,FALSE)</f>
        <v>2</v>
      </c>
      <c r="F69" s="63" t="str">
        <f>VLOOKUP(B69,'Уч ЮН'!$A$3:$H$492,5,FALSE)</f>
        <v>Пензенская</v>
      </c>
      <c r="G69" s="87">
        <f>VLOOKUP(B69,'Уч ЮН'!$A$3:$H$492,6,FALSE)</f>
        <v>0</v>
      </c>
      <c r="H69" s="114" t="str">
        <f>VLOOKUP(B69,'Уч ЮН'!$A$3:$H$492,7,FALSE)</f>
        <v>КСШОР</v>
      </c>
      <c r="I69" s="60">
        <f t="shared" si="7"/>
        <v>7.5</v>
      </c>
      <c r="J69" s="60"/>
      <c r="K69" s="265">
        <f t="shared" si="5"/>
        <v>3</v>
      </c>
      <c r="L69" s="265" t="s">
        <v>776</v>
      </c>
      <c r="M69" s="266">
        <v>7.5</v>
      </c>
      <c r="N69" s="267"/>
      <c r="O69" s="268">
        <f t="shared" si="6"/>
        <v>7.5</v>
      </c>
      <c r="P69" s="269" t="str">
        <f>VLOOKUP(B69,'Уч ЮН'!$A$3:$H$492,8,FALSE)</f>
        <v>Невокшанов Б.В.</v>
      </c>
      <c r="Q69" s="70" t="s">
        <v>661</v>
      </c>
      <c r="AF69" s="64"/>
      <c r="AG69" s="64"/>
      <c r="AH69" s="64"/>
      <c r="AI69" s="64"/>
      <c r="AJ69" s="64"/>
      <c r="AK69" s="64"/>
      <c r="AL69" s="64"/>
    </row>
    <row r="70" spans="1:38" s="9" customFormat="1" ht="13.5" customHeight="1">
      <c r="A70" s="93">
        <v>25</v>
      </c>
      <c r="B70" s="299">
        <v>244</v>
      </c>
      <c r="C70" s="63" t="str">
        <f>VLOOKUP(B70,'Уч ЮН'!$A$3:$H$492,2,FALSE)</f>
        <v>Жидков Владислав</v>
      </c>
      <c r="D70" s="110" t="str">
        <f>VLOOKUP(B70,'Уч ЮН'!$A$3:$H$492,3,FALSE)</f>
        <v>2001</v>
      </c>
      <c r="E70" s="54" t="str">
        <f>VLOOKUP(B70,'Уч ЮН'!$A$3:$H$492,4,FALSE)</f>
        <v>3</v>
      </c>
      <c r="F70" s="63" t="str">
        <f>VLOOKUP(B70,'Уч ЮН'!$A$3:$H$492,5,FALSE)</f>
        <v>Пензенская</v>
      </c>
      <c r="G70" s="87">
        <f>VLOOKUP(B70,'Уч ЮН'!$A$3:$H$492,6,FALSE)</f>
        <v>0</v>
      </c>
      <c r="H70" s="114" t="str">
        <f>VLOOKUP(B70,'Уч ЮН'!$A$3:$H$492,7,FALSE)</f>
        <v>ДЮСШ Бессоновка</v>
      </c>
      <c r="I70" s="60">
        <f t="shared" si="7"/>
        <v>7.5</v>
      </c>
      <c r="J70" s="60"/>
      <c r="K70" s="265">
        <f t="shared" si="5"/>
        <v>3</v>
      </c>
      <c r="L70" s="265" t="s">
        <v>776</v>
      </c>
      <c r="M70" s="266">
        <v>7.5</v>
      </c>
      <c r="N70" s="267"/>
      <c r="O70" s="268">
        <f t="shared" si="6"/>
        <v>7.5</v>
      </c>
      <c r="P70" s="269" t="str">
        <f>VLOOKUP(B70,'Уч ЮН'!$A$3:$H$492,8,FALSE)</f>
        <v>Аношин О.В.,Гарынов А.А.</v>
      </c>
      <c r="Q70" s="70" t="s">
        <v>642</v>
      </c>
      <c r="AF70" s="64"/>
      <c r="AG70" s="64"/>
      <c r="AH70" s="64"/>
      <c r="AI70" s="64"/>
      <c r="AJ70" s="64"/>
      <c r="AK70" s="64"/>
      <c r="AL70" s="64"/>
    </row>
    <row r="71" spans="1:38" s="9" customFormat="1" ht="13.5" customHeight="1">
      <c r="A71" s="93">
        <v>25</v>
      </c>
      <c r="B71" s="299" t="s">
        <v>613</v>
      </c>
      <c r="C71" s="63" t="str">
        <f>VLOOKUP(B71,'Уч ЮН'!$A$3:$H$492,2,FALSE)</f>
        <v>Сильченко Владимир</v>
      </c>
      <c r="D71" s="110" t="str">
        <f>VLOOKUP(B71,'Уч ЮН'!$A$3:$H$492,3,FALSE)</f>
        <v>2002</v>
      </c>
      <c r="E71" s="54" t="str">
        <f>VLOOKUP(B71,'Уч ЮН'!$A$3:$H$492,4,FALSE)</f>
        <v>3</v>
      </c>
      <c r="F71" s="63" t="str">
        <f>VLOOKUP(B71,'Уч ЮН'!$A$3:$H$492,5,FALSE)</f>
        <v>Саратовская</v>
      </c>
      <c r="G71" s="87">
        <f>VLOOKUP(B71,'Уч ЮН'!$A$3:$H$492,6,FALSE)</f>
        <v>0</v>
      </c>
      <c r="H71" s="114" t="str">
        <f>VLOOKUP(B71,'Уч ЮН'!$A$3:$H$492,7,FALSE)</f>
        <v>ДЮСШ Энгельс</v>
      </c>
      <c r="I71" s="60">
        <f t="shared" si="7"/>
        <v>7.5</v>
      </c>
      <c r="J71" s="60"/>
      <c r="K71" s="265">
        <f t="shared" si="5"/>
        <v>3</v>
      </c>
      <c r="L71" s="265" t="s">
        <v>776</v>
      </c>
      <c r="M71" s="266">
        <v>7.5</v>
      </c>
      <c r="N71" s="267"/>
      <c r="O71" s="268">
        <f t="shared" si="6"/>
        <v>7.5</v>
      </c>
      <c r="P71" s="269" t="str">
        <f>VLOOKUP(B71,'Уч ЮН'!$A$3:$H$492,8,FALSE)</f>
        <v>Минахметова О.В.</v>
      </c>
      <c r="Q71" s="70" t="s">
        <v>661</v>
      </c>
      <c r="AF71" s="64"/>
      <c r="AG71" s="64"/>
      <c r="AH71" s="64"/>
      <c r="AI71" s="64"/>
      <c r="AJ71" s="64"/>
      <c r="AK71" s="64"/>
      <c r="AL71" s="64"/>
    </row>
    <row r="72" spans="1:38" s="9" customFormat="1" ht="13.5" customHeight="1">
      <c r="A72" s="93">
        <v>25</v>
      </c>
      <c r="B72" s="299">
        <v>548</v>
      </c>
      <c r="C72" s="63" t="str">
        <f>VLOOKUP(B72,'Уч ЮН'!$A$3:$H$492,2,FALSE)</f>
        <v>Петров Вадим</v>
      </c>
      <c r="D72" s="110" t="str">
        <f>VLOOKUP(B72,'Уч ЮН'!$A$3:$H$492,3,FALSE)</f>
        <v>2002</v>
      </c>
      <c r="E72" s="54">
        <f>VLOOKUP(B72,'Уч ЮН'!$A$3:$H$492,4,FALSE)</f>
        <v>2</v>
      </c>
      <c r="F72" s="63" t="str">
        <f>VLOOKUP(B72,'Уч ЮН'!$A$3:$H$492,5,FALSE)</f>
        <v>Самарская</v>
      </c>
      <c r="G72" s="87">
        <f>VLOOKUP(B72,'Уч ЮН'!$A$3:$H$492,6,FALSE)</f>
        <v>0</v>
      </c>
      <c r="H72" s="114" t="str">
        <f>VLOOKUP(B72,'Уч ЮН'!$A$3:$H$492,7,FALSE)</f>
        <v>СДЮСШОР-2</v>
      </c>
      <c r="I72" s="60">
        <f t="shared" si="7"/>
        <v>7.5</v>
      </c>
      <c r="J72" s="60"/>
      <c r="K72" s="265">
        <f t="shared" si="5"/>
        <v>3</v>
      </c>
      <c r="L72" s="265" t="s">
        <v>776</v>
      </c>
      <c r="M72" s="266">
        <v>7.5</v>
      </c>
      <c r="N72" s="267"/>
      <c r="O72" s="268">
        <f t="shared" si="6"/>
        <v>7.5</v>
      </c>
      <c r="P72" s="269" t="str">
        <f>VLOOKUP(B72,'Уч ЮН'!$A$3:$H$492,8,FALSE)</f>
        <v>Зайцев И. С, Андронов Ю. В.</v>
      </c>
      <c r="Q72" s="70" t="s">
        <v>642</v>
      </c>
      <c r="AF72" s="64"/>
      <c r="AG72" s="64"/>
      <c r="AH72" s="64"/>
      <c r="AI72" s="64"/>
      <c r="AJ72" s="64"/>
      <c r="AK72" s="64"/>
      <c r="AL72" s="64"/>
    </row>
    <row r="73" spans="1:38" s="9" customFormat="1" ht="13.5" customHeight="1">
      <c r="A73" s="93">
        <v>25</v>
      </c>
      <c r="B73" s="299" t="s">
        <v>620</v>
      </c>
      <c r="C73" s="63" t="str">
        <f>VLOOKUP(B73,'Уч ЮН'!$A$3:$H$492,2,FALSE)</f>
        <v>Ивашов Геннадий</v>
      </c>
      <c r="D73" s="110" t="str">
        <f>VLOOKUP(B73,'Уч ЮН'!$A$3:$H$492,3,FALSE)</f>
        <v>2001</v>
      </c>
      <c r="E73" s="54" t="str">
        <f>VLOOKUP(B73,'Уч ЮН'!$A$3:$H$492,4,FALSE)</f>
        <v>2</v>
      </c>
      <c r="F73" s="63" t="str">
        <f>VLOOKUP(B73,'Уч ЮН'!$A$3:$H$492,5,FALSE)</f>
        <v>Саратовская</v>
      </c>
      <c r="G73" s="87">
        <f>VLOOKUP(B73,'Уч ЮН'!$A$3:$H$492,6,FALSE)</f>
        <v>0</v>
      </c>
      <c r="H73" s="114" t="str">
        <f>VLOOKUP(B73,'Уч ЮН'!$A$3:$H$492,7,FALSE)</f>
        <v>ДЮСШ Энгельс</v>
      </c>
      <c r="I73" s="60">
        <f t="shared" si="7"/>
        <v>7.5</v>
      </c>
      <c r="J73" s="60"/>
      <c r="K73" s="265">
        <f t="shared" si="5"/>
        <v>3</v>
      </c>
      <c r="L73" s="265" t="s">
        <v>776</v>
      </c>
      <c r="M73" s="266">
        <v>7.5</v>
      </c>
      <c r="N73" s="267"/>
      <c r="O73" s="268">
        <f t="shared" si="6"/>
        <v>7.5</v>
      </c>
      <c r="P73" s="269" t="str">
        <f>VLOOKUP(B73,'Уч ЮН'!$A$3:$H$492,8,FALSE)</f>
        <v>Минахметова О.В.</v>
      </c>
      <c r="Q73" s="70" t="s">
        <v>642</v>
      </c>
      <c r="AF73" s="64"/>
      <c r="AG73" s="64"/>
      <c r="AH73" s="64"/>
      <c r="AI73" s="64"/>
      <c r="AJ73" s="64"/>
      <c r="AK73" s="64"/>
      <c r="AL73" s="64"/>
    </row>
    <row r="74" spans="1:38" s="9" customFormat="1" ht="13.5" customHeight="1">
      <c r="A74" s="93">
        <v>25</v>
      </c>
      <c r="B74" s="299">
        <v>290</v>
      </c>
      <c r="C74" s="63" t="str">
        <f>VLOOKUP(B74,'Уч ЮН'!$A$3:$H$492,2,FALSE)</f>
        <v>Манягин Андрей</v>
      </c>
      <c r="D74" s="110" t="str">
        <f>VLOOKUP(B74,'Уч ЮН'!$A$3:$H$492,3,FALSE)</f>
        <v>2001</v>
      </c>
      <c r="E74" s="54" t="str">
        <f>VLOOKUP(B74,'Уч ЮН'!$A$3:$H$492,4,FALSE)</f>
        <v>2</v>
      </c>
      <c r="F74" s="63" t="str">
        <f>VLOOKUP(B74,'Уч ЮН'!$A$3:$H$492,5,FALSE)</f>
        <v>Пензенская</v>
      </c>
      <c r="G74" s="87">
        <f>VLOOKUP(B74,'Уч ЮН'!$A$3:$H$492,6,FALSE)</f>
        <v>0</v>
      </c>
      <c r="H74" s="114" t="str">
        <f>VLOOKUP(B74,'Уч ЮН'!$A$3:$H$492,7,FALSE)</f>
        <v>КСШОР</v>
      </c>
      <c r="I74" s="60">
        <f t="shared" si="7"/>
        <v>7.5</v>
      </c>
      <c r="J74" s="60"/>
      <c r="K74" s="265">
        <f t="shared" si="5"/>
        <v>3</v>
      </c>
      <c r="L74" s="265" t="s">
        <v>776</v>
      </c>
      <c r="M74" s="266">
        <v>7.5</v>
      </c>
      <c r="N74" s="267"/>
      <c r="O74" s="268">
        <f t="shared" si="6"/>
        <v>7.5</v>
      </c>
      <c r="P74" s="269" t="str">
        <f>VLOOKUP(B74,'Уч ЮН'!$A$3:$H$492,8,FALSE)</f>
        <v>Карасик А.Г.,Н.А.</v>
      </c>
      <c r="Q74" s="70" t="s">
        <v>133</v>
      </c>
      <c r="AF74" s="64"/>
      <c r="AG74" s="64"/>
      <c r="AH74" s="64"/>
      <c r="AI74" s="64"/>
      <c r="AJ74" s="64"/>
      <c r="AK74" s="64"/>
      <c r="AL74" s="64"/>
    </row>
    <row r="75" spans="1:38" s="9" customFormat="1" ht="13.5" customHeight="1">
      <c r="A75" s="93">
        <v>31</v>
      </c>
      <c r="B75" s="299">
        <v>550</v>
      </c>
      <c r="C75" s="63" t="str">
        <f>VLOOKUP(B75,'Уч ЮН'!$A$3:$H$492,2,FALSE)</f>
        <v>Куликов Сергей</v>
      </c>
      <c r="D75" s="110" t="str">
        <f>VLOOKUP(B75,'Уч ЮН'!$A$3:$H$492,3,FALSE)</f>
        <v>2002</v>
      </c>
      <c r="E75" s="54">
        <f>VLOOKUP(B75,'Уч ЮН'!$A$3:$H$492,4,FALSE)</f>
        <v>2</v>
      </c>
      <c r="F75" s="63" t="str">
        <f>VLOOKUP(B75,'Уч ЮН'!$A$3:$H$492,5,FALSE)</f>
        <v>Самарская</v>
      </c>
      <c r="G75" s="87">
        <f>VLOOKUP(B75,'Уч ЮН'!$A$3:$H$492,6,FALSE)</f>
        <v>0</v>
      </c>
      <c r="H75" s="114" t="str">
        <f>VLOOKUP(B75,'Уч ЮН'!$A$3:$H$492,7,FALSE)</f>
        <v>СДЮСШОР-2</v>
      </c>
      <c r="I75" s="60">
        <f t="shared" si="7"/>
        <v>7.6</v>
      </c>
      <c r="J75" s="60"/>
      <c r="K75" s="265">
        <f t="shared" si="5"/>
        <v>3</v>
      </c>
      <c r="L75" s="265" t="s">
        <v>776</v>
      </c>
      <c r="M75" s="266">
        <v>7.6</v>
      </c>
      <c r="N75" s="267"/>
      <c r="O75" s="268">
        <f t="shared" si="6"/>
        <v>7.6</v>
      </c>
      <c r="P75" s="269" t="str">
        <f>VLOOKUP(B75,'Уч ЮН'!$A$3:$H$492,8,FALSE)</f>
        <v>Зайцев И. С, Андронов Ю. В.</v>
      </c>
      <c r="Q75" s="70" t="s">
        <v>133</v>
      </c>
      <c r="AF75" s="64"/>
      <c r="AG75" s="64"/>
      <c r="AH75" s="64"/>
      <c r="AI75" s="64"/>
      <c r="AJ75" s="64"/>
      <c r="AK75" s="64"/>
      <c r="AL75" s="64"/>
    </row>
    <row r="76" spans="1:38" s="9" customFormat="1" ht="13.5" customHeight="1">
      <c r="A76" s="93">
        <v>31</v>
      </c>
      <c r="B76" s="299">
        <v>621</v>
      </c>
      <c r="C76" s="63" t="str">
        <f>VLOOKUP(B76,'Уч ЮН'!$A$3:$H$492,2,FALSE)</f>
        <v>Исаев Никита</v>
      </c>
      <c r="D76" s="110" t="str">
        <f>VLOOKUP(B76,'Уч ЮН'!$A$3:$H$492,3,FALSE)</f>
        <v>2001</v>
      </c>
      <c r="E76" s="54" t="str">
        <f>VLOOKUP(B76,'Уч ЮН'!$A$3:$H$492,4,FALSE)</f>
        <v>3</v>
      </c>
      <c r="F76" s="63" t="str">
        <f>VLOOKUP(B76,'Уч ЮН'!$A$3:$H$492,5,FALSE)</f>
        <v>Нижегородская</v>
      </c>
      <c r="G76" s="87">
        <f>VLOOKUP(B76,'Уч ЮН'!$A$3:$H$492,6,FALSE)</f>
        <v>0</v>
      </c>
      <c r="H76" s="114" t="str">
        <f>VLOOKUP(B76,'Уч ЮН'!$A$3:$H$492,7,FALSE)</f>
        <v xml:space="preserve"> ДЮСШ-3, Арзамас</v>
      </c>
      <c r="I76" s="60">
        <f t="shared" si="7"/>
        <v>7.6</v>
      </c>
      <c r="J76" s="60"/>
      <c r="K76" s="265">
        <f t="shared" si="5"/>
        <v>3</v>
      </c>
      <c r="L76" s="265" t="s">
        <v>776</v>
      </c>
      <c r="M76" s="266">
        <v>7.6</v>
      </c>
      <c r="N76" s="267"/>
      <c r="O76" s="268">
        <f t="shared" si="6"/>
        <v>7.6</v>
      </c>
      <c r="P76" s="269" t="str">
        <f>VLOOKUP(B76,'Уч ЮН'!$A$3:$H$492,8,FALSE)</f>
        <v>Папин А.Ю</v>
      </c>
      <c r="Q76" s="70" t="s">
        <v>660</v>
      </c>
      <c r="AF76" s="64"/>
      <c r="AG76" s="64"/>
      <c r="AH76" s="64"/>
      <c r="AI76" s="64"/>
      <c r="AJ76" s="64"/>
      <c r="AK76" s="64"/>
      <c r="AL76" s="64"/>
    </row>
    <row r="77" spans="1:38" s="9" customFormat="1" ht="13.5" customHeight="1">
      <c r="A77" s="93">
        <v>31</v>
      </c>
      <c r="B77" s="299">
        <v>373</v>
      </c>
      <c r="C77" s="63" t="str">
        <f>VLOOKUP(B77,'Уч ЮН'!$A$3:$H$492,2,FALSE)</f>
        <v>Арифулин Рамис</v>
      </c>
      <c r="D77" s="110" t="str">
        <f>VLOOKUP(B77,'Уч ЮН'!$A$3:$H$492,3,FALSE)</f>
        <v>2001</v>
      </c>
      <c r="E77" s="54"/>
      <c r="F77" s="63" t="str">
        <f>VLOOKUP(B77,'Уч ЮН'!$A$3:$H$492,5,FALSE)</f>
        <v>Пензенская</v>
      </c>
      <c r="G77" s="87">
        <f>VLOOKUP(B77,'Уч ЮН'!$A$3:$H$492,6,FALSE)</f>
        <v>0</v>
      </c>
      <c r="H77" s="114" t="str">
        <f>VLOOKUP(B77,'Уч ЮН'!$A$3:$H$492,7,FALSE)</f>
        <v>ДЮСШ-2,Кузнецк</v>
      </c>
      <c r="I77" s="60">
        <f t="shared" si="7"/>
        <v>7.6</v>
      </c>
      <c r="J77" s="60"/>
      <c r="K77" s="265">
        <f t="shared" si="5"/>
        <v>3</v>
      </c>
      <c r="L77" s="265" t="s">
        <v>776</v>
      </c>
      <c r="M77" s="266">
        <v>7.6</v>
      </c>
      <c r="N77" s="267"/>
      <c r="O77" s="268">
        <f t="shared" si="6"/>
        <v>7.6</v>
      </c>
      <c r="P77" s="269" t="str">
        <f>VLOOKUP(B77,'Уч ЮН'!$A$3:$H$492,8,FALSE)</f>
        <v>Акатьев В.В,</v>
      </c>
      <c r="Q77" s="70" t="s">
        <v>660</v>
      </c>
      <c r="AF77" s="64"/>
      <c r="AG77" s="64"/>
      <c r="AH77" s="64"/>
      <c r="AI77" s="64"/>
      <c r="AJ77" s="64"/>
      <c r="AK77" s="64"/>
      <c r="AL77" s="64"/>
    </row>
    <row r="78" spans="1:38" s="9" customFormat="1" ht="13.5" customHeight="1">
      <c r="A78" s="93">
        <v>31</v>
      </c>
      <c r="B78" s="299">
        <v>456</v>
      </c>
      <c r="C78" s="63" t="str">
        <f>VLOOKUP(B78,'Уч ЮН'!$A$3:$H$492,2,FALSE)</f>
        <v>Пирожков Вячеслав</v>
      </c>
      <c r="D78" s="110" t="str">
        <f>VLOOKUP(B78,'Уч ЮН'!$A$3:$H$492,3,FALSE)</f>
        <v>2001</v>
      </c>
      <c r="E78" s="54"/>
      <c r="F78" s="63" t="str">
        <f>VLOOKUP(B78,'Уч ЮН'!$A$3:$H$492,5,FALSE)</f>
        <v>Пензенская</v>
      </c>
      <c r="G78" s="87">
        <f>VLOOKUP(B78,'Уч ЮН'!$A$3:$H$492,6,FALSE)</f>
        <v>0</v>
      </c>
      <c r="H78" s="114" t="str">
        <f>VLOOKUP(B78,'Уч ЮН'!$A$3:$H$492,7,FALSE)</f>
        <v>ДЮСШ-6</v>
      </c>
      <c r="I78" s="60">
        <f t="shared" si="7"/>
        <v>7.6</v>
      </c>
      <c r="J78" s="60"/>
      <c r="K78" s="265">
        <f t="shared" si="5"/>
        <v>3</v>
      </c>
      <c r="L78" s="265" t="s">
        <v>776</v>
      </c>
      <c r="M78" s="266">
        <v>7.6</v>
      </c>
      <c r="N78" s="267"/>
      <c r="O78" s="268">
        <f t="shared" si="6"/>
        <v>7.6</v>
      </c>
      <c r="P78" s="269" t="str">
        <f>VLOOKUP(B78,'Уч ЮН'!$A$3:$H$492,8,FALSE)</f>
        <v>Кабанова Н.С.</v>
      </c>
      <c r="Q78" s="70" t="s">
        <v>660</v>
      </c>
      <c r="AF78" s="64"/>
      <c r="AG78" s="64"/>
      <c r="AH78" s="64"/>
      <c r="AI78" s="64"/>
      <c r="AJ78" s="64"/>
      <c r="AK78" s="64"/>
      <c r="AL78" s="64"/>
    </row>
    <row r="79" spans="1:38" s="9" customFormat="1" ht="13.5" customHeight="1">
      <c r="A79" s="93">
        <v>31</v>
      </c>
      <c r="B79" s="299">
        <v>241</v>
      </c>
      <c r="C79" s="63" t="str">
        <f>VLOOKUP(B79,'Уч ЮН'!$A$3:$H$492,2,FALSE)</f>
        <v>Малютин Ярослав</v>
      </c>
      <c r="D79" s="110" t="str">
        <f>VLOOKUP(B79,'Уч ЮН'!$A$3:$H$492,3,FALSE)</f>
        <v>2001</v>
      </c>
      <c r="E79" s="54" t="str">
        <f>VLOOKUP(B79,'Уч ЮН'!$A$3:$H$492,4,FALSE)</f>
        <v>3</v>
      </c>
      <c r="F79" s="63" t="str">
        <f>VLOOKUP(B79,'Уч ЮН'!$A$3:$H$492,5,FALSE)</f>
        <v>Пензенская</v>
      </c>
      <c r="G79" s="87">
        <f>VLOOKUP(B79,'Уч ЮН'!$A$3:$H$492,6,FALSE)</f>
        <v>0</v>
      </c>
      <c r="H79" s="114" t="str">
        <f>VLOOKUP(B79,'Уч ЮН'!$A$3:$H$492,7,FALSE)</f>
        <v>СДЮСШОР Заречный</v>
      </c>
      <c r="I79" s="60">
        <f t="shared" si="7"/>
        <v>7.6</v>
      </c>
      <c r="J79" s="60"/>
      <c r="K79" s="265">
        <f t="shared" si="5"/>
        <v>3</v>
      </c>
      <c r="L79" s="265" t="s">
        <v>776</v>
      </c>
      <c r="M79" s="266">
        <v>7.6</v>
      </c>
      <c r="N79" s="267"/>
      <c r="O79" s="268">
        <f t="shared" si="6"/>
        <v>7.6</v>
      </c>
      <c r="P79" s="269" t="str">
        <f>VLOOKUP(B79,'Уч ЮН'!$A$3:$H$492,8,FALSE)</f>
        <v>Жиженкова С.С.</v>
      </c>
      <c r="Q79" s="70" t="s">
        <v>660</v>
      </c>
      <c r="AF79" s="64"/>
      <c r="AG79" s="64"/>
      <c r="AH79" s="64"/>
      <c r="AI79" s="64"/>
      <c r="AJ79" s="64"/>
      <c r="AK79" s="64"/>
      <c r="AL79" s="64"/>
    </row>
    <row r="80" spans="1:38" s="9" customFormat="1" ht="13.5" customHeight="1">
      <c r="A80" s="93">
        <v>31</v>
      </c>
      <c r="B80" s="299">
        <v>28</v>
      </c>
      <c r="C80" s="63" t="str">
        <f>VLOOKUP(B80,'Уч ЮН'!$A$3:$H$492,2,FALSE)</f>
        <v xml:space="preserve">Астафьев Дмитрий </v>
      </c>
      <c r="D80" s="110" t="str">
        <f>VLOOKUP(B80,'Уч ЮН'!$A$3:$H$492,3,FALSE)</f>
        <v>2001</v>
      </c>
      <c r="E80" s="54" t="str">
        <f>VLOOKUP(B80,'Уч ЮН'!$A$3:$H$492,4,FALSE)</f>
        <v>2</v>
      </c>
      <c r="F80" s="63" t="str">
        <f>VLOOKUP(B80,'Уч ЮН'!$A$3:$H$492,5,FALSE)</f>
        <v>Тамбовская</v>
      </c>
      <c r="G80" s="87">
        <f>VLOOKUP(B80,'Уч ЮН'!$A$3:$H$492,6,FALSE)</f>
        <v>0</v>
      </c>
      <c r="H80" s="114" t="str">
        <f>VLOOKUP(B80,'Уч ЮН'!$A$3:$H$492,7,FALSE)</f>
        <v>ДЮСШ-1</v>
      </c>
      <c r="I80" s="60">
        <f t="shared" si="7"/>
        <v>7.6</v>
      </c>
      <c r="J80" s="60"/>
      <c r="K80" s="265">
        <f t="shared" si="5"/>
        <v>3</v>
      </c>
      <c r="L80" s="265" t="s">
        <v>776</v>
      </c>
      <c r="M80" s="266">
        <v>7.6</v>
      </c>
      <c r="N80" s="267"/>
      <c r="O80" s="268">
        <f t="shared" si="6"/>
        <v>7.6</v>
      </c>
      <c r="P80" s="269" t="str">
        <f>VLOOKUP(B80,'Уч ЮН'!$A$3:$H$492,8,FALSE)</f>
        <v>Бонарева С.В</v>
      </c>
      <c r="Q80" s="70" t="s">
        <v>642</v>
      </c>
      <c r="AF80" s="64"/>
      <c r="AG80" s="64"/>
      <c r="AH80" s="64"/>
      <c r="AI80" s="64"/>
      <c r="AJ80" s="64"/>
      <c r="AK80" s="64"/>
      <c r="AL80" s="64"/>
    </row>
    <row r="81" spans="1:38" s="9" customFormat="1" ht="13.5" customHeight="1">
      <c r="A81" s="93">
        <v>37</v>
      </c>
      <c r="B81" s="299">
        <v>327</v>
      </c>
      <c r="C81" s="63" t="str">
        <f>VLOOKUP(B81,'Уч ЮН'!$A$3:$H$492,2,FALSE)</f>
        <v>Костюшин Александр</v>
      </c>
      <c r="D81" s="110" t="str">
        <f>VLOOKUP(B81,'Уч ЮН'!$A$3:$H$492,3,FALSE)</f>
        <v>2002</v>
      </c>
      <c r="E81" s="54" t="str">
        <f>VLOOKUP(B81,'Уч ЮН'!$A$3:$H$492,4,FALSE)</f>
        <v>2</v>
      </c>
      <c r="F81" s="63" t="str">
        <f>VLOOKUP(B81,'Уч ЮН'!$A$3:$H$492,5,FALSE)</f>
        <v>Пензенская</v>
      </c>
      <c r="G81" s="87">
        <f>VLOOKUP(B81,'Уч ЮН'!$A$3:$H$492,6,FALSE)</f>
        <v>0</v>
      </c>
      <c r="H81" s="114" t="str">
        <f>VLOOKUP(B81,'Уч ЮН'!$A$3:$H$492,7,FALSE)</f>
        <v>КСШОР</v>
      </c>
      <c r="I81" s="60">
        <f t="shared" si="7"/>
        <v>7.7</v>
      </c>
      <c r="J81" s="60"/>
      <c r="K81" s="265">
        <f t="shared" si="5"/>
        <v>3</v>
      </c>
      <c r="L81" s="265" t="s">
        <v>776</v>
      </c>
      <c r="M81" s="266">
        <v>7.7</v>
      </c>
      <c r="N81" s="267"/>
      <c r="O81" s="268">
        <f t="shared" si="6"/>
        <v>7.7</v>
      </c>
      <c r="P81" s="269" t="str">
        <f>VLOOKUP(B81,'Уч ЮН'!$A$3:$H$492,8,FALSE)</f>
        <v>Невокшанов Б.В.</v>
      </c>
      <c r="Q81" s="70" t="s">
        <v>661</v>
      </c>
      <c r="AF81" s="64"/>
      <c r="AG81" s="64"/>
      <c r="AH81" s="64"/>
      <c r="AI81" s="64"/>
      <c r="AJ81" s="64"/>
      <c r="AK81" s="64"/>
      <c r="AL81" s="64"/>
    </row>
    <row r="82" spans="1:38" s="9" customFormat="1" ht="13.5" customHeight="1">
      <c r="A82" s="93">
        <v>37</v>
      </c>
      <c r="B82" s="299">
        <v>492</v>
      </c>
      <c r="C82" s="63" t="str">
        <f>VLOOKUP(B82,'Уч ЮН'!$A$3:$H$492,2,FALSE)</f>
        <v>Широков Никита</v>
      </c>
      <c r="D82" s="110" t="str">
        <f>VLOOKUP(B82,'Уч ЮН'!$A$3:$H$492,3,FALSE)</f>
        <v>2001</v>
      </c>
      <c r="E82" s="54" t="str">
        <f>VLOOKUP(B82,'Уч ЮН'!$A$3:$H$492,4,FALSE)</f>
        <v>1</v>
      </c>
      <c r="F82" s="63" t="str">
        <f>VLOOKUP(B82,'Уч ЮН'!$A$3:$H$492,5,FALSE)</f>
        <v>Пензенская</v>
      </c>
      <c r="G82" s="87">
        <f>VLOOKUP(B82,'Уч ЮН'!$A$3:$H$492,6,FALSE)</f>
        <v>0</v>
      </c>
      <c r="H82" s="114" t="str">
        <f>VLOOKUP(B82,'Уч ЮН'!$A$3:$H$492,7,FALSE)</f>
        <v>ДЮСШ-6</v>
      </c>
      <c r="I82" s="60">
        <f t="shared" si="7"/>
        <v>7.7</v>
      </c>
      <c r="J82" s="60"/>
      <c r="K82" s="265">
        <f t="shared" si="5"/>
        <v>3</v>
      </c>
      <c r="L82" s="265" t="s">
        <v>776</v>
      </c>
      <c r="M82" s="266">
        <v>7.7</v>
      </c>
      <c r="N82" s="267"/>
      <c r="O82" s="268">
        <f t="shared" si="6"/>
        <v>7.7</v>
      </c>
      <c r="P82" s="269" t="str">
        <f>VLOOKUP(B82,'Уч ЮН'!$A$3:$H$492,8,FALSE)</f>
        <v>Красновы К.И.,Р.Б.</v>
      </c>
      <c r="Q82" s="70" t="s">
        <v>660</v>
      </c>
      <c r="AF82" s="64"/>
      <c r="AG82" s="64"/>
      <c r="AH82" s="64"/>
      <c r="AI82" s="64"/>
      <c r="AJ82" s="64"/>
      <c r="AK82" s="64"/>
      <c r="AL82" s="64"/>
    </row>
    <row r="83" spans="1:38" s="9" customFormat="1" ht="13.5" customHeight="1">
      <c r="A83" s="93">
        <v>39</v>
      </c>
      <c r="B83" s="299">
        <v>623</v>
      </c>
      <c r="C83" s="63" t="str">
        <f>VLOOKUP(B83,'Уч ЮН'!$A$3:$H$492,2,FALSE)</f>
        <v>Голышев Дмитрий</v>
      </c>
      <c r="D83" s="110" t="str">
        <f>VLOOKUP(B83,'Уч ЮН'!$A$3:$H$492,3,FALSE)</f>
        <v>2002</v>
      </c>
      <c r="E83" s="54" t="str">
        <f>VLOOKUP(B83,'Уч ЮН'!$A$3:$H$492,4,FALSE)</f>
        <v>3</v>
      </c>
      <c r="F83" s="63" t="str">
        <f>VLOOKUP(B83,'Уч ЮН'!$A$3:$H$492,5,FALSE)</f>
        <v>Нижегородская</v>
      </c>
      <c r="G83" s="87">
        <f>VLOOKUP(B83,'Уч ЮН'!$A$3:$H$492,6,FALSE)</f>
        <v>0</v>
      </c>
      <c r="H83" s="114" t="str">
        <f>VLOOKUP(B83,'Уч ЮН'!$A$3:$H$492,7,FALSE)</f>
        <v xml:space="preserve"> ДЮСШ-3, Арзамас</v>
      </c>
      <c r="I83" s="60">
        <f t="shared" si="7"/>
        <v>7.8</v>
      </c>
      <c r="J83" s="60"/>
      <c r="K83" s="265">
        <f t="shared" si="5"/>
        <v>3</v>
      </c>
      <c r="L83" s="265" t="s">
        <v>776</v>
      </c>
      <c r="M83" s="266">
        <v>7.8</v>
      </c>
      <c r="N83" s="267"/>
      <c r="O83" s="268">
        <f t="shared" si="6"/>
        <v>7.8</v>
      </c>
      <c r="P83" s="269" t="str">
        <f>VLOOKUP(B83,'Уч ЮН'!$A$3:$H$492,8,FALSE)</f>
        <v>Папин А.Ю</v>
      </c>
      <c r="Q83" s="70" t="s">
        <v>662</v>
      </c>
      <c r="AF83" s="64"/>
      <c r="AG83" s="64"/>
      <c r="AH83" s="64"/>
      <c r="AI83" s="64"/>
      <c r="AJ83" s="64"/>
      <c r="AK83" s="64"/>
      <c r="AL83" s="64"/>
    </row>
    <row r="84" spans="1:38" s="9" customFormat="1" ht="13.5" customHeight="1">
      <c r="A84" s="93">
        <v>39</v>
      </c>
      <c r="B84" s="299">
        <v>238</v>
      </c>
      <c r="C84" s="63" t="str">
        <f>VLOOKUP(B84,'Уч ЮН'!$A$3:$H$492,2,FALSE)</f>
        <v>Колганов Максим</v>
      </c>
      <c r="D84" s="110" t="str">
        <f>VLOOKUP(B84,'Уч ЮН'!$A$3:$H$492,3,FALSE)</f>
        <v>2002</v>
      </c>
      <c r="E84" s="54" t="str">
        <f>VLOOKUP(B84,'Уч ЮН'!$A$3:$H$492,4,FALSE)</f>
        <v>2</v>
      </c>
      <c r="F84" s="63" t="str">
        <f>VLOOKUP(B84,'Уч ЮН'!$A$3:$H$492,5,FALSE)</f>
        <v>Пензенская</v>
      </c>
      <c r="G84" s="87">
        <f>VLOOKUP(B84,'Уч ЮН'!$A$3:$H$492,6,FALSE)</f>
        <v>0</v>
      </c>
      <c r="H84" s="114" t="str">
        <f>VLOOKUP(B84,'Уч ЮН'!$A$3:$H$492,7,FALSE)</f>
        <v>СДЮСШОР Заречный</v>
      </c>
      <c r="I84" s="60">
        <f t="shared" si="7"/>
        <v>7.8</v>
      </c>
      <c r="J84" s="60"/>
      <c r="K84" s="265">
        <f t="shared" si="5"/>
        <v>3</v>
      </c>
      <c r="L84" s="265" t="s">
        <v>776</v>
      </c>
      <c r="M84" s="266">
        <v>7.8</v>
      </c>
      <c r="N84" s="267"/>
      <c r="O84" s="268">
        <f t="shared" si="6"/>
        <v>7.8</v>
      </c>
      <c r="P84" s="269" t="str">
        <f>VLOOKUP(B84,'Уч ЮН'!$A$3:$H$492,8,FALSE)</f>
        <v>Жиженкова С.С.</v>
      </c>
      <c r="Q84" s="70" t="s">
        <v>662</v>
      </c>
      <c r="AF84" s="64"/>
      <c r="AG84" s="64"/>
      <c r="AH84" s="64"/>
      <c r="AI84" s="64"/>
      <c r="AJ84" s="64"/>
      <c r="AK84" s="64"/>
      <c r="AL84" s="64"/>
    </row>
    <row r="85" spans="1:38" s="9" customFormat="1" ht="13.5" customHeight="1">
      <c r="A85" s="93">
        <v>39</v>
      </c>
      <c r="B85" s="299">
        <v>252</v>
      </c>
      <c r="C85" s="63" t="str">
        <f>VLOOKUP(B85,'Уч ЮН'!$A$3:$H$492,2,FALSE)</f>
        <v>Тарасов Михаил</v>
      </c>
      <c r="D85" s="110" t="str">
        <f>VLOOKUP(B85,'Уч ЮН'!$A$3:$H$492,3,FALSE)</f>
        <v>2002</v>
      </c>
      <c r="E85" s="54"/>
      <c r="F85" s="63" t="str">
        <f>VLOOKUP(B85,'Уч ЮН'!$A$3:$H$492,5,FALSE)</f>
        <v>Пензенская</v>
      </c>
      <c r="G85" s="87">
        <f>VLOOKUP(B85,'Уч ЮН'!$A$3:$H$492,6,FALSE)</f>
        <v>0</v>
      </c>
      <c r="H85" s="114" t="str">
        <f>VLOOKUP(B85,'Уч ЮН'!$A$3:$H$492,7,FALSE)</f>
        <v>ДЮСШ-6</v>
      </c>
      <c r="I85" s="60">
        <f t="shared" si="7"/>
        <v>7.8</v>
      </c>
      <c r="J85" s="60"/>
      <c r="K85" s="265">
        <f t="shared" si="5"/>
        <v>3</v>
      </c>
      <c r="L85" s="265" t="s">
        <v>776</v>
      </c>
      <c r="M85" s="266">
        <v>7.8</v>
      </c>
      <c r="N85" s="267"/>
      <c r="O85" s="268">
        <f t="shared" si="6"/>
        <v>7.8</v>
      </c>
      <c r="P85" s="269" t="str">
        <f>VLOOKUP(B85,'Уч ЮН'!$A$3:$H$492,8,FALSE)</f>
        <v>Краснова И.Н.,Земсков А.М.</v>
      </c>
      <c r="Q85" s="70" t="s">
        <v>661</v>
      </c>
      <c r="AF85" s="64"/>
      <c r="AG85" s="64"/>
      <c r="AH85" s="64"/>
      <c r="AI85" s="64"/>
      <c r="AJ85" s="64"/>
      <c r="AK85" s="64"/>
      <c r="AL85" s="64"/>
    </row>
    <row r="86" spans="1:38" s="9" customFormat="1" ht="13.5" customHeight="1">
      <c r="A86" s="93">
        <v>42</v>
      </c>
      <c r="B86" s="299">
        <v>251</v>
      </c>
      <c r="C86" s="63" t="str">
        <f>VLOOKUP(B86,'Уч ЮН'!$A$3:$H$492,2,FALSE)</f>
        <v>Ковылов Олег</v>
      </c>
      <c r="D86" s="110" t="str">
        <f>VLOOKUP(B86,'Уч ЮН'!$A$3:$H$492,3,FALSE)</f>
        <v>2001</v>
      </c>
      <c r="E86" s="54"/>
      <c r="F86" s="63" t="str">
        <f>VLOOKUP(B86,'Уч ЮН'!$A$3:$H$492,5,FALSE)</f>
        <v>Пензенская</v>
      </c>
      <c r="G86" s="87">
        <f>VLOOKUP(B86,'Уч ЮН'!$A$3:$H$492,6,FALSE)</f>
        <v>0</v>
      </c>
      <c r="H86" s="114" t="str">
        <f>VLOOKUP(B86,'Уч ЮН'!$A$3:$H$492,7,FALSE)</f>
        <v>ДЮСШ-6</v>
      </c>
      <c r="I86" s="60">
        <f t="shared" si="7"/>
        <v>8</v>
      </c>
      <c r="J86" s="60"/>
      <c r="K86" s="265" t="str">
        <f t="shared" si="5"/>
        <v>1ю</v>
      </c>
      <c r="L86" s="265" t="s">
        <v>776</v>
      </c>
      <c r="M86" s="266">
        <v>8</v>
      </c>
      <c r="N86" s="267"/>
      <c r="O86" s="268">
        <f t="shared" si="6"/>
        <v>8</v>
      </c>
      <c r="P86" s="269" t="str">
        <f>VLOOKUP(B86,'Уч ЮН'!$A$3:$H$492,8,FALSE)</f>
        <v>Краснова И.Н.</v>
      </c>
      <c r="Q86" s="70" t="s">
        <v>662</v>
      </c>
      <c r="AF86" s="64"/>
      <c r="AG86" s="64"/>
      <c r="AH86" s="64"/>
      <c r="AI86" s="64"/>
      <c r="AJ86" s="64"/>
      <c r="AK86" s="64"/>
      <c r="AL86" s="64"/>
    </row>
    <row r="87" spans="1:38" s="9" customFormat="1" ht="15" hidden="1">
      <c r="A87" s="317"/>
      <c r="B87" s="303">
        <v>111</v>
      </c>
      <c r="C87" s="304" t="str">
        <f>VLOOKUP(B87,'Уч ЮН'!$A$3:$H$492,2,FALSE)</f>
        <v>Кузнецов Дамир</v>
      </c>
      <c r="D87" s="305" t="str">
        <f>VLOOKUP(B87,'Уч ЮН'!$A$3:$H$492,3,FALSE)</f>
        <v>2002</v>
      </c>
      <c r="E87" s="306">
        <f>VLOOKUP(B87,'Уч ЮН'!$A$3:$H$492,4,FALSE)</f>
        <v>2</v>
      </c>
      <c r="F87" s="304" t="str">
        <f>VLOOKUP(B87,'Уч ЮН'!$A$3:$H$492,5,FALSE)</f>
        <v>Мордовия</v>
      </c>
      <c r="G87" s="307">
        <f>VLOOKUP(B87,'Уч ЮН'!$A$3:$H$492,6,FALSE)</f>
        <v>0</v>
      </c>
      <c r="H87" s="308" t="str">
        <f>VLOOKUP(B87,'Уч ЮН'!$A$3:$H$492,7,FALSE)</f>
        <v>ДЮСШ-1</v>
      </c>
      <c r="I87" s="309" t="str">
        <f t="shared" si="7"/>
        <v>н.я</v>
      </c>
      <c r="J87" s="309"/>
      <c r="K87" s="310"/>
      <c r="L87" s="310" t="s">
        <v>776</v>
      </c>
      <c r="M87" s="311" t="s">
        <v>663</v>
      </c>
      <c r="N87" s="312"/>
      <c r="O87" s="313" t="e">
        <f t="shared" si="6"/>
        <v>#NUM!</v>
      </c>
      <c r="P87" s="314" t="str">
        <f>VLOOKUP(B87,'Уч ЮН'!$A$3:$H$492,8,FALSE)</f>
        <v>Обрывалин А.А.</v>
      </c>
      <c r="Q87" s="315"/>
      <c r="R87" s="316"/>
      <c r="S87" s="316"/>
      <c r="T87" s="316"/>
      <c r="U87" s="316"/>
      <c r="AF87" s="64"/>
      <c r="AG87" s="64"/>
      <c r="AH87" s="64"/>
      <c r="AI87" s="64"/>
      <c r="AJ87" s="64"/>
      <c r="AK87" s="64"/>
      <c r="AL87" s="64"/>
    </row>
    <row r="88" spans="1:38" s="9" customFormat="1" ht="15" hidden="1">
      <c r="A88" s="141"/>
      <c r="B88" s="231">
        <v>78</v>
      </c>
      <c r="C88" s="130" t="str">
        <f>VLOOKUP(B88,'Уч ЮН'!$A$3:$H$492,2,FALSE)</f>
        <v>Баздеров Максим</v>
      </c>
      <c r="D88" s="128" t="str">
        <f>VLOOKUP(B88,'Уч ЮН'!$A$3:$H$492,3,FALSE)</f>
        <v>2002</v>
      </c>
      <c r="E88" s="129" t="str">
        <f>VLOOKUP(B88,'Уч ЮН'!$A$3:$H$492,4,FALSE)</f>
        <v>3</v>
      </c>
      <c r="F88" s="130" t="str">
        <f>VLOOKUP(B88,'Уч ЮН'!$A$3:$H$492,5,FALSE)</f>
        <v>Пензенская</v>
      </c>
      <c r="G88" s="131">
        <f>VLOOKUP(B88,'Уч ЮН'!$A$3:$H$492,6,FALSE)</f>
        <v>0</v>
      </c>
      <c r="H88" s="132" t="str">
        <f>VLOOKUP(B88,'Уч ЮН'!$A$3:$H$492,7,FALSE)</f>
        <v>ДЮСШ Вадинск</v>
      </c>
      <c r="I88" s="133" t="str">
        <f t="shared" si="7"/>
        <v>н.я</v>
      </c>
      <c r="J88" s="133"/>
      <c r="K88" s="81"/>
      <c r="L88" s="81" t="s">
        <v>776</v>
      </c>
      <c r="M88" s="252" t="s">
        <v>663</v>
      </c>
      <c r="N88" s="134"/>
      <c r="O88" s="135" t="e">
        <f t="shared" si="6"/>
        <v>#NUM!</v>
      </c>
      <c r="P88" s="136" t="str">
        <f>VLOOKUP(B88,'Уч ЮН'!$A$3:$H$492,8,FALSE)</f>
        <v>Душутин В.В.</v>
      </c>
      <c r="Q88" s="160"/>
      <c r="R88" s="71"/>
      <c r="S88" s="71"/>
      <c r="T88" s="71"/>
      <c r="U88" s="71"/>
      <c r="AF88" s="64"/>
      <c r="AG88" s="64"/>
      <c r="AH88" s="64"/>
      <c r="AI88" s="64"/>
      <c r="AJ88" s="64"/>
      <c r="AK88" s="64"/>
      <c r="AL88" s="64"/>
    </row>
    <row r="89" spans="1:38" s="9" customFormat="1" ht="15" hidden="1">
      <c r="A89" s="141"/>
      <c r="B89" s="231">
        <v>32</v>
      </c>
      <c r="C89" s="130" t="str">
        <f>VLOOKUP(B89,'Уч ЮН'!$A$3:$H$492,2,FALSE)</f>
        <v>Макеев Анатолий</v>
      </c>
      <c r="D89" s="128" t="str">
        <f>VLOOKUP(B89,'Уч ЮН'!$A$3:$H$492,3,FALSE)</f>
        <v>2001</v>
      </c>
      <c r="E89" s="129">
        <f>VLOOKUP(B89,'Уч ЮН'!$A$3:$H$492,4,FALSE)</f>
        <v>0</v>
      </c>
      <c r="F89" s="130" t="str">
        <f>VLOOKUP(B89,'Уч ЮН'!$A$3:$H$492,5,FALSE)</f>
        <v>Самарская</v>
      </c>
      <c r="G89" s="131">
        <f>VLOOKUP(B89,'Уч ЮН'!$A$3:$H$492,6,FALSE)</f>
        <v>0</v>
      </c>
      <c r="H89" s="132" t="str">
        <f>VLOOKUP(B89,'Уч ЮН'!$A$3:$H$492,7,FALSE)</f>
        <v>Нефтегорск</v>
      </c>
      <c r="I89" s="133" t="str">
        <f t="shared" si="7"/>
        <v>н.я</v>
      </c>
      <c r="J89" s="133"/>
      <c r="K89" s="81"/>
      <c r="L89" s="81" t="s">
        <v>776</v>
      </c>
      <c r="M89" s="252" t="s">
        <v>663</v>
      </c>
      <c r="N89" s="134"/>
      <c r="O89" s="135" t="e">
        <f t="shared" si="6"/>
        <v>#NUM!</v>
      </c>
      <c r="P89" s="136" t="str">
        <f>VLOOKUP(B89,'Уч ЮН'!$A$3:$H$492,8,FALSE)</f>
        <v>Букетова Л.Л.</v>
      </c>
      <c r="Q89" s="160"/>
      <c r="R89" s="71"/>
      <c r="S89" s="71"/>
      <c r="T89" s="71"/>
      <c r="U89" s="71"/>
      <c r="AF89" s="64"/>
      <c r="AG89" s="64"/>
      <c r="AH89" s="64"/>
      <c r="AI89" s="64"/>
      <c r="AJ89" s="64"/>
      <c r="AK89" s="64"/>
      <c r="AL89" s="64"/>
    </row>
    <row r="90" spans="1:38" s="9" customFormat="1" ht="15" hidden="1">
      <c r="A90" s="141"/>
      <c r="B90" s="231">
        <v>410</v>
      </c>
      <c r="C90" s="130" t="str">
        <f>VLOOKUP(B90,'Уч ЮН'!$A$3:$H$492,2,FALSE)</f>
        <v>Кузин Михаил</v>
      </c>
      <c r="D90" s="128" t="str">
        <f>VLOOKUP(B90,'Уч ЮН'!$A$3:$H$492,3,FALSE)</f>
        <v>2001</v>
      </c>
      <c r="E90" s="129" t="str">
        <f>VLOOKUP(B90,'Уч ЮН'!$A$3:$H$492,4,FALSE)</f>
        <v>КМС</v>
      </c>
      <c r="F90" s="130" t="str">
        <f>VLOOKUP(B90,'Уч ЮН'!$A$3:$H$492,5,FALSE)</f>
        <v>Пензенская</v>
      </c>
      <c r="G90" s="131">
        <f>VLOOKUP(B90,'Уч ЮН'!$A$3:$H$492,6,FALSE)</f>
        <v>0</v>
      </c>
      <c r="H90" s="132" t="str">
        <f>VLOOKUP(B90,'Уч ЮН'!$A$3:$H$492,7,FALSE)</f>
        <v>ДЮСШ-6</v>
      </c>
      <c r="I90" s="133" t="str">
        <f t="shared" si="7"/>
        <v>н.я</v>
      </c>
      <c r="J90" s="133"/>
      <c r="K90" s="81"/>
      <c r="L90" s="81" t="s">
        <v>776</v>
      </c>
      <c r="M90" s="252" t="s">
        <v>663</v>
      </c>
      <c r="N90" s="134"/>
      <c r="O90" s="135" t="e">
        <f t="shared" si="6"/>
        <v>#NUM!</v>
      </c>
      <c r="P90" s="136" t="str">
        <f>VLOOKUP(B90,'Уч ЮН'!$A$3:$H$492,8,FALSE)</f>
        <v>Кабанова Н.С.,Земсков А.М.</v>
      </c>
      <c r="Q90" s="160"/>
      <c r="R90" s="71"/>
      <c r="S90" s="71"/>
      <c r="T90" s="71"/>
      <c r="U90" s="71"/>
      <c r="AF90" s="64"/>
      <c r="AG90" s="64"/>
      <c r="AH90" s="64"/>
      <c r="AI90" s="64"/>
      <c r="AJ90" s="64"/>
      <c r="AK90" s="64"/>
      <c r="AL90" s="64"/>
    </row>
    <row r="91" spans="1:38" s="9" customFormat="1" ht="15" hidden="1">
      <c r="A91" s="141"/>
      <c r="B91" s="231">
        <v>77</v>
      </c>
      <c r="C91" s="130" t="str">
        <f>VLOOKUP(B91,'Уч ЮН'!$A$3:$H$492,2,FALSE)</f>
        <v>Бушов Сергей</v>
      </c>
      <c r="D91" s="128" t="str">
        <f>VLOOKUP(B91,'Уч ЮН'!$A$3:$H$492,3,FALSE)</f>
        <v>2001</v>
      </c>
      <c r="E91" s="129" t="str">
        <f>VLOOKUP(B91,'Уч ЮН'!$A$3:$H$492,4,FALSE)</f>
        <v>2</v>
      </c>
      <c r="F91" s="130" t="str">
        <f>VLOOKUP(B91,'Уч ЮН'!$A$3:$H$492,5,FALSE)</f>
        <v>Пензенская</v>
      </c>
      <c r="G91" s="131">
        <f>VLOOKUP(B91,'Уч ЮН'!$A$3:$H$492,6,FALSE)</f>
        <v>0</v>
      </c>
      <c r="H91" s="132" t="str">
        <f>VLOOKUP(B91,'Уч ЮН'!$A$3:$H$492,7,FALSE)</f>
        <v>ДЮСШ Вадинск</v>
      </c>
      <c r="I91" s="133" t="str">
        <f t="shared" si="7"/>
        <v>н.я</v>
      </c>
      <c r="J91" s="133"/>
      <c r="K91" s="81"/>
      <c r="L91" s="81" t="s">
        <v>776</v>
      </c>
      <c r="M91" s="252" t="s">
        <v>663</v>
      </c>
      <c r="N91" s="134"/>
      <c r="O91" s="135" t="e">
        <f t="shared" si="6"/>
        <v>#NUM!</v>
      </c>
      <c r="P91" s="136" t="str">
        <f>VLOOKUP(B91,'Уч ЮН'!$A$3:$H$492,8,FALSE)</f>
        <v>Душутин В.В.</v>
      </c>
      <c r="Q91" s="160"/>
      <c r="R91" s="71"/>
      <c r="S91" s="71"/>
      <c r="T91" s="71"/>
      <c r="U91" s="71"/>
      <c r="AF91" s="64"/>
      <c r="AG91" s="64"/>
      <c r="AH91" s="64"/>
      <c r="AI91" s="64"/>
      <c r="AJ91" s="64"/>
      <c r="AK91" s="64"/>
      <c r="AL91" s="64"/>
    </row>
    <row r="92" spans="1:38" s="9" customFormat="1" ht="15" hidden="1">
      <c r="A92" s="141"/>
      <c r="B92" s="231">
        <v>33</v>
      </c>
      <c r="C92" s="130" t="str">
        <f>VLOOKUP(B92,'Уч ЮН'!$A$3:$H$492,2,FALSE)</f>
        <v>Таболин Данила</v>
      </c>
      <c r="D92" s="128" t="str">
        <f>VLOOKUP(B92,'Уч ЮН'!$A$3:$H$492,3,FALSE)</f>
        <v>2002</v>
      </c>
      <c r="E92" s="129">
        <f>VLOOKUP(B92,'Уч ЮН'!$A$3:$H$492,4,FALSE)</f>
        <v>0</v>
      </c>
      <c r="F92" s="130" t="str">
        <f>VLOOKUP(B92,'Уч ЮН'!$A$3:$H$492,5,FALSE)</f>
        <v>Самарская</v>
      </c>
      <c r="G92" s="131">
        <f>VLOOKUP(B92,'Уч ЮН'!$A$3:$H$492,6,FALSE)</f>
        <v>0</v>
      </c>
      <c r="H92" s="132" t="str">
        <f>VLOOKUP(B92,'Уч ЮН'!$A$3:$H$492,7,FALSE)</f>
        <v>Нефтегорск</v>
      </c>
      <c r="I92" s="133" t="str">
        <f t="shared" si="7"/>
        <v>н.я</v>
      </c>
      <c r="J92" s="133"/>
      <c r="K92" s="81"/>
      <c r="L92" s="81" t="s">
        <v>776</v>
      </c>
      <c r="M92" s="252" t="s">
        <v>663</v>
      </c>
      <c r="N92" s="134"/>
      <c r="O92" s="135" t="e">
        <f t="shared" si="6"/>
        <v>#NUM!</v>
      </c>
      <c r="P92" s="136" t="str">
        <f>VLOOKUP(B92,'Уч ЮН'!$A$3:$H$492,8,FALSE)</f>
        <v>Букетова Л.Л.</v>
      </c>
      <c r="Q92" s="160"/>
      <c r="R92" s="71"/>
      <c r="S92" s="71"/>
      <c r="T92" s="71"/>
      <c r="U92" s="71"/>
      <c r="AF92" s="64"/>
      <c r="AG92" s="64"/>
      <c r="AH92" s="64"/>
      <c r="AI92" s="64"/>
      <c r="AJ92" s="64"/>
      <c r="AK92" s="64"/>
      <c r="AL92" s="64"/>
    </row>
    <row r="93" spans="1:38" s="25" customFormat="1" ht="15.75" customHeight="1">
      <c r="A93" s="367" t="s">
        <v>399</v>
      </c>
      <c r="B93" s="367"/>
      <c r="C93" s="367"/>
      <c r="D93" s="367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69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</row>
    <row r="94" spans="1:38" s="25" customFormat="1" ht="15.75" customHeight="1">
      <c r="A94" s="368" t="s">
        <v>58</v>
      </c>
      <c r="B94" s="368"/>
      <c r="C94" s="368"/>
      <c r="D94" s="368"/>
      <c r="E94" s="368"/>
      <c r="F94" s="368"/>
      <c r="G94" s="368"/>
      <c r="H94" s="368"/>
      <c r="I94" s="368"/>
      <c r="J94" s="368"/>
      <c r="K94" s="368"/>
      <c r="L94" s="368"/>
      <c r="M94" s="368"/>
      <c r="N94" s="368"/>
      <c r="O94" s="368"/>
      <c r="P94" s="368"/>
      <c r="Q94" s="368"/>
      <c r="R94" s="368"/>
      <c r="S94" s="368"/>
      <c r="T94" s="368"/>
      <c r="U94" s="368"/>
      <c r="V94" s="69"/>
      <c r="W94" s="69"/>
      <c r="X94" s="9"/>
      <c r="Y94" s="30"/>
      <c r="Z94" s="86"/>
      <c r="AA94" s="86"/>
      <c r="AB94" s="86"/>
      <c r="AC94" s="86"/>
      <c r="AD94" s="86"/>
      <c r="AE94" s="86"/>
      <c r="AF94" s="98"/>
      <c r="AG94" s="98"/>
      <c r="AH94" s="98"/>
      <c r="AI94" s="98"/>
      <c r="AJ94" s="98"/>
      <c r="AK94" s="98"/>
      <c r="AL94" s="98"/>
    </row>
    <row r="95" spans="1:38" ht="12.75" customHeight="1">
      <c r="A95" s="37"/>
      <c r="B95" s="230"/>
      <c r="C95" s="40"/>
      <c r="D95" s="107"/>
      <c r="E95" s="37"/>
      <c r="F95" s="37"/>
      <c r="G95" s="89"/>
      <c r="I95" s="37"/>
      <c r="J95" s="37"/>
      <c r="K95" s="37"/>
      <c r="L95" s="46" t="s">
        <v>23</v>
      </c>
      <c r="M95" s="250"/>
      <c r="N95" s="57"/>
      <c r="O95" s="57"/>
      <c r="P95" s="37" t="s">
        <v>636</v>
      </c>
      <c r="Q95" s="249"/>
      <c r="R95" s="37"/>
      <c r="S95" s="37"/>
      <c r="T95" s="37"/>
      <c r="U95" s="37"/>
      <c r="V95" s="69"/>
      <c r="W95" s="69"/>
      <c r="X95" s="9"/>
      <c r="Y95" s="30"/>
      <c r="Z95" s="9"/>
      <c r="AA95" s="9"/>
      <c r="AB95" s="9"/>
      <c r="AC95" s="9"/>
      <c r="AD95" s="9"/>
      <c r="AE95" s="9"/>
      <c r="AF95" s="64"/>
      <c r="AG95" s="64"/>
      <c r="AH95" s="64"/>
      <c r="AI95" s="64"/>
      <c r="AJ95" s="64"/>
      <c r="AK95" s="64"/>
      <c r="AL95" s="64"/>
    </row>
    <row r="96" spans="1:38" s="35" customFormat="1" ht="13.5" customHeight="1">
      <c r="A96" s="39"/>
      <c r="B96" s="230"/>
      <c r="C96" s="42"/>
      <c r="D96" s="108"/>
      <c r="E96" s="41"/>
      <c r="F96" s="38"/>
      <c r="G96" s="90"/>
      <c r="I96" s="147"/>
      <c r="J96" s="147"/>
      <c r="K96" s="147"/>
      <c r="L96" s="125" t="s">
        <v>24</v>
      </c>
      <c r="M96" s="251"/>
      <c r="N96" s="58"/>
      <c r="O96" s="58"/>
      <c r="P96" s="37" t="s">
        <v>702</v>
      </c>
      <c r="Q96" s="369" t="s">
        <v>28</v>
      </c>
      <c r="R96" s="369"/>
      <c r="S96" s="370" t="s">
        <v>636</v>
      </c>
      <c r="T96" s="370"/>
      <c r="U96" s="370"/>
      <c r="V96" s="47"/>
      <c r="W96" s="9"/>
      <c r="X96" s="9"/>
      <c r="Y96" s="30"/>
      <c r="Z96" s="100"/>
      <c r="AA96" s="100"/>
      <c r="AB96" s="100"/>
      <c r="AC96" s="100"/>
      <c r="AD96" s="100"/>
      <c r="AE96" s="100"/>
      <c r="AF96" s="144"/>
      <c r="AG96" s="144"/>
      <c r="AH96" s="144"/>
      <c r="AI96" s="144"/>
      <c r="AJ96" s="144"/>
      <c r="AK96" s="144"/>
      <c r="AL96" s="144"/>
    </row>
    <row r="97" spans="1:38" s="36" customFormat="1" ht="24.75" customHeight="1">
      <c r="A97" s="43" t="s">
        <v>2</v>
      </c>
      <c r="B97" s="109" t="s">
        <v>25</v>
      </c>
      <c r="C97" s="43" t="s">
        <v>3</v>
      </c>
      <c r="D97" s="109" t="s">
        <v>406</v>
      </c>
      <c r="E97" s="43" t="s">
        <v>5</v>
      </c>
      <c r="F97" s="43" t="s">
        <v>6</v>
      </c>
      <c r="G97" s="43" t="s">
        <v>7</v>
      </c>
      <c r="H97" s="99" t="s">
        <v>8</v>
      </c>
      <c r="I97" s="95" t="s">
        <v>9</v>
      </c>
      <c r="J97" s="96" t="s">
        <v>10</v>
      </c>
      <c r="K97" s="97" t="s">
        <v>18</v>
      </c>
      <c r="L97" s="97" t="s">
        <v>56</v>
      </c>
      <c r="M97" s="95" t="s">
        <v>23</v>
      </c>
      <c r="N97" s="95" t="s">
        <v>24</v>
      </c>
      <c r="O97" s="95" t="s">
        <v>26</v>
      </c>
      <c r="P97" s="94" t="s">
        <v>11</v>
      </c>
      <c r="Q97" s="366" t="s">
        <v>12</v>
      </c>
      <c r="R97" s="366"/>
      <c r="S97" s="366"/>
      <c r="T97" s="263" t="s">
        <v>13</v>
      </c>
      <c r="U97" s="264" t="s">
        <v>2</v>
      </c>
      <c r="V97" s="115"/>
      <c r="W97" s="48"/>
      <c r="X97" s="48"/>
      <c r="Y97" s="49"/>
      <c r="AF97" s="145"/>
      <c r="AG97" s="145"/>
      <c r="AH97" s="145"/>
      <c r="AI97" s="145"/>
      <c r="AJ97" s="145"/>
      <c r="AK97" s="145"/>
      <c r="AL97" s="145"/>
    </row>
    <row r="98" spans="1:38" s="9" customFormat="1" ht="15">
      <c r="A98" s="93">
        <v>1</v>
      </c>
      <c r="B98" s="299">
        <v>324</v>
      </c>
      <c r="C98" s="63" t="str">
        <f>VLOOKUP(B98,'Уч ЮН'!$A$3:$H$492,2,FALSE)</f>
        <v>Ежов Иван</v>
      </c>
      <c r="D98" s="110" t="str">
        <f>VLOOKUP(B98,'Уч ЮН'!$A$3:$H$492,3,FALSE)</f>
        <v>1999</v>
      </c>
      <c r="E98" s="54" t="str">
        <f>VLOOKUP(B98,'Уч ЮН'!$A$3:$H$492,4,FALSE)</f>
        <v>КМС</v>
      </c>
      <c r="F98" s="63" t="str">
        <f>VLOOKUP(B98,'Уч ЮН'!$A$3:$H$492,5,FALSE)</f>
        <v>Пензенская</v>
      </c>
      <c r="G98" s="87">
        <f>VLOOKUP(B98,'Уч ЮН'!$A$3:$H$492,6,FALSE)</f>
        <v>0</v>
      </c>
      <c r="H98" s="114" t="str">
        <f>VLOOKUP(B98,'Уч ЮН'!$A$3:$H$492,7,FALSE)</f>
        <v>КСШОР</v>
      </c>
      <c r="I98" s="60">
        <f t="shared" ref="I98:J105" si="8">M98</f>
        <v>6.7</v>
      </c>
      <c r="J98" s="60">
        <f t="shared" si="8"/>
        <v>6.7</v>
      </c>
      <c r="K98" s="265" t="str">
        <f t="shared" ref="K98:K134" si="9">LOOKUP(O98,$V$1:$AD$1,$V$2:$AD$2)</f>
        <v>КМС</v>
      </c>
      <c r="L98" s="265">
        <v>10</v>
      </c>
      <c r="M98" s="266">
        <v>6.7</v>
      </c>
      <c r="N98" s="267">
        <v>6.7</v>
      </c>
      <c r="O98" s="268">
        <f t="shared" ref="O98:O136" si="10">SMALL(M98:N98,1)+0</f>
        <v>6.7</v>
      </c>
      <c r="P98" s="269" t="str">
        <f>VLOOKUP(B98,'Уч ЮН'!$A$3:$H$492,8,FALSE)</f>
        <v>Невокшанов Б.В.,Каташовы С.Н.,С.Д.</v>
      </c>
      <c r="Q98" s="70" t="s">
        <v>143</v>
      </c>
      <c r="AF98" s="64"/>
      <c r="AG98" s="64"/>
      <c r="AH98" s="64"/>
      <c r="AI98" s="64"/>
      <c r="AJ98" s="64"/>
      <c r="AK98" s="64"/>
      <c r="AL98" s="64"/>
    </row>
    <row r="99" spans="1:38" s="9" customFormat="1" ht="15">
      <c r="A99" s="93">
        <v>2</v>
      </c>
      <c r="B99" s="299">
        <v>135</v>
      </c>
      <c r="C99" s="63" t="str">
        <f>VLOOKUP(B99,'Уч ЮН'!$A$3:$H$492,2,FALSE)</f>
        <v>Борисов  Александр</v>
      </c>
      <c r="D99" s="110" t="str">
        <f>VLOOKUP(B99,'Уч ЮН'!$A$3:$H$492,3,FALSE)</f>
        <v>1999</v>
      </c>
      <c r="E99" s="54" t="str">
        <f>VLOOKUP(B99,'Уч ЮН'!$A$3:$H$492,4,FALSE)</f>
        <v>КМС</v>
      </c>
      <c r="F99" s="63" t="str">
        <f>VLOOKUP(B99,'Уч ЮН'!$A$3:$H$492,5,FALSE)</f>
        <v>Пензенская</v>
      </c>
      <c r="G99" s="87">
        <f>VLOOKUP(B99,'Уч ЮН'!$A$3:$H$492,6,FALSE)</f>
        <v>0</v>
      </c>
      <c r="H99" s="114" t="str">
        <f>VLOOKUP(B99,'Уч ЮН'!$A$3:$H$492,7,FALSE)</f>
        <v>ЦСП, СДЮСШОР г.Заречный</v>
      </c>
      <c r="I99" s="60">
        <f t="shared" si="8"/>
        <v>6.8</v>
      </c>
      <c r="J99" s="60">
        <f t="shared" si="8"/>
        <v>6.8</v>
      </c>
      <c r="K99" s="265" t="str">
        <f t="shared" si="9"/>
        <v>КМС</v>
      </c>
      <c r="L99" s="265">
        <v>7</v>
      </c>
      <c r="M99" s="266">
        <v>6.8</v>
      </c>
      <c r="N99" s="267">
        <v>6.8</v>
      </c>
      <c r="O99" s="268">
        <f t="shared" si="10"/>
        <v>6.8</v>
      </c>
      <c r="P99" s="300" t="str">
        <f>VLOOKUP(B99,'Уч ЮН'!$A$3:$H$492,8,FALSE)</f>
        <v>Аксеновы А.В. и Е.С., Винокуров А.Г., Царьков А.В.</v>
      </c>
      <c r="Q99" s="70" t="s">
        <v>136</v>
      </c>
      <c r="AF99" s="64"/>
      <c r="AG99" s="64"/>
      <c r="AH99" s="64"/>
      <c r="AI99" s="64"/>
      <c r="AJ99" s="64"/>
      <c r="AK99" s="64"/>
      <c r="AL99" s="64"/>
    </row>
    <row r="100" spans="1:38" s="9" customFormat="1" ht="15">
      <c r="A100" s="93">
        <v>2</v>
      </c>
      <c r="B100" s="299">
        <v>596</v>
      </c>
      <c r="C100" s="63" t="str">
        <f>VLOOKUP(B100,'Уч ЮН'!$A$3:$H$492,2,FALSE)</f>
        <v>Грищенко Алексей</v>
      </c>
      <c r="D100" s="110" t="str">
        <f>VLOOKUP(B100,'Уч ЮН'!$A$3:$H$492,3,FALSE)</f>
        <v>1999</v>
      </c>
      <c r="E100" s="54" t="str">
        <f>VLOOKUP(B100,'Уч ЮН'!$A$3:$H$492,4,FALSE)</f>
        <v>1</v>
      </c>
      <c r="F100" s="63" t="str">
        <f>VLOOKUP(B100,'Уч ЮН'!$A$3:$H$492,5,FALSE)</f>
        <v>Саратовская</v>
      </c>
      <c r="G100" s="87">
        <f>VLOOKUP(B100,'Уч ЮН'!$A$3:$H$492,6,FALSE)</f>
        <v>0</v>
      </c>
      <c r="H100" s="114" t="str">
        <f>VLOOKUP(B100,'Уч ЮН'!$A$3:$H$492,7,FALSE)</f>
        <v>СДЮСШОР-6</v>
      </c>
      <c r="I100" s="60">
        <f t="shared" si="8"/>
        <v>6.8</v>
      </c>
      <c r="J100" s="60">
        <f t="shared" si="8"/>
        <v>6.8</v>
      </c>
      <c r="K100" s="265" t="str">
        <f t="shared" si="9"/>
        <v>КМС</v>
      </c>
      <c r="L100" s="265" t="s">
        <v>776</v>
      </c>
      <c r="M100" s="266">
        <v>6.8</v>
      </c>
      <c r="N100" s="267">
        <v>6.8</v>
      </c>
      <c r="O100" s="268">
        <f t="shared" si="10"/>
        <v>6.8</v>
      </c>
      <c r="P100" s="269" t="str">
        <f>VLOOKUP(B100,'Уч ЮН'!$A$3:$H$492,8,FALSE)</f>
        <v>Беликовы Ю.Б., Н.И.</v>
      </c>
      <c r="Q100" s="70" t="s">
        <v>143</v>
      </c>
      <c r="AF100" s="64"/>
      <c r="AG100" s="64"/>
      <c r="AH100" s="64"/>
      <c r="AI100" s="64"/>
      <c r="AJ100" s="64"/>
      <c r="AK100" s="64"/>
      <c r="AL100" s="64"/>
    </row>
    <row r="101" spans="1:38" s="9" customFormat="1" ht="15">
      <c r="A101" s="93">
        <v>4</v>
      </c>
      <c r="B101" s="299">
        <v>158</v>
      </c>
      <c r="C101" s="63" t="str">
        <f>VLOOKUP(B101,'Уч ЮН'!$A$3:$H$492,2,FALSE)</f>
        <v>Лысов Константин</v>
      </c>
      <c r="D101" s="110" t="str">
        <f>VLOOKUP(B101,'Уч ЮН'!$A$3:$H$492,3,FALSE)</f>
        <v>1999</v>
      </c>
      <c r="E101" s="54">
        <f>VLOOKUP(B101,'Уч ЮН'!$A$3:$H$492,4,FALSE)</f>
        <v>1</v>
      </c>
      <c r="F101" s="63" t="str">
        <f>VLOOKUP(B101,'Уч ЮН'!$A$3:$H$492,5,FALSE)</f>
        <v>Мордовия</v>
      </c>
      <c r="G101" s="87">
        <f>VLOOKUP(B101,'Уч ЮН'!$A$3:$H$492,6,FALSE)</f>
        <v>0</v>
      </c>
      <c r="H101" s="114" t="str">
        <f>VLOOKUP(B101,'Уч ЮН'!$A$3:$H$492,7,FALSE)</f>
        <v>МГУ им. Н. П. Огарёва</v>
      </c>
      <c r="I101" s="60">
        <f t="shared" si="8"/>
        <v>6.9</v>
      </c>
      <c r="J101" s="60">
        <f t="shared" si="8"/>
        <v>7</v>
      </c>
      <c r="K101" s="265">
        <f t="shared" si="9"/>
        <v>1</v>
      </c>
      <c r="L101" s="265" t="s">
        <v>776</v>
      </c>
      <c r="M101" s="266">
        <v>6.9</v>
      </c>
      <c r="N101" s="267">
        <v>7</v>
      </c>
      <c r="O101" s="268">
        <f t="shared" si="10"/>
        <v>6.9</v>
      </c>
      <c r="P101" s="269" t="str">
        <f>VLOOKUP(B101,'Уч ЮН'!$A$3:$H$492,8,FALSE)</f>
        <v>Разов В. Н.</v>
      </c>
      <c r="Q101" s="70" t="s">
        <v>133</v>
      </c>
      <c r="AF101" s="64"/>
      <c r="AG101" s="64"/>
      <c r="AH101" s="64"/>
      <c r="AI101" s="64"/>
      <c r="AJ101" s="64"/>
      <c r="AK101" s="64"/>
      <c r="AL101" s="64"/>
    </row>
    <row r="102" spans="1:38" s="9" customFormat="1" ht="15">
      <c r="A102" s="93">
        <v>5</v>
      </c>
      <c r="B102" s="299">
        <v>11</v>
      </c>
      <c r="C102" s="63" t="str">
        <f>VLOOKUP(B102,'Уч ЮН'!$A$3:$H$492,2,FALSE)</f>
        <v>Белоусов Александр</v>
      </c>
      <c r="D102" s="110" t="str">
        <f>VLOOKUP(B102,'Уч ЮН'!$A$3:$H$492,3,FALSE)</f>
        <v>2000</v>
      </c>
      <c r="E102" s="54">
        <f>VLOOKUP(B102,'Уч ЮН'!$A$3:$H$492,4,FALSE)</f>
        <v>1</v>
      </c>
      <c r="F102" s="63" t="str">
        <f>VLOOKUP(B102,'Уч ЮН'!$A$3:$H$492,5,FALSE)</f>
        <v>Тамбовская</v>
      </c>
      <c r="G102" s="87">
        <f>VLOOKUP(B102,'Уч ЮН'!$A$3:$H$492,6,FALSE)</f>
        <v>0</v>
      </c>
      <c r="H102" s="114" t="str">
        <f>VLOOKUP(B102,'Уч ЮН'!$A$3:$H$492,7,FALSE)</f>
        <v>ДЮСШ (Мичуринск)</v>
      </c>
      <c r="I102" s="60">
        <f t="shared" si="8"/>
        <v>6.9</v>
      </c>
      <c r="J102" s="60">
        <f t="shared" si="8"/>
        <v>7</v>
      </c>
      <c r="K102" s="265">
        <f t="shared" si="9"/>
        <v>1</v>
      </c>
      <c r="L102" s="265" t="s">
        <v>776</v>
      </c>
      <c r="M102" s="266">
        <v>6.9</v>
      </c>
      <c r="N102" s="267">
        <v>7</v>
      </c>
      <c r="O102" s="268">
        <f t="shared" si="10"/>
        <v>6.9</v>
      </c>
      <c r="P102" s="269" t="str">
        <f>VLOOKUP(B102,'Уч ЮН'!$A$3:$H$492,8,FALSE)</f>
        <v>Мироненко В.И.</v>
      </c>
      <c r="Q102" s="70" t="s">
        <v>143</v>
      </c>
      <c r="AF102" s="64"/>
      <c r="AG102" s="64"/>
      <c r="AH102" s="64"/>
      <c r="AI102" s="64"/>
      <c r="AJ102" s="64"/>
      <c r="AK102" s="64"/>
      <c r="AL102" s="64"/>
    </row>
    <row r="103" spans="1:38" s="9" customFormat="1" ht="15">
      <c r="A103" s="93">
        <v>6</v>
      </c>
      <c r="B103" s="299">
        <v>538</v>
      </c>
      <c r="C103" s="63" t="str">
        <f>VLOOKUP(B103,'Уч ЮН'!$A$3:$H$492,2,FALSE)</f>
        <v>Карягин Андрей</v>
      </c>
      <c r="D103" s="110" t="str">
        <f>VLOOKUP(B103,'Уч ЮН'!$A$3:$H$492,3,FALSE)</f>
        <v>2000</v>
      </c>
      <c r="E103" s="54">
        <f>VLOOKUP(B103,'Уч ЮН'!$A$3:$H$492,4,FALSE)</f>
        <v>1</v>
      </c>
      <c r="F103" s="63" t="str">
        <f>VLOOKUP(B103,'Уч ЮН'!$A$3:$H$492,5,FALSE)</f>
        <v>Самарская</v>
      </c>
      <c r="G103" s="87">
        <f>VLOOKUP(B103,'Уч ЮН'!$A$3:$H$492,6,FALSE)</f>
        <v>0</v>
      </c>
      <c r="H103" s="114" t="str">
        <f>VLOOKUP(B103,'Уч ЮН'!$A$3:$H$492,7,FALSE)</f>
        <v>СДЮСШОР-2</v>
      </c>
      <c r="I103" s="60">
        <f t="shared" si="8"/>
        <v>7</v>
      </c>
      <c r="J103" s="60">
        <f t="shared" si="8"/>
        <v>7.1</v>
      </c>
      <c r="K103" s="265">
        <f t="shared" si="9"/>
        <v>1</v>
      </c>
      <c r="L103" s="265" t="s">
        <v>776</v>
      </c>
      <c r="M103" s="266">
        <v>7</v>
      </c>
      <c r="N103" s="267">
        <v>7.1</v>
      </c>
      <c r="O103" s="268">
        <f t="shared" si="10"/>
        <v>7</v>
      </c>
      <c r="P103" s="269" t="str">
        <f>VLOOKUP(B103,'Уч ЮН'!$A$3:$H$492,8,FALSE)</f>
        <v>Зайцев И. С, Андронов Ю. В.</v>
      </c>
      <c r="Q103" s="70" t="s">
        <v>143</v>
      </c>
      <c r="AF103" s="64"/>
      <c r="AG103" s="64"/>
      <c r="AH103" s="64"/>
      <c r="AI103" s="64"/>
      <c r="AJ103" s="64"/>
      <c r="AK103" s="64"/>
      <c r="AL103" s="64"/>
    </row>
    <row r="104" spans="1:38" s="9" customFormat="1" ht="15">
      <c r="A104" s="93">
        <v>7</v>
      </c>
      <c r="B104" s="299">
        <v>415</v>
      </c>
      <c r="C104" s="63" t="str">
        <f>VLOOKUP(B104,'Уч ЮН'!$A$3:$H$492,2,FALSE)</f>
        <v>Чиркаев Юрий</v>
      </c>
      <c r="D104" s="110" t="str">
        <f>VLOOKUP(B104,'Уч ЮН'!$A$3:$H$492,3,FALSE)</f>
        <v>2000</v>
      </c>
      <c r="E104" s="54" t="str">
        <f>VLOOKUP(B104,'Уч ЮН'!$A$3:$H$492,4,FALSE)</f>
        <v>1</v>
      </c>
      <c r="F104" s="63" t="str">
        <f>VLOOKUP(B104,'Уч ЮН'!$A$3:$H$492,5,FALSE)</f>
        <v>Пензенская</v>
      </c>
      <c r="G104" s="87">
        <f>VLOOKUP(B104,'Уч ЮН'!$A$3:$H$492,6,FALSE)</f>
        <v>0</v>
      </c>
      <c r="H104" s="114" t="str">
        <f>VLOOKUP(B104,'Уч ЮН'!$A$3:$H$492,7,FALSE)</f>
        <v>ДЮСШ-6</v>
      </c>
      <c r="I104" s="60">
        <f t="shared" si="8"/>
        <v>7.1</v>
      </c>
      <c r="J104" s="60">
        <f t="shared" si="8"/>
        <v>7.2</v>
      </c>
      <c r="K104" s="265">
        <f t="shared" si="9"/>
        <v>1</v>
      </c>
      <c r="L104" s="265">
        <v>4</v>
      </c>
      <c r="M104" s="266">
        <v>7.1</v>
      </c>
      <c r="N104" s="267">
        <v>7.2</v>
      </c>
      <c r="O104" s="268">
        <f t="shared" si="10"/>
        <v>7.1</v>
      </c>
      <c r="P104" s="269" t="str">
        <f>VLOOKUP(B104,'Уч ЮН'!$A$3:$H$492,8,FALSE)</f>
        <v>Дубоносова С.В.</v>
      </c>
      <c r="Q104" s="70" t="s">
        <v>143</v>
      </c>
      <c r="AF104" s="64"/>
      <c r="AG104" s="64"/>
      <c r="AH104" s="64"/>
      <c r="AI104" s="64"/>
      <c r="AJ104" s="64"/>
      <c r="AK104" s="64"/>
      <c r="AL104" s="64"/>
    </row>
    <row r="105" spans="1:38" s="9" customFormat="1" ht="15">
      <c r="A105" s="93">
        <v>8</v>
      </c>
      <c r="B105" s="299">
        <v>414</v>
      </c>
      <c r="C105" s="63" t="str">
        <f>VLOOKUP(B105,'Уч ЮН'!$A$3:$H$492,2,FALSE)</f>
        <v>Борискин Сергей</v>
      </c>
      <c r="D105" s="110" t="str">
        <f>VLOOKUP(B105,'Уч ЮН'!$A$3:$H$492,3,FALSE)</f>
        <v>2000</v>
      </c>
      <c r="E105" s="54" t="str">
        <f>VLOOKUP(B105,'Уч ЮН'!$A$3:$H$492,4,FALSE)</f>
        <v>1</v>
      </c>
      <c r="F105" s="63" t="str">
        <f>VLOOKUP(B105,'Уч ЮН'!$A$3:$H$492,5,FALSE)</f>
        <v>Пензенская</v>
      </c>
      <c r="G105" s="87">
        <f>VLOOKUP(B105,'Уч ЮН'!$A$3:$H$492,6,FALSE)</f>
        <v>0</v>
      </c>
      <c r="H105" s="114" t="str">
        <f>VLOOKUP(B105,'Уч ЮН'!$A$3:$H$492,7,FALSE)</f>
        <v>ДЮСШ-6</v>
      </c>
      <c r="I105" s="60">
        <f t="shared" si="8"/>
        <v>7.1</v>
      </c>
      <c r="J105" s="60">
        <f t="shared" si="8"/>
        <v>7.2</v>
      </c>
      <c r="K105" s="265">
        <f t="shared" si="9"/>
        <v>1</v>
      </c>
      <c r="L105" s="265">
        <v>3</v>
      </c>
      <c r="M105" s="266">
        <v>7.1</v>
      </c>
      <c r="N105" s="267">
        <v>7.2</v>
      </c>
      <c r="O105" s="268">
        <f t="shared" si="10"/>
        <v>7.1</v>
      </c>
      <c r="P105" s="269" t="str">
        <f>VLOOKUP(B105,'Уч ЮН'!$A$3:$H$492,8,FALSE)</f>
        <v>Земсков А.М.</v>
      </c>
      <c r="Q105" s="70" t="s">
        <v>143</v>
      </c>
      <c r="AF105" s="64"/>
      <c r="AG105" s="64"/>
      <c r="AH105" s="64"/>
      <c r="AI105" s="64"/>
      <c r="AJ105" s="64"/>
      <c r="AK105" s="64"/>
      <c r="AL105" s="64"/>
    </row>
    <row r="106" spans="1:38" s="9" customFormat="1" ht="15">
      <c r="A106" s="93">
        <v>9</v>
      </c>
      <c r="B106" s="299">
        <v>164</v>
      </c>
      <c r="C106" s="63" t="str">
        <f>VLOOKUP(B106,'Уч ЮН'!$A$3:$H$492,2,FALSE)</f>
        <v>Шигуров Роман</v>
      </c>
      <c r="D106" s="110" t="str">
        <f>VLOOKUP(B106,'Уч ЮН'!$A$3:$H$492,3,FALSE)</f>
        <v>2000</v>
      </c>
      <c r="E106" s="54" t="str">
        <f>VLOOKUP(B106,'Уч ЮН'!$A$3:$H$492,4,FALSE)</f>
        <v>1</v>
      </c>
      <c r="F106" s="63" t="str">
        <f>VLOOKUP(B106,'Уч ЮН'!$A$3:$H$492,5,FALSE)</f>
        <v>Мордовия</v>
      </c>
      <c r="G106" s="87">
        <f>VLOOKUP(B106,'Уч ЮН'!$A$3:$H$492,6,FALSE)</f>
        <v>0</v>
      </c>
      <c r="H106" s="114" t="str">
        <f>VLOOKUP(B106,'Уч ЮН'!$A$3:$H$492,7,FALSE)</f>
        <v>МГУ им. Н. П. Огарёва</v>
      </c>
      <c r="I106" s="60">
        <f t="shared" ref="I106:I136" si="11">M106</f>
        <v>7.1</v>
      </c>
      <c r="J106" s="60"/>
      <c r="K106" s="265">
        <f t="shared" si="9"/>
        <v>1</v>
      </c>
      <c r="L106" s="265" t="s">
        <v>776</v>
      </c>
      <c r="M106" s="266">
        <v>7.1</v>
      </c>
      <c r="N106" s="267"/>
      <c r="O106" s="268">
        <f t="shared" si="10"/>
        <v>7.1</v>
      </c>
      <c r="P106" s="269" t="str">
        <f>VLOOKUP(B106,'Уч ЮН'!$A$3:$H$492,8,FALSE)</f>
        <v>Разов В. Н.</v>
      </c>
      <c r="Q106" s="70" t="s">
        <v>136</v>
      </c>
      <c r="AF106" s="64"/>
      <c r="AG106" s="64"/>
      <c r="AH106" s="64"/>
      <c r="AI106" s="64"/>
      <c r="AJ106" s="64"/>
      <c r="AK106" s="64"/>
      <c r="AL106" s="64"/>
    </row>
    <row r="107" spans="1:38" s="9" customFormat="1" ht="15">
      <c r="A107" s="93">
        <v>9</v>
      </c>
      <c r="B107" s="299">
        <v>496</v>
      </c>
      <c r="C107" s="63" t="str">
        <f>VLOOKUP(B107,'Уч ЮН'!$A$3:$H$492,2,FALSE)</f>
        <v>Дунаев Максим</v>
      </c>
      <c r="D107" s="110" t="str">
        <f>VLOOKUP(B107,'Уч ЮН'!$A$3:$H$492,3,FALSE)</f>
        <v>1999</v>
      </c>
      <c r="E107" s="54" t="str">
        <f>VLOOKUP(B107,'Уч ЮН'!$A$3:$H$492,4,FALSE)</f>
        <v>2</v>
      </c>
      <c r="F107" s="63" t="str">
        <f>VLOOKUP(B107,'Уч ЮН'!$A$3:$H$492,5,FALSE)</f>
        <v>Пензенская</v>
      </c>
      <c r="G107" s="87">
        <f>VLOOKUP(B107,'Уч ЮН'!$A$3:$H$492,6,FALSE)</f>
        <v>0</v>
      </c>
      <c r="H107" s="114" t="str">
        <f>VLOOKUP(B107,'Уч ЮН'!$A$3:$H$492,7,FALSE)</f>
        <v>ДЮСШ-6</v>
      </c>
      <c r="I107" s="60">
        <f t="shared" si="11"/>
        <v>7.1</v>
      </c>
      <c r="J107" s="60"/>
      <c r="K107" s="265">
        <f t="shared" si="9"/>
        <v>1</v>
      </c>
      <c r="L107" s="265" t="s">
        <v>776</v>
      </c>
      <c r="M107" s="266">
        <v>7.1</v>
      </c>
      <c r="N107" s="267"/>
      <c r="O107" s="268">
        <f t="shared" si="10"/>
        <v>7.1</v>
      </c>
      <c r="P107" s="269" t="str">
        <f>VLOOKUP(B107,'Уч ЮН'!$A$3:$H$492,8,FALSE)</f>
        <v>Красновы К.И.,Р.Б.</v>
      </c>
      <c r="Q107" s="70" t="s">
        <v>136</v>
      </c>
      <c r="AF107" s="64"/>
      <c r="AG107" s="64"/>
      <c r="AH107" s="64"/>
      <c r="AI107" s="64"/>
      <c r="AJ107" s="64"/>
      <c r="AK107" s="64"/>
      <c r="AL107" s="64"/>
    </row>
    <row r="108" spans="1:38" s="9" customFormat="1" ht="15">
      <c r="A108" s="93">
        <v>11</v>
      </c>
      <c r="B108" s="299">
        <v>531</v>
      </c>
      <c r="C108" s="63" t="str">
        <f>VLOOKUP(B108,'Уч ЮН'!$A$3:$H$492,2,FALSE)</f>
        <v>Марков Алексей</v>
      </c>
      <c r="D108" s="110" t="str">
        <f>VLOOKUP(B108,'Уч ЮН'!$A$3:$H$492,3,FALSE)</f>
        <v>1999</v>
      </c>
      <c r="E108" s="54">
        <f>VLOOKUP(B108,'Уч ЮН'!$A$3:$H$492,4,FALSE)</f>
        <v>2</v>
      </c>
      <c r="F108" s="63" t="str">
        <f>VLOOKUP(B108,'Уч ЮН'!$A$3:$H$492,5,FALSE)</f>
        <v>Самарская</v>
      </c>
      <c r="G108" s="87">
        <f>VLOOKUP(B108,'Уч ЮН'!$A$3:$H$492,6,FALSE)</f>
        <v>0</v>
      </c>
      <c r="H108" s="114" t="str">
        <f>VLOOKUP(B108,'Уч ЮН'!$A$3:$H$492,7,FALSE)</f>
        <v>СДЮСШОР-2</v>
      </c>
      <c r="I108" s="60">
        <f t="shared" si="11"/>
        <v>7.2</v>
      </c>
      <c r="J108" s="60"/>
      <c r="K108" s="265">
        <f t="shared" si="9"/>
        <v>2</v>
      </c>
      <c r="L108" s="265" t="s">
        <v>776</v>
      </c>
      <c r="M108" s="266">
        <v>7.2</v>
      </c>
      <c r="N108" s="267"/>
      <c r="O108" s="268">
        <f t="shared" si="10"/>
        <v>7.2</v>
      </c>
      <c r="P108" s="269" t="str">
        <f>VLOOKUP(B108,'Уч ЮН'!$A$3:$H$492,8,FALSE)</f>
        <v>Комаров С.В.</v>
      </c>
      <c r="Q108" s="70" t="s">
        <v>642</v>
      </c>
      <c r="AF108" s="64"/>
      <c r="AG108" s="64"/>
      <c r="AH108" s="64"/>
      <c r="AI108" s="64"/>
      <c r="AJ108" s="64"/>
      <c r="AK108" s="64"/>
      <c r="AL108" s="64"/>
    </row>
    <row r="109" spans="1:38" s="9" customFormat="1" ht="15">
      <c r="A109" s="93">
        <v>11</v>
      </c>
      <c r="B109" s="299">
        <v>597</v>
      </c>
      <c r="C109" s="63" t="str">
        <f>VLOOKUP(B109,'Уч ЮН'!$A$3:$H$492,2,FALSE)</f>
        <v>Имкин Алексей</v>
      </c>
      <c r="D109" s="110" t="str">
        <f>VLOOKUP(B109,'Уч ЮН'!$A$3:$H$492,3,FALSE)</f>
        <v>2000</v>
      </c>
      <c r="E109" s="54" t="str">
        <f>VLOOKUP(B109,'Уч ЮН'!$A$3:$H$492,4,FALSE)</f>
        <v>1</v>
      </c>
      <c r="F109" s="63" t="str">
        <f>VLOOKUP(B109,'Уч ЮН'!$A$3:$H$492,5,FALSE)</f>
        <v>Саратовская</v>
      </c>
      <c r="G109" s="87">
        <f>VLOOKUP(B109,'Уч ЮН'!$A$3:$H$492,6,FALSE)</f>
        <v>0</v>
      </c>
      <c r="H109" s="114" t="str">
        <f>VLOOKUP(B109,'Уч ЮН'!$A$3:$H$492,7,FALSE)</f>
        <v>СДЮСШОР-6</v>
      </c>
      <c r="I109" s="60">
        <f t="shared" si="11"/>
        <v>7.2</v>
      </c>
      <c r="J109" s="60"/>
      <c r="K109" s="265">
        <f t="shared" si="9"/>
        <v>2</v>
      </c>
      <c r="L109" s="265" t="s">
        <v>776</v>
      </c>
      <c r="M109" s="266">
        <v>7.2</v>
      </c>
      <c r="N109" s="267"/>
      <c r="O109" s="268">
        <f t="shared" si="10"/>
        <v>7.2</v>
      </c>
      <c r="P109" s="269" t="str">
        <f>VLOOKUP(B109,'Уч ЮН'!$A$3:$H$492,8,FALSE)</f>
        <v>Беликовы Ю.Б., Н.И.</v>
      </c>
      <c r="Q109" s="70" t="s">
        <v>136</v>
      </c>
      <c r="AF109" s="64"/>
      <c r="AG109" s="64"/>
      <c r="AH109" s="64"/>
      <c r="AI109" s="64"/>
      <c r="AJ109" s="64"/>
      <c r="AK109" s="64"/>
      <c r="AL109" s="64"/>
    </row>
    <row r="110" spans="1:38" s="9" customFormat="1" ht="15" customHeight="1">
      <c r="A110" s="93">
        <v>11</v>
      </c>
      <c r="B110" s="299">
        <v>509</v>
      </c>
      <c r="C110" s="63" t="str">
        <f>VLOOKUP(B110,'Уч ЮН'!$A$3:$H$492,2,FALSE)</f>
        <v>Красильников Алексей</v>
      </c>
      <c r="D110" s="110" t="str">
        <f>VLOOKUP(B110,'Уч ЮН'!$A$3:$H$492,3,FALSE)</f>
        <v>1999</v>
      </c>
      <c r="E110" s="54">
        <f>VLOOKUP(B110,'Уч ЮН'!$A$3:$H$492,4,FALSE)</f>
        <v>1</v>
      </c>
      <c r="F110" s="63" t="str">
        <f>VLOOKUP(B110,'Уч ЮН'!$A$3:$H$492,5,FALSE)</f>
        <v>Самарская</v>
      </c>
      <c r="G110" s="87">
        <f>VLOOKUP(B110,'Уч ЮН'!$A$3:$H$492,6,FALSE)</f>
        <v>0</v>
      </c>
      <c r="H110" s="114" t="str">
        <f>VLOOKUP(B110,'Уч ЮН'!$A$3:$H$492,7,FALSE)</f>
        <v>СШОР-1</v>
      </c>
      <c r="I110" s="60">
        <f t="shared" si="11"/>
        <v>7.2</v>
      </c>
      <c r="J110" s="60"/>
      <c r="K110" s="265">
        <f t="shared" si="9"/>
        <v>2</v>
      </c>
      <c r="L110" s="265" t="s">
        <v>776</v>
      </c>
      <c r="M110" s="266">
        <v>7.2</v>
      </c>
      <c r="N110" s="267"/>
      <c r="O110" s="268">
        <f t="shared" si="10"/>
        <v>7.2</v>
      </c>
      <c r="P110" s="269" t="str">
        <f>VLOOKUP(B110,'Уч ЮН'!$A$3:$H$492,8,FALSE)</f>
        <v>Локтионова Н. Н.</v>
      </c>
      <c r="Q110" s="70" t="s">
        <v>136</v>
      </c>
      <c r="AF110" s="64"/>
      <c r="AG110" s="64"/>
      <c r="AH110" s="64"/>
      <c r="AI110" s="64"/>
      <c r="AJ110" s="64"/>
      <c r="AK110" s="64"/>
      <c r="AL110" s="64"/>
    </row>
    <row r="111" spans="1:38" s="9" customFormat="1" ht="15">
      <c r="A111" s="93">
        <v>11</v>
      </c>
      <c r="B111" s="299">
        <v>473</v>
      </c>
      <c r="C111" s="63" t="str">
        <f>VLOOKUP(B111,'Уч ЮН'!$A$3:$H$492,2,FALSE)</f>
        <v>Усачев Дмитрий</v>
      </c>
      <c r="D111" s="110" t="str">
        <f>VLOOKUP(B111,'Уч ЮН'!$A$3:$H$492,3,FALSE)</f>
        <v>1999</v>
      </c>
      <c r="E111" s="54"/>
      <c r="F111" s="63" t="str">
        <f>VLOOKUP(B111,'Уч ЮН'!$A$3:$H$492,5,FALSE)</f>
        <v>Пензенская</v>
      </c>
      <c r="G111" s="87">
        <f>VLOOKUP(B111,'Уч ЮН'!$A$3:$H$492,6,FALSE)</f>
        <v>0</v>
      </c>
      <c r="H111" s="114" t="str">
        <f>VLOOKUP(B111,'Уч ЮН'!$A$3:$H$492,7,FALSE)</f>
        <v>ПГУ,КСШОР</v>
      </c>
      <c r="I111" s="60">
        <f t="shared" si="11"/>
        <v>7.2</v>
      </c>
      <c r="J111" s="60"/>
      <c r="K111" s="265">
        <f t="shared" si="9"/>
        <v>2</v>
      </c>
      <c r="L111" s="265" t="s">
        <v>776</v>
      </c>
      <c r="M111" s="266">
        <v>7.2</v>
      </c>
      <c r="N111" s="267"/>
      <c r="O111" s="268">
        <f t="shared" si="10"/>
        <v>7.2</v>
      </c>
      <c r="P111" s="269" t="str">
        <f>VLOOKUP(B111,'Уч ЮН'!$A$3:$H$492,8,FALSE)</f>
        <v>Кузнецов А.М.</v>
      </c>
      <c r="Q111" s="70" t="s">
        <v>136</v>
      </c>
      <c r="AF111" s="64"/>
      <c r="AG111" s="64"/>
      <c r="AH111" s="64"/>
      <c r="AI111" s="64"/>
      <c r="AJ111" s="64"/>
      <c r="AK111" s="64"/>
      <c r="AL111" s="64"/>
    </row>
    <row r="112" spans="1:38" s="9" customFormat="1" ht="15">
      <c r="A112" s="93">
        <v>11</v>
      </c>
      <c r="B112" s="299">
        <v>521</v>
      </c>
      <c r="C112" s="63" t="str">
        <f>VLOOKUP(B112,'Уч ЮН'!$A$3:$H$492,2,FALSE)</f>
        <v>Федосеев Максим</v>
      </c>
      <c r="D112" s="110" t="str">
        <f>VLOOKUP(B112,'Уч ЮН'!$A$3:$H$492,3,FALSE)</f>
        <v>1999</v>
      </c>
      <c r="E112" s="54">
        <f>VLOOKUP(B112,'Уч ЮН'!$A$3:$H$492,4,FALSE)</f>
        <v>1</v>
      </c>
      <c r="F112" s="63" t="str">
        <f>VLOOKUP(B112,'Уч ЮН'!$A$3:$H$492,5,FALSE)</f>
        <v>Самарская</v>
      </c>
      <c r="G112" s="87">
        <f>VLOOKUP(B112,'Уч ЮН'!$A$3:$H$492,6,FALSE)</f>
        <v>0</v>
      </c>
      <c r="H112" s="114" t="str">
        <f>VLOOKUP(B112,'Уч ЮН'!$A$3:$H$492,7,FALSE)</f>
        <v xml:space="preserve"> СамГУПС, СДЮСШОР-2</v>
      </c>
      <c r="I112" s="60">
        <f t="shared" si="11"/>
        <v>7.2</v>
      </c>
      <c r="J112" s="60"/>
      <c r="K112" s="265">
        <f t="shared" si="9"/>
        <v>2</v>
      </c>
      <c r="L112" s="265" t="s">
        <v>776</v>
      </c>
      <c r="M112" s="266">
        <v>7.2</v>
      </c>
      <c r="N112" s="267"/>
      <c r="O112" s="268">
        <f t="shared" si="10"/>
        <v>7.2</v>
      </c>
      <c r="P112" s="269" t="str">
        <f>VLOOKUP(B112,'Уч ЮН'!$A$3:$H$492,8,FALSE)</f>
        <v>Комаров С.В.</v>
      </c>
      <c r="Q112" s="70" t="s">
        <v>660</v>
      </c>
      <c r="AF112" s="64"/>
      <c r="AG112" s="64"/>
      <c r="AH112" s="64"/>
      <c r="AI112" s="64"/>
      <c r="AJ112" s="64"/>
      <c r="AK112" s="64"/>
      <c r="AL112" s="64"/>
    </row>
    <row r="113" spans="1:38" s="9" customFormat="1" ht="15">
      <c r="A113" s="93">
        <v>11</v>
      </c>
      <c r="B113" s="299">
        <v>491</v>
      </c>
      <c r="C113" s="63" t="str">
        <f>VLOOKUP(B113,'Уч ЮН'!$A$3:$H$492,2,FALSE)</f>
        <v>Расулов Эльтадж</v>
      </c>
      <c r="D113" s="110" t="str">
        <f>VLOOKUP(B113,'Уч ЮН'!$A$3:$H$492,3,FALSE)</f>
        <v>1999</v>
      </c>
      <c r="E113" s="54" t="str">
        <f>VLOOKUP(B113,'Уч ЮН'!$A$3:$H$492,4,FALSE)</f>
        <v>1</v>
      </c>
      <c r="F113" s="63" t="str">
        <f>VLOOKUP(B113,'Уч ЮН'!$A$3:$H$492,5,FALSE)</f>
        <v>Пензенская</v>
      </c>
      <c r="G113" s="87">
        <f>VLOOKUP(B113,'Уч ЮН'!$A$3:$H$492,6,FALSE)</f>
        <v>0</v>
      </c>
      <c r="H113" s="114" t="str">
        <f>VLOOKUP(B113,'Уч ЮН'!$A$3:$H$492,7,FALSE)</f>
        <v>ДЮСШ-6</v>
      </c>
      <c r="I113" s="60">
        <f t="shared" si="11"/>
        <v>7.2</v>
      </c>
      <c r="J113" s="60"/>
      <c r="K113" s="265">
        <f t="shared" si="9"/>
        <v>2</v>
      </c>
      <c r="L113" s="265" t="s">
        <v>776</v>
      </c>
      <c r="M113" s="266">
        <v>7.2</v>
      </c>
      <c r="N113" s="267"/>
      <c r="O113" s="268">
        <f t="shared" si="10"/>
        <v>7.2</v>
      </c>
      <c r="P113" s="269" t="str">
        <f>VLOOKUP(B113,'Уч ЮН'!$A$3:$H$492,8,FALSE)</f>
        <v>Красновы К.И.,Р.Б.</v>
      </c>
      <c r="Q113" s="70" t="s">
        <v>133</v>
      </c>
      <c r="AF113" s="64"/>
      <c r="AG113" s="64"/>
      <c r="AH113" s="64"/>
      <c r="AI113" s="64"/>
      <c r="AJ113" s="64"/>
      <c r="AK113" s="64"/>
      <c r="AL113" s="64"/>
    </row>
    <row r="114" spans="1:38" s="9" customFormat="1" ht="15">
      <c r="A114" s="93">
        <v>17</v>
      </c>
      <c r="B114" s="299">
        <v>511</v>
      </c>
      <c r="C114" s="63" t="str">
        <f>VLOOKUP(B114,'Уч ЮН'!$A$3:$H$492,2,FALSE)</f>
        <v>Орлинский Павел</v>
      </c>
      <c r="D114" s="110" t="str">
        <f>VLOOKUP(B114,'Уч ЮН'!$A$3:$H$492,3,FALSE)</f>
        <v>2002</v>
      </c>
      <c r="E114" s="54">
        <f>VLOOKUP(B114,'Уч ЮН'!$A$3:$H$492,4,FALSE)</f>
        <v>2</v>
      </c>
      <c r="F114" s="63" t="str">
        <f>VLOOKUP(B114,'Уч ЮН'!$A$3:$H$492,5,FALSE)</f>
        <v>Самарская</v>
      </c>
      <c r="G114" s="87">
        <f>VLOOKUP(B114,'Уч ЮН'!$A$3:$H$492,6,FALSE)</f>
        <v>0</v>
      </c>
      <c r="H114" s="114" t="str">
        <f>VLOOKUP(B114,'Уч ЮН'!$A$3:$H$492,7,FALSE)</f>
        <v>СШОР-1</v>
      </c>
      <c r="I114" s="60">
        <f t="shared" si="11"/>
        <v>7.3</v>
      </c>
      <c r="J114" s="60"/>
      <c r="K114" s="265">
        <f t="shared" si="9"/>
        <v>2</v>
      </c>
      <c r="L114" s="265" t="s">
        <v>776</v>
      </c>
      <c r="M114" s="266">
        <v>7.3</v>
      </c>
      <c r="N114" s="267"/>
      <c r="O114" s="268">
        <f t="shared" si="10"/>
        <v>7.3</v>
      </c>
      <c r="P114" s="269" t="str">
        <f>VLOOKUP(B114,'Уч ЮН'!$A$3:$H$492,8,FALSE)</f>
        <v>Локтионова Н. Н.</v>
      </c>
      <c r="Q114" s="70" t="s">
        <v>136</v>
      </c>
      <c r="AF114" s="64"/>
      <c r="AG114" s="64"/>
      <c r="AH114" s="64"/>
      <c r="AI114" s="64"/>
      <c r="AJ114" s="64"/>
      <c r="AK114" s="64"/>
      <c r="AL114" s="64"/>
    </row>
    <row r="115" spans="1:38" s="9" customFormat="1" ht="15">
      <c r="A115" s="93">
        <v>17</v>
      </c>
      <c r="B115" s="299">
        <v>10</v>
      </c>
      <c r="C115" s="63" t="str">
        <f>VLOOKUP(B115,'Уч ЮН'!$A$3:$H$492,2,FALSE)</f>
        <v>Недобежкин Максим</v>
      </c>
      <c r="D115" s="110" t="str">
        <f>VLOOKUP(B115,'Уч ЮН'!$A$3:$H$492,3,FALSE)</f>
        <v>2000</v>
      </c>
      <c r="E115" s="54">
        <f>VLOOKUP(B115,'Уч ЮН'!$A$3:$H$492,4,FALSE)</f>
        <v>3</v>
      </c>
      <c r="F115" s="63" t="str">
        <f>VLOOKUP(B115,'Уч ЮН'!$A$3:$H$492,5,FALSE)</f>
        <v>Тамбовская</v>
      </c>
      <c r="G115" s="87">
        <f>VLOOKUP(B115,'Уч ЮН'!$A$3:$H$492,6,FALSE)</f>
        <v>0</v>
      </c>
      <c r="H115" s="114" t="str">
        <f>VLOOKUP(B115,'Уч ЮН'!$A$3:$H$492,7,FALSE)</f>
        <v>Мичуринский ГАУ</v>
      </c>
      <c r="I115" s="60">
        <f t="shared" si="11"/>
        <v>7.3</v>
      </c>
      <c r="J115" s="60"/>
      <c r="K115" s="265">
        <f t="shared" si="9"/>
        <v>2</v>
      </c>
      <c r="L115" s="265" t="s">
        <v>776</v>
      </c>
      <c r="M115" s="266">
        <v>7.3</v>
      </c>
      <c r="N115" s="267"/>
      <c r="O115" s="268">
        <f t="shared" si="10"/>
        <v>7.3</v>
      </c>
      <c r="P115" s="269" t="str">
        <f>VLOOKUP(B115,'Уч ЮН'!$A$3:$H$492,8,FALSE)</f>
        <v>Мироненко В.И.</v>
      </c>
      <c r="Q115" s="70" t="s">
        <v>136</v>
      </c>
      <c r="AF115" s="64"/>
      <c r="AG115" s="64"/>
      <c r="AH115" s="64"/>
      <c r="AI115" s="64"/>
      <c r="AJ115" s="64"/>
      <c r="AK115" s="64"/>
      <c r="AL115" s="64"/>
    </row>
    <row r="116" spans="1:38" s="9" customFormat="1" ht="15">
      <c r="A116" s="93">
        <v>17</v>
      </c>
      <c r="B116" s="299">
        <v>476</v>
      </c>
      <c r="C116" s="63" t="str">
        <f>VLOOKUP(B116,'Уч ЮН'!$A$3:$H$492,2,FALSE)</f>
        <v>Хвастунов Илья</v>
      </c>
      <c r="D116" s="110" t="str">
        <f>VLOOKUP(B116,'Уч ЮН'!$A$3:$H$492,3,FALSE)</f>
        <v>1999</v>
      </c>
      <c r="E116" s="54"/>
      <c r="F116" s="63" t="str">
        <f>VLOOKUP(B116,'Уч ЮН'!$A$3:$H$492,5,FALSE)</f>
        <v>Пензенская</v>
      </c>
      <c r="G116" s="87">
        <f>VLOOKUP(B116,'Уч ЮН'!$A$3:$H$492,6,FALSE)</f>
        <v>0</v>
      </c>
      <c r="H116" s="114" t="str">
        <f>VLOOKUP(B116,'Уч ЮН'!$A$3:$H$492,7,FALSE)</f>
        <v>КСШОр</v>
      </c>
      <c r="I116" s="60">
        <f t="shared" si="11"/>
        <v>7.3</v>
      </c>
      <c r="J116" s="60"/>
      <c r="K116" s="265">
        <f t="shared" si="9"/>
        <v>2</v>
      </c>
      <c r="L116" s="265" t="s">
        <v>776</v>
      </c>
      <c r="M116" s="266">
        <v>7.3</v>
      </c>
      <c r="N116" s="267"/>
      <c r="O116" s="268">
        <f t="shared" si="10"/>
        <v>7.3</v>
      </c>
      <c r="P116" s="269" t="str">
        <f>VLOOKUP(B116,'Уч ЮН'!$A$3:$H$492,8,FALSE)</f>
        <v>Кузнецов А.М.</v>
      </c>
      <c r="Q116" s="70" t="s">
        <v>133</v>
      </c>
      <c r="AF116" s="64"/>
      <c r="AG116" s="64"/>
      <c r="AH116" s="64"/>
      <c r="AI116" s="64"/>
      <c r="AJ116" s="64"/>
      <c r="AK116" s="64"/>
      <c r="AL116" s="64"/>
    </row>
    <row r="117" spans="1:38" s="9" customFormat="1" ht="15">
      <c r="A117" s="93">
        <v>17</v>
      </c>
      <c r="B117" s="299">
        <v>474</v>
      </c>
      <c r="C117" s="63" t="str">
        <f>VLOOKUP(B117,'Уч ЮН'!$A$3:$H$492,2,FALSE)</f>
        <v>Грищенко Максим</v>
      </c>
      <c r="D117" s="110" t="str">
        <f>VLOOKUP(B117,'Уч ЮН'!$A$3:$H$492,3,FALSE)</f>
        <v>1999</v>
      </c>
      <c r="E117" s="54"/>
      <c r="F117" s="63" t="str">
        <f>VLOOKUP(B117,'Уч ЮН'!$A$3:$H$492,5,FALSE)</f>
        <v>Пензенская</v>
      </c>
      <c r="G117" s="87">
        <f>VLOOKUP(B117,'Уч ЮН'!$A$3:$H$492,6,FALSE)</f>
        <v>0</v>
      </c>
      <c r="H117" s="114" t="str">
        <f>VLOOKUP(B117,'Уч ЮН'!$A$3:$H$492,7,FALSE)</f>
        <v>ПГУ,КСШОР</v>
      </c>
      <c r="I117" s="60">
        <f t="shared" si="11"/>
        <v>7.3</v>
      </c>
      <c r="J117" s="60"/>
      <c r="K117" s="265">
        <f t="shared" si="9"/>
        <v>2</v>
      </c>
      <c r="L117" s="265" t="s">
        <v>776</v>
      </c>
      <c r="M117" s="266">
        <v>7.3</v>
      </c>
      <c r="N117" s="267"/>
      <c r="O117" s="268">
        <f t="shared" si="10"/>
        <v>7.3</v>
      </c>
      <c r="P117" s="269" t="str">
        <f>VLOOKUP(B117,'Уч ЮН'!$A$3:$H$492,8,FALSE)</f>
        <v>Кузнецов А.М.</v>
      </c>
      <c r="Q117" s="70" t="s">
        <v>642</v>
      </c>
      <c r="AF117" s="64"/>
      <c r="AG117" s="64"/>
      <c r="AH117" s="64"/>
      <c r="AI117" s="64"/>
      <c r="AJ117" s="64"/>
      <c r="AK117" s="64"/>
      <c r="AL117" s="64"/>
    </row>
    <row r="118" spans="1:38" s="9" customFormat="1" ht="15">
      <c r="A118" s="93">
        <v>21</v>
      </c>
      <c r="B118" s="299">
        <v>173</v>
      </c>
      <c r="C118" s="63" t="str">
        <f>VLOOKUP(B118,'Уч ЮН'!$A$3:$H$492,2,FALSE)</f>
        <v>Захаркин Максим</v>
      </c>
      <c r="D118" s="110" t="str">
        <f>VLOOKUP(B118,'Уч ЮН'!$A$3:$H$492,3,FALSE)</f>
        <v>1999</v>
      </c>
      <c r="E118" s="54" t="str">
        <f>VLOOKUP(B118,'Уч ЮН'!$A$3:$H$492,4,FALSE)</f>
        <v>1</v>
      </c>
      <c r="F118" s="63" t="str">
        <f>VLOOKUP(B118,'Уч ЮН'!$A$3:$H$492,5,FALSE)</f>
        <v>Мордовия</v>
      </c>
      <c r="G118" s="87">
        <f>VLOOKUP(B118,'Уч ЮН'!$A$3:$H$492,6,FALSE)</f>
        <v>0</v>
      </c>
      <c r="H118" s="114" t="str">
        <f>VLOOKUP(B118,'Уч ЮН'!$A$3:$H$492,7,FALSE)</f>
        <v>МГУ им. Н. П. Огарёва</v>
      </c>
      <c r="I118" s="60">
        <f t="shared" si="11"/>
        <v>7.4</v>
      </c>
      <c r="J118" s="60"/>
      <c r="K118" s="265">
        <f t="shared" si="9"/>
        <v>2</v>
      </c>
      <c r="L118" s="265" t="s">
        <v>776</v>
      </c>
      <c r="M118" s="266">
        <v>7.4</v>
      </c>
      <c r="N118" s="267"/>
      <c r="O118" s="268">
        <f t="shared" si="10"/>
        <v>7.4</v>
      </c>
      <c r="P118" s="269" t="str">
        <f>VLOOKUP(B118,'Уч ЮН'!$A$3:$H$492,8,FALSE)</f>
        <v>Иванов А. И.</v>
      </c>
      <c r="Q118" s="70" t="s">
        <v>642</v>
      </c>
      <c r="AF118" s="64"/>
      <c r="AG118" s="64"/>
      <c r="AH118" s="64"/>
      <c r="AI118" s="64"/>
      <c r="AJ118" s="64"/>
      <c r="AK118" s="64"/>
      <c r="AL118" s="64"/>
    </row>
    <row r="119" spans="1:38" s="9" customFormat="1" ht="15">
      <c r="A119" s="93">
        <v>21</v>
      </c>
      <c r="B119" s="299">
        <v>95</v>
      </c>
      <c r="C119" s="63" t="str">
        <f>VLOOKUP(B119,'Уч ЮН'!$A$3:$H$492,2,FALSE)</f>
        <v>Яфаров Ильдар</v>
      </c>
      <c r="D119" s="110" t="str">
        <f>VLOOKUP(B119,'Уч ЮН'!$A$3:$H$492,3,FALSE)</f>
        <v>2000</v>
      </c>
      <c r="E119" s="54" t="str">
        <f>VLOOKUP(B119,'Уч ЮН'!$A$3:$H$492,4,FALSE)</f>
        <v>1</v>
      </c>
      <c r="F119" s="63" t="str">
        <f>VLOOKUP(B119,'Уч ЮН'!$A$3:$H$492,5,FALSE)</f>
        <v>Пензенская</v>
      </c>
      <c r="G119" s="87">
        <f>VLOOKUP(B119,'Уч ЮН'!$A$3:$H$492,6,FALSE)</f>
        <v>0</v>
      </c>
      <c r="H119" s="114" t="str">
        <f>VLOOKUP(B119,'Уч ЮН'!$A$3:$H$492,7,FALSE)</f>
        <v xml:space="preserve">ДЮСШ </v>
      </c>
      <c r="I119" s="60">
        <f t="shared" si="11"/>
        <v>7.4</v>
      </c>
      <c r="J119" s="60"/>
      <c r="K119" s="265">
        <f t="shared" si="9"/>
        <v>2</v>
      </c>
      <c r="L119" s="265" t="s">
        <v>776</v>
      </c>
      <c r="M119" s="266">
        <v>7.4</v>
      </c>
      <c r="N119" s="267"/>
      <c r="O119" s="268">
        <f t="shared" si="10"/>
        <v>7.4</v>
      </c>
      <c r="P119" s="269" t="str">
        <f>VLOOKUP(B119,'Уч ЮН'!$A$3:$H$492,8,FALSE)</f>
        <v>Абузяров Р.Ф.</v>
      </c>
      <c r="Q119" s="70" t="s">
        <v>133</v>
      </c>
      <c r="AF119" s="64"/>
      <c r="AG119" s="64"/>
      <c r="AH119" s="64"/>
      <c r="AI119" s="64"/>
      <c r="AJ119" s="64"/>
      <c r="AK119" s="64"/>
      <c r="AL119" s="64"/>
    </row>
    <row r="120" spans="1:38" s="9" customFormat="1" ht="15">
      <c r="A120" s="93">
        <v>21</v>
      </c>
      <c r="B120" s="299">
        <v>58</v>
      </c>
      <c r="C120" s="63" t="str">
        <f>VLOOKUP(B120,'Уч ЮН'!$A$3:$H$492,2,FALSE)</f>
        <v>Киселёв Константин</v>
      </c>
      <c r="D120" s="110" t="str">
        <f>VLOOKUP(B120,'Уч ЮН'!$A$3:$H$492,3,FALSE)</f>
        <v>2000</v>
      </c>
      <c r="E120" s="54"/>
      <c r="F120" s="63" t="str">
        <f>VLOOKUP(B120,'Уч ЮН'!$A$3:$H$492,5,FALSE)</f>
        <v>Пензенская</v>
      </c>
      <c r="G120" s="87">
        <f>VLOOKUP(B120,'Уч ЮН'!$A$3:$H$492,6,FALSE)</f>
        <v>0</v>
      </c>
      <c r="H120" s="114" t="str">
        <f>VLOOKUP(B120,'Уч ЮН'!$A$3:$H$492,7,FALSE)</f>
        <v>ДЮСШ</v>
      </c>
      <c r="I120" s="60">
        <f t="shared" si="11"/>
        <v>7.4</v>
      </c>
      <c r="J120" s="60"/>
      <c r="K120" s="265">
        <f t="shared" si="9"/>
        <v>2</v>
      </c>
      <c r="L120" s="265" t="s">
        <v>776</v>
      </c>
      <c r="M120" s="266">
        <v>7.4</v>
      </c>
      <c r="N120" s="267"/>
      <c r="O120" s="268">
        <f t="shared" si="10"/>
        <v>7.4</v>
      </c>
      <c r="P120" s="269" t="str">
        <f>VLOOKUP(B120,'Уч ЮН'!$A$3:$H$492,8,FALSE)</f>
        <v>Бесчастнова Л.Н.</v>
      </c>
      <c r="Q120" s="70" t="s">
        <v>661</v>
      </c>
      <c r="AF120" s="64"/>
      <c r="AG120" s="64"/>
      <c r="AH120" s="64"/>
      <c r="AI120" s="64"/>
      <c r="AJ120" s="64"/>
      <c r="AK120" s="64"/>
      <c r="AL120" s="64"/>
    </row>
    <row r="121" spans="1:38" s="9" customFormat="1" ht="15">
      <c r="A121" s="93">
        <v>21</v>
      </c>
      <c r="B121" s="299">
        <v>250</v>
      </c>
      <c r="C121" s="63" t="str">
        <f>VLOOKUP(B121,'Уч ЮН'!$A$3:$H$492,2,FALSE)</f>
        <v>Зобов Данила</v>
      </c>
      <c r="D121" s="110" t="str">
        <f>VLOOKUP(B121,'Уч ЮН'!$A$3:$H$492,3,FALSE)</f>
        <v>2000</v>
      </c>
      <c r="E121" s="54"/>
      <c r="F121" s="63" t="str">
        <f>VLOOKUP(B121,'Уч ЮН'!$A$3:$H$492,5,FALSE)</f>
        <v>Пензенская</v>
      </c>
      <c r="G121" s="87">
        <f>VLOOKUP(B121,'Уч ЮН'!$A$3:$H$492,6,FALSE)</f>
        <v>0</v>
      </c>
      <c r="H121" s="114" t="str">
        <f>VLOOKUP(B121,'Уч ЮН'!$A$3:$H$492,7,FALSE)</f>
        <v>ДЮСШ-6</v>
      </c>
      <c r="I121" s="60">
        <f t="shared" si="11"/>
        <v>7.4</v>
      </c>
      <c r="J121" s="60"/>
      <c r="K121" s="265">
        <f t="shared" si="9"/>
        <v>2</v>
      </c>
      <c r="L121" s="265" t="s">
        <v>776</v>
      </c>
      <c r="M121" s="266">
        <v>7.4</v>
      </c>
      <c r="N121" s="267"/>
      <c r="O121" s="268">
        <f t="shared" si="10"/>
        <v>7.4</v>
      </c>
      <c r="P121" s="269" t="str">
        <f>VLOOKUP(B121,'Уч ЮН'!$A$3:$H$492,8,FALSE)</f>
        <v>Краснова И.Н.</v>
      </c>
      <c r="Q121" s="70" t="s">
        <v>136</v>
      </c>
      <c r="AF121" s="64"/>
      <c r="AG121" s="64"/>
      <c r="AH121" s="64"/>
      <c r="AI121" s="64"/>
      <c r="AJ121" s="64"/>
      <c r="AK121" s="64"/>
      <c r="AL121" s="64"/>
    </row>
    <row r="122" spans="1:38" s="9" customFormat="1" ht="15">
      <c r="A122" s="93">
        <v>21</v>
      </c>
      <c r="B122" s="299">
        <v>69</v>
      </c>
      <c r="C122" s="63" t="str">
        <f>VLOOKUP(B122,'Уч ЮН'!$A$3:$H$492,2,FALSE)</f>
        <v>Балабин Артем</v>
      </c>
      <c r="D122" s="110" t="str">
        <f>VLOOKUP(B122,'Уч ЮН'!$A$3:$H$492,3,FALSE)</f>
        <v>2000</v>
      </c>
      <c r="E122" s="54"/>
      <c r="F122" s="63" t="str">
        <f>VLOOKUP(B122,'Уч ЮН'!$A$3:$H$492,5,FALSE)</f>
        <v>Пензенская</v>
      </c>
      <c r="G122" s="87">
        <f>VLOOKUP(B122,'Уч ЮН'!$A$3:$H$492,6,FALSE)</f>
        <v>0</v>
      </c>
      <c r="H122" s="114" t="str">
        <f>VLOOKUP(B122,'Уч ЮН'!$A$3:$H$492,7,FALSE)</f>
        <v>ДЮСШ</v>
      </c>
      <c r="I122" s="60">
        <f t="shared" si="11"/>
        <v>7.4</v>
      </c>
      <c r="J122" s="60"/>
      <c r="K122" s="265">
        <f t="shared" si="9"/>
        <v>2</v>
      </c>
      <c r="L122" s="265" t="s">
        <v>776</v>
      </c>
      <c r="M122" s="266">
        <v>7.4</v>
      </c>
      <c r="N122" s="267"/>
      <c r="O122" s="268">
        <f t="shared" si="10"/>
        <v>7.4</v>
      </c>
      <c r="P122" s="269" t="str">
        <f>VLOOKUP(B122,'Уч ЮН'!$A$3:$H$492,8,FALSE)</f>
        <v>Бесчастнова Л.Н.</v>
      </c>
      <c r="Q122" s="70" t="s">
        <v>136</v>
      </c>
      <c r="AF122" s="64"/>
      <c r="AG122" s="64"/>
      <c r="AH122" s="64"/>
      <c r="AI122" s="64"/>
      <c r="AJ122" s="64"/>
      <c r="AK122" s="64"/>
      <c r="AL122" s="64"/>
    </row>
    <row r="123" spans="1:38" s="9" customFormat="1" ht="15">
      <c r="A123" s="93">
        <v>21</v>
      </c>
      <c r="B123" s="299">
        <v>495</v>
      </c>
      <c r="C123" s="63" t="str">
        <f>VLOOKUP(B123,'Уч ЮН'!$A$3:$H$492,2,FALSE)</f>
        <v>Стариков Евгений</v>
      </c>
      <c r="D123" s="110" t="str">
        <f>VLOOKUP(B123,'Уч ЮН'!$A$3:$H$492,3,FALSE)</f>
        <v>2000</v>
      </c>
      <c r="E123" s="54" t="str">
        <f>VLOOKUP(B123,'Уч ЮН'!$A$3:$H$492,4,FALSE)</f>
        <v>2</v>
      </c>
      <c r="F123" s="63" t="str">
        <f>VLOOKUP(B123,'Уч ЮН'!$A$3:$H$492,5,FALSE)</f>
        <v>Пензенская</v>
      </c>
      <c r="G123" s="87">
        <f>VLOOKUP(B123,'Уч ЮН'!$A$3:$H$492,6,FALSE)</f>
        <v>0</v>
      </c>
      <c r="H123" s="114" t="str">
        <f>VLOOKUP(B123,'Уч ЮН'!$A$3:$H$492,7,FALSE)</f>
        <v>ДЮСШ-6</v>
      </c>
      <c r="I123" s="60">
        <f t="shared" si="11"/>
        <v>7.4</v>
      </c>
      <c r="J123" s="60"/>
      <c r="K123" s="265">
        <f t="shared" si="9"/>
        <v>2</v>
      </c>
      <c r="L123" s="265" t="s">
        <v>776</v>
      </c>
      <c r="M123" s="266">
        <v>7.4</v>
      </c>
      <c r="N123" s="267"/>
      <c r="O123" s="268">
        <f t="shared" si="10"/>
        <v>7.4</v>
      </c>
      <c r="P123" s="269" t="str">
        <f>VLOOKUP(B123,'Уч ЮН'!$A$3:$H$492,8,FALSE)</f>
        <v>Красновы К.И.,Р.Б.</v>
      </c>
      <c r="Q123" s="70" t="s">
        <v>642</v>
      </c>
      <c r="AF123" s="64"/>
      <c r="AG123" s="64"/>
      <c r="AH123" s="64"/>
      <c r="AI123" s="64"/>
      <c r="AJ123" s="64"/>
      <c r="AK123" s="64"/>
      <c r="AL123" s="64"/>
    </row>
    <row r="124" spans="1:38" s="9" customFormat="1" ht="15">
      <c r="A124" s="93">
        <v>21</v>
      </c>
      <c r="B124" s="299">
        <v>609</v>
      </c>
      <c r="C124" s="63" t="str">
        <f>VLOOKUP(B124,'Уч ЮН'!$A$3:$H$492,2,FALSE)</f>
        <v>Ермилов Роман</v>
      </c>
      <c r="D124" s="110" t="str">
        <f>VLOOKUP(B124,'Уч ЮН'!$A$3:$H$492,3,FALSE)</f>
        <v>2000</v>
      </c>
      <c r="E124" s="54" t="str">
        <f>VLOOKUP(B124,'Уч ЮН'!$A$3:$H$492,4,FALSE)</f>
        <v>2</v>
      </c>
      <c r="F124" s="63" t="str">
        <f>VLOOKUP(B124,'Уч ЮН'!$A$3:$H$492,5,FALSE)</f>
        <v>Саратовская</v>
      </c>
      <c r="G124" s="87">
        <f>VLOOKUP(B124,'Уч ЮН'!$A$3:$H$492,6,FALSE)</f>
        <v>0</v>
      </c>
      <c r="H124" s="114" t="str">
        <f>VLOOKUP(B124,'Уч ЮН'!$A$3:$H$492,7,FALSE)</f>
        <v>ДЮСШ Энгельс</v>
      </c>
      <c r="I124" s="60">
        <f t="shared" si="11"/>
        <v>7.4</v>
      </c>
      <c r="J124" s="60"/>
      <c r="K124" s="265">
        <f t="shared" si="9"/>
        <v>2</v>
      </c>
      <c r="L124" s="265" t="s">
        <v>776</v>
      </c>
      <c r="M124" s="266">
        <v>7.4</v>
      </c>
      <c r="N124" s="267"/>
      <c r="O124" s="268">
        <f t="shared" si="10"/>
        <v>7.4</v>
      </c>
      <c r="P124" s="269" t="str">
        <f>VLOOKUP(B124,'Уч ЮН'!$A$3:$H$492,8,FALSE)</f>
        <v>Бабушкина О.И.</v>
      </c>
      <c r="Q124" s="70" t="s">
        <v>133</v>
      </c>
      <c r="AF124" s="64"/>
      <c r="AG124" s="64"/>
      <c r="AH124" s="64"/>
      <c r="AI124" s="64"/>
      <c r="AJ124" s="64"/>
      <c r="AK124" s="64"/>
      <c r="AL124" s="64"/>
    </row>
    <row r="125" spans="1:38" s="9" customFormat="1" ht="15">
      <c r="A125" s="93">
        <v>28</v>
      </c>
      <c r="B125" s="299" t="s">
        <v>618</v>
      </c>
      <c r="C125" s="63" t="str">
        <f>VLOOKUP(B125,'Уч ЮН'!$A$3:$H$492,2,FALSE)</f>
        <v>Ефимов Игорь</v>
      </c>
      <c r="D125" s="110" t="str">
        <f>VLOOKUP(B125,'Уч ЮН'!$A$3:$H$492,3,FALSE)</f>
        <v>2000</v>
      </c>
      <c r="E125" s="54" t="str">
        <f>VLOOKUP(B125,'Уч ЮН'!$A$3:$H$492,4,FALSE)</f>
        <v>2</v>
      </c>
      <c r="F125" s="63" t="str">
        <f>VLOOKUP(B125,'Уч ЮН'!$A$3:$H$492,5,FALSE)</f>
        <v>Саратовская</v>
      </c>
      <c r="G125" s="87">
        <f>VLOOKUP(B125,'Уч ЮН'!$A$3:$H$492,6,FALSE)</f>
        <v>0</v>
      </c>
      <c r="H125" s="114" t="str">
        <f>VLOOKUP(B125,'Уч ЮН'!$A$3:$H$492,7,FALSE)</f>
        <v>ДЮСШ Энгельс</v>
      </c>
      <c r="I125" s="60">
        <f t="shared" si="11"/>
        <v>7.5</v>
      </c>
      <c r="J125" s="60"/>
      <c r="K125" s="265">
        <f t="shared" si="9"/>
        <v>3</v>
      </c>
      <c r="L125" s="265" t="s">
        <v>776</v>
      </c>
      <c r="M125" s="266">
        <v>7.5</v>
      </c>
      <c r="N125" s="267"/>
      <c r="O125" s="268">
        <f t="shared" si="10"/>
        <v>7.5</v>
      </c>
      <c r="P125" s="269" t="str">
        <f>VLOOKUP(B125,'Уч ЮН'!$A$3:$H$492,8,FALSE)</f>
        <v>Минахметова О.В.</v>
      </c>
      <c r="Q125" s="70" t="s">
        <v>660</v>
      </c>
      <c r="AF125" s="64"/>
      <c r="AG125" s="64"/>
      <c r="AH125" s="64"/>
      <c r="AI125" s="64"/>
      <c r="AJ125" s="64"/>
      <c r="AK125" s="64"/>
      <c r="AL125" s="64"/>
    </row>
    <row r="126" spans="1:38" s="9" customFormat="1" ht="15">
      <c r="A126" s="93">
        <v>28</v>
      </c>
      <c r="B126" s="299">
        <v>196</v>
      </c>
      <c r="C126" s="63" t="str">
        <f>VLOOKUP(B126,'Уч ЮН'!$A$3:$H$492,2,FALSE)</f>
        <v>Ефремкин Максим</v>
      </c>
      <c r="D126" s="110" t="str">
        <f>VLOOKUP(B126,'Уч ЮН'!$A$3:$H$492,3,FALSE)</f>
        <v>2000</v>
      </c>
      <c r="E126" s="54">
        <f>VLOOKUP(B126,'Уч ЮН'!$A$3:$H$492,4,FALSE)</f>
        <v>3</v>
      </c>
      <c r="F126" s="63" t="str">
        <f>VLOOKUP(B126,'Уч ЮН'!$A$3:$H$492,5,FALSE)</f>
        <v>Пензенская</v>
      </c>
      <c r="G126" s="87">
        <f>VLOOKUP(B126,'Уч ЮН'!$A$3:$H$492,6,FALSE)</f>
        <v>0</v>
      </c>
      <c r="H126" s="114" t="str">
        <f>VLOOKUP(B126,'Уч ЮН'!$A$3:$H$492,7,FALSE)</f>
        <v>СДЮСШОР Заречный</v>
      </c>
      <c r="I126" s="60">
        <f t="shared" si="11"/>
        <v>7.5</v>
      </c>
      <c r="J126" s="60"/>
      <c r="K126" s="265">
        <f t="shared" si="9"/>
        <v>3</v>
      </c>
      <c r="L126" s="265" t="s">
        <v>776</v>
      </c>
      <c r="M126" s="266">
        <v>7.5</v>
      </c>
      <c r="N126" s="267"/>
      <c r="O126" s="268">
        <f t="shared" si="10"/>
        <v>7.5</v>
      </c>
      <c r="P126" s="269" t="str">
        <f>VLOOKUP(B126,'Уч ЮН'!$A$3:$H$492,8,FALSE)</f>
        <v>Улога М.В.</v>
      </c>
      <c r="Q126" s="70" t="s">
        <v>660</v>
      </c>
      <c r="AF126" s="64"/>
      <c r="AG126" s="64"/>
      <c r="AH126" s="64"/>
      <c r="AI126" s="64"/>
      <c r="AJ126" s="64"/>
      <c r="AK126" s="64"/>
      <c r="AL126" s="64"/>
    </row>
    <row r="127" spans="1:38" s="9" customFormat="1" ht="15">
      <c r="A127" s="93">
        <v>30</v>
      </c>
      <c r="B127" s="299">
        <v>335</v>
      </c>
      <c r="C127" s="63" t="str">
        <f>VLOOKUP(B127,'Уч ЮН'!$A$3:$H$492,2,FALSE)</f>
        <v>Ткачев Владислав</v>
      </c>
      <c r="D127" s="110" t="str">
        <f>VLOOKUP(B127,'Уч ЮН'!$A$3:$H$492,3,FALSE)</f>
        <v>2002</v>
      </c>
      <c r="E127" s="54"/>
      <c r="F127" s="63" t="str">
        <f>VLOOKUP(B127,'Уч ЮН'!$A$3:$H$492,5,FALSE)</f>
        <v>Пензенская</v>
      </c>
      <c r="G127" s="87">
        <f>VLOOKUP(B127,'Уч ЮН'!$A$3:$H$492,6,FALSE)</f>
        <v>0</v>
      </c>
      <c r="H127" s="114" t="str">
        <f>VLOOKUP(B127,'Уч ЮН'!$A$3:$H$492,7,FALSE)</f>
        <v>КСШОР</v>
      </c>
      <c r="I127" s="60">
        <f t="shared" si="11"/>
        <v>7.7</v>
      </c>
      <c r="J127" s="60"/>
      <c r="K127" s="265">
        <f t="shared" si="9"/>
        <v>3</v>
      </c>
      <c r="L127" s="265" t="s">
        <v>776</v>
      </c>
      <c r="M127" s="266">
        <v>7.7</v>
      </c>
      <c r="N127" s="267"/>
      <c r="O127" s="268">
        <f t="shared" si="10"/>
        <v>7.7</v>
      </c>
      <c r="P127" s="269" t="str">
        <f>VLOOKUP(B127,'Уч ЮН'!$A$3:$H$492,8,FALSE)</f>
        <v>Кузнецов В.Б.</v>
      </c>
      <c r="Q127" s="70" t="s">
        <v>133</v>
      </c>
      <c r="AF127" s="64"/>
      <c r="AG127" s="64"/>
      <c r="AH127" s="64"/>
      <c r="AI127" s="64"/>
      <c r="AJ127" s="64"/>
      <c r="AK127" s="64"/>
      <c r="AL127" s="64"/>
    </row>
    <row r="128" spans="1:38" s="9" customFormat="1" ht="15">
      <c r="A128" s="93">
        <v>30</v>
      </c>
      <c r="B128" s="299">
        <v>40</v>
      </c>
      <c r="C128" s="63" t="str">
        <f>VLOOKUP(B128,'Уч ЮН'!$A$3:$H$492,2,FALSE)</f>
        <v>Кисляков Максим</v>
      </c>
      <c r="D128" s="110">
        <f>VLOOKUP(B128,'Уч ЮН'!$A$3:$H$492,3,FALSE)</f>
        <v>2000</v>
      </c>
      <c r="E128" s="54"/>
      <c r="F128" s="63" t="str">
        <f>VLOOKUP(B128,'Уч ЮН'!$A$3:$H$492,5,FALSE)</f>
        <v>Пензенская</v>
      </c>
      <c r="G128" s="87">
        <f>VLOOKUP(B128,'Уч ЮН'!$A$3:$H$492,6,FALSE)</f>
        <v>0</v>
      </c>
      <c r="H128" s="114" t="str">
        <f>VLOOKUP(B128,'Уч ЮН'!$A$3:$H$492,7,FALSE)</f>
        <v xml:space="preserve">ДЮСШ, Пачелма </v>
      </c>
      <c r="I128" s="60">
        <f t="shared" si="11"/>
        <v>7.7</v>
      </c>
      <c r="J128" s="60"/>
      <c r="K128" s="265">
        <f t="shared" si="9"/>
        <v>3</v>
      </c>
      <c r="L128" s="265" t="s">
        <v>776</v>
      </c>
      <c r="M128" s="266">
        <v>7.7</v>
      </c>
      <c r="N128" s="267"/>
      <c r="O128" s="268">
        <f t="shared" si="10"/>
        <v>7.7</v>
      </c>
      <c r="P128" s="269" t="str">
        <f>VLOOKUP(B128,'Уч ЮН'!$A$3:$H$492,8,FALSE)</f>
        <v>Нашивочников А.А.</v>
      </c>
      <c r="Q128" s="70" t="s">
        <v>642</v>
      </c>
      <c r="AF128" s="64"/>
      <c r="AG128" s="64"/>
      <c r="AH128" s="64"/>
      <c r="AI128" s="64"/>
      <c r="AJ128" s="64"/>
      <c r="AK128" s="64"/>
      <c r="AL128" s="64"/>
    </row>
    <row r="129" spans="1:38" s="9" customFormat="1" ht="15">
      <c r="A129" s="93">
        <v>32</v>
      </c>
      <c r="B129" s="299">
        <v>371</v>
      </c>
      <c r="C129" s="63" t="str">
        <f>VLOOKUP(B129,'Уч ЮН'!$A$3:$H$492,2,FALSE)</f>
        <v>Валухов Данила</v>
      </c>
      <c r="D129" s="110" t="str">
        <f>VLOOKUP(B129,'Уч ЮН'!$A$3:$H$492,3,FALSE)</f>
        <v>1999</v>
      </c>
      <c r="E129" s="54" t="str">
        <f>VLOOKUP(B129,'Уч ЮН'!$A$3:$H$492,4,FALSE)</f>
        <v>2</v>
      </c>
      <c r="F129" s="63" t="str">
        <f>VLOOKUP(B129,'Уч ЮН'!$A$3:$H$492,5,FALSE)</f>
        <v>Пензенская</v>
      </c>
      <c r="G129" s="87">
        <f>VLOOKUP(B129,'Уч ЮН'!$A$3:$H$492,6,FALSE)</f>
        <v>0</v>
      </c>
      <c r="H129" s="114" t="str">
        <f>VLOOKUP(B129,'Уч ЮН'!$A$3:$H$492,7,FALSE)</f>
        <v>ДЮСШ-6,ПГУ</v>
      </c>
      <c r="I129" s="60">
        <f t="shared" si="11"/>
        <v>7.8</v>
      </c>
      <c r="J129" s="60"/>
      <c r="K129" s="265">
        <f t="shared" si="9"/>
        <v>3</v>
      </c>
      <c r="L129" s="265" t="s">
        <v>776</v>
      </c>
      <c r="M129" s="266">
        <v>7.8</v>
      </c>
      <c r="N129" s="267"/>
      <c r="O129" s="268">
        <f t="shared" si="10"/>
        <v>7.8</v>
      </c>
      <c r="P129" s="269" t="str">
        <f>VLOOKUP(B129,'Уч ЮН'!$A$3:$H$492,8,FALSE)</f>
        <v>Беляев С.Н.</v>
      </c>
      <c r="Q129" s="70" t="s">
        <v>642</v>
      </c>
      <c r="AF129" s="64"/>
      <c r="AG129" s="64"/>
      <c r="AH129" s="64"/>
      <c r="AI129" s="64"/>
      <c r="AJ129" s="64"/>
      <c r="AK129" s="64"/>
      <c r="AL129" s="64"/>
    </row>
    <row r="130" spans="1:38" s="9" customFormat="1" ht="15">
      <c r="A130" s="93">
        <v>32</v>
      </c>
      <c r="B130" s="299">
        <v>336</v>
      </c>
      <c r="C130" s="63" t="str">
        <f>VLOOKUP(B130,'Уч ЮН'!$A$3:$H$492,2,FALSE)</f>
        <v>Тинтул Антон</v>
      </c>
      <c r="D130" s="110" t="str">
        <f>VLOOKUP(B130,'Уч ЮН'!$A$3:$H$492,3,FALSE)</f>
        <v>2000</v>
      </c>
      <c r="E130" s="54"/>
      <c r="F130" s="63" t="str">
        <f>VLOOKUP(B130,'Уч ЮН'!$A$3:$H$492,5,FALSE)</f>
        <v>Пензенская</v>
      </c>
      <c r="G130" s="87">
        <f>VLOOKUP(B130,'Уч ЮН'!$A$3:$H$492,6,FALSE)</f>
        <v>0</v>
      </c>
      <c r="H130" s="114" t="str">
        <f>VLOOKUP(B130,'Уч ЮН'!$A$3:$H$492,7,FALSE)</f>
        <v>КСШОР</v>
      </c>
      <c r="I130" s="60">
        <f t="shared" si="11"/>
        <v>7.9</v>
      </c>
      <c r="J130" s="60"/>
      <c r="K130" s="265" t="str">
        <f t="shared" si="9"/>
        <v>1ю</v>
      </c>
      <c r="L130" s="265" t="s">
        <v>776</v>
      </c>
      <c r="M130" s="266">
        <v>7.9</v>
      </c>
      <c r="N130" s="267"/>
      <c r="O130" s="268">
        <f t="shared" si="10"/>
        <v>7.9</v>
      </c>
      <c r="P130" s="269" t="str">
        <f>VLOOKUP(B130,'Уч ЮН'!$A$3:$H$492,8,FALSE)</f>
        <v>Кузнецов В.Б.</v>
      </c>
      <c r="Q130" s="70" t="s">
        <v>661</v>
      </c>
      <c r="AF130" s="64"/>
      <c r="AG130" s="64"/>
      <c r="AH130" s="64"/>
      <c r="AI130" s="64"/>
      <c r="AJ130" s="64"/>
      <c r="AK130" s="64"/>
      <c r="AL130" s="64"/>
    </row>
    <row r="131" spans="1:38" s="9" customFormat="1" ht="15">
      <c r="A131" s="93">
        <v>32</v>
      </c>
      <c r="B131" s="299">
        <v>493</v>
      </c>
      <c r="C131" s="63" t="str">
        <f>VLOOKUP(B131,'Уч ЮН'!$A$3:$H$492,2,FALSE)</f>
        <v>Талалаев Антон</v>
      </c>
      <c r="D131" s="110" t="str">
        <f>VLOOKUP(B131,'Уч ЮН'!$A$3:$H$492,3,FALSE)</f>
        <v>1999</v>
      </c>
      <c r="E131" s="54" t="str">
        <f>VLOOKUP(B131,'Уч ЮН'!$A$3:$H$492,4,FALSE)</f>
        <v>2</v>
      </c>
      <c r="F131" s="63" t="str">
        <f>VLOOKUP(B131,'Уч ЮН'!$A$3:$H$492,5,FALSE)</f>
        <v>Пензенская</v>
      </c>
      <c r="G131" s="87">
        <f>VLOOKUP(B131,'Уч ЮН'!$A$3:$H$492,6,FALSE)</f>
        <v>0</v>
      </c>
      <c r="H131" s="114" t="str">
        <f>VLOOKUP(B131,'Уч ЮН'!$A$3:$H$492,7,FALSE)</f>
        <v>ДЮСШ-6</v>
      </c>
      <c r="I131" s="60">
        <f t="shared" si="11"/>
        <v>7.9</v>
      </c>
      <c r="J131" s="60"/>
      <c r="K131" s="265" t="str">
        <f t="shared" si="9"/>
        <v>1ю</v>
      </c>
      <c r="L131" s="265" t="s">
        <v>776</v>
      </c>
      <c r="M131" s="266">
        <v>7.9</v>
      </c>
      <c r="N131" s="267"/>
      <c r="O131" s="268">
        <f t="shared" si="10"/>
        <v>7.9</v>
      </c>
      <c r="P131" s="269" t="str">
        <f>VLOOKUP(B131,'Уч ЮН'!$A$3:$H$492,8,FALSE)</f>
        <v>Красновы К.И.,Р.Б.</v>
      </c>
      <c r="Q131" s="70" t="s">
        <v>660</v>
      </c>
      <c r="AF131" s="64"/>
      <c r="AG131" s="64"/>
      <c r="AH131" s="64"/>
      <c r="AI131" s="64"/>
      <c r="AJ131" s="64"/>
      <c r="AK131" s="64"/>
      <c r="AL131" s="64"/>
    </row>
    <row r="132" spans="1:38" s="9" customFormat="1" ht="15">
      <c r="A132" s="93">
        <v>35</v>
      </c>
      <c r="B132" s="299">
        <v>494</v>
      </c>
      <c r="C132" s="63" t="str">
        <f>VLOOKUP(B132,'Уч ЮН'!$A$3:$H$492,2,FALSE)</f>
        <v>Мельеньтьев Роман</v>
      </c>
      <c r="D132" s="110" t="str">
        <f>VLOOKUP(B132,'Уч ЮН'!$A$3:$H$492,3,FALSE)</f>
        <v>1999</v>
      </c>
      <c r="E132" s="54" t="str">
        <f>VLOOKUP(B132,'Уч ЮН'!$A$3:$H$492,4,FALSE)</f>
        <v>2</v>
      </c>
      <c r="F132" s="63" t="str">
        <f>VLOOKUP(B132,'Уч ЮН'!$A$3:$H$492,5,FALSE)</f>
        <v>Пензенская</v>
      </c>
      <c r="G132" s="87">
        <f>VLOOKUP(B132,'Уч ЮН'!$A$3:$H$492,6,FALSE)</f>
        <v>0</v>
      </c>
      <c r="H132" s="114" t="str">
        <f>VLOOKUP(B132,'Уч ЮН'!$A$3:$H$492,7,FALSE)</f>
        <v>ДЮСШ-6</v>
      </c>
      <c r="I132" s="60">
        <f t="shared" si="11"/>
        <v>8</v>
      </c>
      <c r="J132" s="60"/>
      <c r="K132" s="265" t="str">
        <f t="shared" si="9"/>
        <v>1ю</v>
      </c>
      <c r="L132" s="265" t="s">
        <v>776</v>
      </c>
      <c r="M132" s="266">
        <v>8</v>
      </c>
      <c r="N132" s="267"/>
      <c r="O132" s="268">
        <f t="shared" si="10"/>
        <v>8</v>
      </c>
      <c r="P132" s="269" t="str">
        <f>VLOOKUP(B132,'Уч ЮН'!$A$3:$H$492,8,FALSE)</f>
        <v>Красновы К.И.,Р.Б.</v>
      </c>
      <c r="Q132" s="70" t="s">
        <v>660</v>
      </c>
      <c r="AF132" s="64"/>
      <c r="AG132" s="64"/>
      <c r="AH132" s="64"/>
      <c r="AI132" s="64"/>
      <c r="AJ132" s="64"/>
      <c r="AK132" s="64"/>
      <c r="AL132" s="64"/>
    </row>
    <row r="133" spans="1:38" s="9" customFormat="1" ht="15">
      <c r="A133" s="93">
        <v>35</v>
      </c>
      <c r="B133" s="299">
        <v>204</v>
      </c>
      <c r="C133" s="63" t="str">
        <f>VLOOKUP(B133,'Уч ЮН'!$A$3:$H$492,2,FALSE)</f>
        <v>Букарев Алексей</v>
      </c>
      <c r="D133" s="110" t="str">
        <f>VLOOKUP(B133,'Уч ЮН'!$A$3:$H$492,3,FALSE)</f>
        <v>1999</v>
      </c>
      <c r="E133" s="54"/>
      <c r="F133" s="63" t="str">
        <f>VLOOKUP(B133,'Уч ЮН'!$A$3:$H$492,5,FALSE)</f>
        <v>Пензенская</v>
      </c>
      <c r="G133" s="87">
        <f>VLOOKUP(B133,'Уч ЮН'!$A$3:$H$492,6,FALSE)</f>
        <v>0</v>
      </c>
      <c r="H133" s="114" t="str">
        <f>VLOOKUP(B133,'Уч ЮН'!$A$3:$H$492,7,FALSE)</f>
        <v>СДЮСШОР Заречный</v>
      </c>
      <c r="I133" s="60">
        <f t="shared" si="11"/>
        <v>8</v>
      </c>
      <c r="J133" s="60"/>
      <c r="K133" s="265" t="str">
        <f t="shared" si="9"/>
        <v>1ю</v>
      </c>
      <c r="L133" s="265" t="s">
        <v>776</v>
      </c>
      <c r="M133" s="266">
        <v>8</v>
      </c>
      <c r="N133" s="267"/>
      <c r="O133" s="268">
        <f t="shared" si="10"/>
        <v>8</v>
      </c>
      <c r="P133" s="269" t="str">
        <f>VLOOKUP(B133,'Уч ЮН'!$A$3:$H$492,8,FALSE)</f>
        <v>Короблев В.В.</v>
      </c>
      <c r="Q133" s="70" t="s">
        <v>661</v>
      </c>
      <c r="AF133" s="64"/>
      <c r="AG133" s="64"/>
      <c r="AH133" s="64"/>
      <c r="AI133" s="64"/>
      <c r="AJ133" s="64"/>
      <c r="AK133" s="64"/>
      <c r="AL133" s="64"/>
    </row>
    <row r="134" spans="1:38" s="9" customFormat="1" ht="15">
      <c r="A134" s="93">
        <v>37</v>
      </c>
      <c r="B134" s="299">
        <v>35</v>
      </c>
      <c r="C134" s="63" t="str">
        <f>VLOOKUP(B134,'Уч ЮН'!$A$3:$H$492,2,FALSE)</f>
        <v>Федякин Никита</v>
      </c>
      <c r="D134" s="110">
        <f>VLOOKUP(B134,'Уч ЮН'!$A$3:$H$492,3,FALSE)</f>
        <v>2000</v>
      </c>
      <c r="E134" s="54"/>
      <c r="F134" s="63" t="str">
        <f>VLOOKUP(B134,'Уч ЮН'!$A$3:$H$492,5,FALSE)</f>
        <v>Пензенская</v>
      </c>
      <c r="G134" s="87">
        <f>VLOOKUP(B134,'Уч ЮН'!$A$3:$H$492,6,FALSE)</f>
        <v>0</v>
      </c>
      <c r="H134" s="114" t="str">
        <f>VLOOKUP(B134,'Уч ЮН'!$A$3:$H$492,7,FALSE)</f>
        <v xml:space="preserve">ДЮСШ, Пачелма </v>
      </c>
      <c r="I134" s="60">
        <f t="shared" si="11"/>
        <v>8.8000000000000007</v>
      </c>
      <c r="J134" s="60"/>
      <c r="K134" s="265" t="str">
        <f t="shared" si="9"/>
        <v>3ю</v>
      </c>
      <c r="L134" s="265" t="s">
        <v>776</v>
      </c>
      <c r="M134" s="266">
        <v>8.8000000000000007</v>
      </c>
      <c r="N134" s="267"/>
      <c r="O134" s="268">
        <f t="shared" si="10"/>
        <v>8.8000000000000007</v>
      </c>
      <c r="P134" s="269" t="str">
        <f>VLOOKUP(B134,'Уч ЮН'!$A$3:$H$492,8,FALSE)</f>
        <v>Нашивочников А.А.</v>
      </c>
      <c r="Q134" s="70" t="s">
        <v>661</v>
      </c>
      <c r="AF134" s="64"/>
      <c r="AG134" s="64"/>
      <c r="AH134" s="64"/>
      <c r="AI134" s="64"/>
      <c r="AJ134" s="64"/>
      <c r="AK134" s="64"/>
      <c r="AL134" s="64"/>
    </row>
    <row r="135" spans="1:38" s="9" customFormat="1" ht="15">
      <c r="A135" s="93"/>
      <c r="B135" s="299">
        <v>325</v>
      </c>
      <c r="C135" s="63" t="str">
        <f>VLOOKUP(B135,'Уч ЮН'!$A$3:$H$492,2,FALSE)</f>
        <v>Семенов Андрей</v>
      </c>
      <c r="D135" s="110" t="str">
        <f>VLOOKUP(B135,'Уч ЮН'!$A$3:$H$492,3,FALSE)</f>
        <v>1999</v>
      </c>
      <c r="E135" s="54" t="str">
        <f>VLOOKUP(B135,'Уч ЮН'!$A$3:$H$492,4,FALSE)</f>
        <v>1</v>
      </c>
      <c r="F135" s="63" t="str">
        <f>VLOOKUP(B135,'Уч ЮН'!$A$3:$H$492,5,FALSE)</f>
        <v>Пензенская</v>
      </c>
      <c r="G135" s="87">
        <f>VLOOKUP(B135,'Уч ЮН'!$A$3:$H$492,6,FALSE)</f>
        <v>0</v>
      </c>
      <c r="H135" s="114" t="str">
        <f>VLOOKUP(B135,'Уч ЮН'!$A$3:$H$492,7,FALSE)</f>
        <v>КСШОР</v>
      </c>
      <c r="I135" s="301" t="str">
        <f t="shared" si="11"/>
        <v>диск.162.7</v>
      </c>
      <c r="J135" s="60"/>
      <c r="K135" s="265"/>
      <c r="L135" s="265" t="s">
        <v>776</v>
      </c>
      <c r="M135" s="266" t="s">
        <v>664</v>
      </c>
      <c r="N135" s="267"/>
      <c r="O135" s="268" t="e">
        <f t="shared" si="10"/>
        <v>#NUM!</v>
      </c>
      <c r="P135" s="269" t="str">
        <f>VLOOKUP(B135,'Уч ЮН'!$A$3:$H$492,8,FALSE)</f>
        <v>Невокшанов Б.В.</v>
      </c>
      <c r="Q135" s="70"/>
      <c r="AF135" s="64"/>
      <c r="AG135" s="64"/>
      <c r="AH135" s="64"/>
      <c r="AI135" s="64"/>
      <c r="AJ135" s="64"/>
      <c r="AK135" s="64"/>
      <c r="AL135" s="64"/>
    </row>
    <row r="136" spans="1:38" s="9" customFormat="1" ht="15" hidden="1">
      <c r="A136" s="317"/>
      <c r="B136" s="303">
        <v>98</v>
      </c>
      <c r="C136" s="304" t="str">
        <f>VLOOKUP(B136,'Уч ЮН'!$A$3:$H$492,2,FALSE)</f>
        <v>Саурин Александр</v>
      </c>
      <c r="D136" s="305" t="str">
        <f>VLOOKUP(B136,'Уч ЮН'!$A$3:$H$492,3,FALSE)</f>
        <v>1999</v>
      </c>
      <c r="E136" s="306" t="str">
        <f>VLOOKUP(B136,'Уч ЮН'!$A$3:$H$492,4,FALSE)</f>
        <v>1</v>
      </c>
      <c r="F136" s="304" t="str">
        <f>VLOOKUP(B136,'Уч ЮН'!$A$3:$H$492,5,FALSE)</f>
        <v>Пензенская</v>
      </c>
      <c r="G136" s="307">
        <f>VLOOKUP(B136,'Уч ЮН'!$A$3:$H$492,6,FALSE)</f>
        <v>0</v>
      </c>
      <c r="H136" s="308" t="str">
        <f>VLOOKUP(B136,'Уч ЮН'!$A$3:$H$492,7,FALSE)</f>
        <v xml:space="preserve">ДЮСШ </v>
      </c>
      <c r="I136" s="318" t="str">
        <f t="shared" si="11"/>
        <v>н.я</v>
      </c>
      <c r="J136" s="309"/>
      <c r="K136" s="310"/>
      <c r="L136" s="310" t="s">
        <v>776</v>
      </c>
      <c r="M136" s="311" t="s">
        <v>663</v>
      </c>
      <c r="N136" s="312"/>
      <c r="O136" s="313" t="e">
        <f t="shared" si="10"/>
        <v>#NUM!</v>
      </c>
      <c r="P136" s="314" t="str">
        <f>VLOOKUP(B136,'Уч ЮН'!$A$3:$H$492,8,FALSE)</f>
        <v>Абузяров Р.Ф.</v>
      </c>
      <c r="Q136" s="315"/>
      <c r="R136" s="316"/>
      <c r="S136" s="316"/>
      <c r="T136" s="316"/>
      <c r="U136" s="316"/>
      <c r="AF136" s="64"/>
      <c r="AG136" s="64"/>
      <c r="AH136" s="64"/>
      <c r="AI136" s="64"/>
      <c r="AJ136" s="64"/>
      <c r="AK136" s="64"/>
      <c r="AL136" s="64"/>
    </row>
    <row r="137" spans="1:38" s="25" customFormat="1" ht="15.75" customHeight="1">
      <c r="A137" s="367" t="s">
        <v>400</v>
      </c>
      <c r="B137" s="367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69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</row>
    <row r="138" spans="1:38" s="25" customFormat="1" ht="15.75" customHeight="1">
      <c r="A138" s="368" t="s">
        <v>58</v>
      </c>
      <c r="B138" s="368"/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8"/>
      <c r="U138" s="368"/>
      <c r="V138" s="69"/>
      <c r="W138" s="69"/>
      <c r="X138" s="9"/>
      <c r="Y138" s="30"/>
      <c r="Z138" s="86"/>
      <c r="AA138" s="86"/>
      <c r="AB138" s="86"/>
      <c r="AC138" s="86"/>
      <c r="AD138" s="86"/>
      <c r="AE138" s="86"/>
      <c r="AF138" s="98"/>
      <c r="AG138" s="98"/>
      <c r="AH138" s="98"/>
      <c r="AI138" s="98"/>
      <c r="AJ138" s="98"/>
      <c r="AK138" s="98"/>
      <c r="AL138" s="98"/>
    </row>
    <row r="139" spans="1:38" ht="12.75" customHeight="1">
      <c r="A139" s="37"/>
      <c r="B139" s="230"/>
      <c r="C139" s="40"/>
      <c r="D139" s="107"/>
      <c r="E139" s="37"/>
      <c r="F139" s="37"/>
      <c r="G139" s="89"/>
      <c r="I139" s="37"/>
      <c r="J139" s="37"/>
      <c r="K139" s="37"/>
      <c r="L139" s="46" t="s">
        <v>23</v>
      </c>
      <c r="M139" s="250"/>
      <c r="N139" s="57"/>
      <c r="O139" s="57"/>
      <c r="P139" s="37" t="s">
        <v>637</v>
      </c>
      <c r="Q139" s="249"/>
      <c r="R139" s="37"/>
      <c r="S139" s="37"/>
      <c r="T139" s="37"/>
      <c r="U139" s="37"/>
      <c r="V139" s="69"/>
      <c r="W139" s="69"/>
      <c r="X139" s="9"/>
      <c r="Y139" s="30"/>
      <c r="Z139" s="9"/>
      <c r="AA139" s="9"/>
      <c r="AB139" s="9"/>
      <c r="AC139" s="9"/>
      <c r="AD139" s="9"/>
      <c r="AE139" s="9"/>
      <c r="AF139" s="64"/>
      <c r="AG139" s="64"/>
      <c r="AH139" s="64"/>
      <c r="AI139" s="64"/>
      <c r="AJ139" s="64"/>
      <c r="AK139" s="64"/>
      <c r="AL139" s="64"/>
    </row>
    <row r="140" spans="1:38" s="35" customFormat="1" ht="13.5" customHeight="1">
      <c r="A140" s="39"/>
      <c r="B140" s="230"/>
      <c r="C140" s="42"/>
      <c r="D140" s="108"/>
      <c r="E140" s="41"/>
      <c r="F140" s="38"/>
      <c r="G140" s="90"/>
      <c r="I140" s="147"/>
      <c r="J140" s="147"/>
      <c r="K140" s="147"/>
      <c r="L140" s="125" t="s">
        <v>24</v>
      </c>
      <c r="M140" s="251"/>
      <c r="N140" s="58"/>
      <c r="O140" s="58"/>
      <c r="P140" s="37" t="s">
        <v>702</v>
      </c>
      <c r="Q140" s="369" t="s">
        <v>28</v>
      </c>
      <c r="R140" s="369"/>
      <c r="S140" s="370" t="s">
        <v>637</v>
      </c>
      <c r="T140" s="370"/>
      <c r="U140" s="370"/>
      <c r="V140" s="47"/>
      <c r="W140" s="9"/>
      <c r="X140" s="9"/>
      <c r="Y140" s="30"/>
      <c r="Z140" s="100"/>
      <c r="AA140" s="100"/>
      <c r="AB140" s="100"/>
      <c r="AC140" s="100"/>
      <c r="AD140" s="100"/>
      <c r="AE140" s="100"/>
      <c r="AF140" s="144"/>
      <c r="AG140" s="144"/>
      <c r="AH140" s="144"/>
      <c r="AI140" s="144"/>
      <c r="AJ140" s="144"/>
      <c r="AK140" s="144"/>
      <c r="AL140" s="144"/>
    </row>
    <row r="141" spans="1:38" s="36" customFormat="1" ht="24.75" customHeight="1">
      <c r="A141" s="43" t="s">
        <v>2</v>
      </c>
      <c r="B141" s="109" t="s">
        <v>25</v>
      </c>
      <c r="C141" s="43" t="s">
        <v>3</v>
      </c>
      <c r="D141" s="109" t="s">
        <v>406</v>
      </c>
      <c r="E141" s="43" t="s">
        <v>5</v>
      </c>
      <c r="F141" s="43" t="s">
        <v>6</v>
      </c>
      <c r="G141" s="43" t="s">
        <v>7</v>
      </c>
      <c r="H141" s="99" t="s">
        <v>8</v>
      </c>
      <c r="I141" s="95" t="s">
        <v>9</v>
      </c>
      <c r="J141" s="96" t="s">
        <v>10</v>
      </c>
      <c r="K141" s="97" t="s">
        <v>18</v>
      </c>
      <c r="L141" s="97"/>
      <c r="M141" s="95" t="s">
        <v>23</v>
      </c>
      <c r="N141" s="95" t="s">
        <v>24</v>
      </c>
      <c r="O141" s="95" t="s">
        <v>26</v>
      </c>
      <c r="P141" s="94" t="s">
        <v>11</v>
      </c>
      <c r="Q141" s="366" t="s">
        <v>12</v>
      </c>
      <c r="R141" s="366"/>
      <c r="S141" s="366"/>
      <c r="T141" s="263" t="s">
        <v>13</v>
      </c>
      <c r="U141" s="264" t="s">
        <v>2</v>
      </c>
      <c r="V141" s="115"/>
      <c r="W141" s="48"/>
      <c r="X141" s="48"/>
      <c r="Y141" s="49"/>
      <c r="AF141" s="145"/>
      <c r="AG141" s="145"/>
      <c r="AH141" s="145"/>
      <c r="AI141" s="145"/>
      <c r="AJ141" s="145"/>
      <c r="AK141" s="145"/>
      <c r="AL141" s="145"/>
    </row>
    <row r="142" spans="1:38" s="9" customFormat="1" ht="15">
      <c r="A142" s="93">
        <v>1</v>
      </c>
      <c r="B142" s="299">
        <v>165</v>
      </c>
      <c r="C142" s="63" t="str">
        <f>VLOOKUP(B142,'Уч ЮН'!$A$3:$H$492,2,FALSE)</f>
        <v>Уткин Артем</v>
      </c>
      <c r="D142" s="110" t="str">
        <f>VLOOKUP(B142,'Уч ЮН'!$A$3:$H$492,3,FALSE)</f>
        <v>1994</v>
      </c>
      <c r="E142" s="54" t="str">
        <f>VLOOKUP(B142,'Уч ЮН'!$A$3:$H$492,4,FALSE)</f>
        <v>КМС</v>
      </c>
      <c r="F142" s="63" t="str">
        <f>VLOOKUP(B142,'Уч ЮН'!$A$3:$H$492,5,FALSE)</f>
        <v>Мордовия</v>
      </c>
      <c r="G142" s="87">
        <f>VLOOKUP(B142,'Уч ЮН'!$A$3:$H$492,6,FALSE)</f>
        <v>0</v>
      </c>
      <c r="H142" s="114" t="str">
        <f>VLOOKUP(B142,'Уч ЮН'!$A$3:$H$492,7,FALSE)</f>
        <v>МГУ им. Н. П. Огарёва</v>
      </c>
      <c r="I142" s="60">
        <f t="shared" ref="I142:J148" si="12">M142</f>
        <v>6.7</v>
      </c>
      <c r="J142" s="60">
        <f t="shared" si="12"/>
        <v>6.5</v>
      </c>
      <c r="K142" s="265" t="str">
        <f t="shared" ref="K142:K163" si="13">LOOKUP(O142,$V$1:$AD$1,$V$2:$AD$2)</f>
        <v>КМС</v>
      </c>
      <c r="L142" s="265"/>
      <c r="M142" s="266">
        <v>6.7</v>
      </c>
      <c r="N142" s="267">
        <v>6.5</v>
      </c>
      <c r="O142" s="268">
        <f t="shared" ref="O142:O163" si="14">SMALL(M142:N142,1)+0</f>
        <v>6.5</v>
      </c>
      <c r="P142" s="269" t="str">
        <f>VLOOKUP(B142,'Уч ЮН'!$A$3:$H$492,8,FALSE)</f>
        <v>Разов В. Н.</v>
      </c>
      <c r="Q142" s="70" t="s">
        <v>143</v>
      </c>
      <c r="AF142" s="64"/>
      <c r="AG142" s="64"/>
      <c r="AH142" s="64"/>
      <c r="AI142" s="64"/>
      <c r="AJ142" s="64"/>
      <c r="AK142" s="64"/>
      <c r="AL142" s="64"/>
    </row>
    <row r="143" spans="1:38" s="9" customFormat="1" ht="15">
      <c r="A143" s="93">
        <v>2</v>
      </c>
      <c r="B143" s="299">
        <v>187</v>
      </c>
      <c r="C143" s="63" t="str">
        <f>VLOOKUP(B143,'Уч ЮН'!$A$3:$H$492,2,FALSE)</f>
        <v>Мельников Георгий</v>
      </c>
      <c r="D143" s="110" t="str">
        <f>VLOOKUP(B143,'Уч ЮН'!$A$3:$H$492,3,FALSE)</f>
        <v>1996</v>
      </c>
      <c r="E143" s="54"/>
      <c r="F143" s="63" t="str">
        <f>VLOOKUP(B143,'Уч ЮН'!$A$3:$H$492,5,FALSE)</f>
        <v>Пензенская</v>
      </c>
      <c r="G143" s="87">
        <f>VLOOKUP(B143,'Уч ЮН'!$A$3:$H$492,6,FALSE)</f>
        <v>0</v>
      </c>
      <c r="H143" s="114" t="str">
        <f>VLOOKUP(B143,'Уч ЮН'!$A$3:$H$492,7,FALSE)</f>
        <v>ДЮСШ-6,ПензГТУ</v>
      </c>
      <c r="I143" s="60">
        <f t="shared" si="12"/>
        <v>6.7</v>
      </c>
      <c r="J143" s="60">
        <f t="shared" si="12"/>
        <v>6.6</v>
      </c>
      <c r="K143" s="265" t="str">
        <f t="shared" si="13"/>
        <v>КМС</v>
      </c>
      <c r="L143" s="265"/>
      <c r="M143" s="266">
        <v>6.7</v>
      </c>
      <c r="N143" s="267">
        <v>6.6</v>
      </c>
      <c r="O143" s="268">
        <f t="shared" si="14"/>
        <v>6.6</v>
      </c>
      <c r="P143" s="269" t="str">
        <f>VLOOKUP(B143,'Уч ЮН'!$A$3:$H$492,8,FALSE)</f>
        <v>Болгов Л.В.</v>
      </c>
      <c r="Q143" s="70" t="s">
        <v>143</v>
      </c>
      <c r="AF143" s="64"/>
      <c r="AG143" s="64"/>
      <c r="AH143" s="64"/>
      <c r="AI143" s="64"/>
      <c r="AJ143" s="64"/>
      <c r="AK143" s="64"/>
      <c r="AL143" s="64"/>
    </row>
    <row r="144" spans="1:38" s="9" customFormat="1" ht="15">
      <c r="A144" s="93">
        <v>3</v>
      </c>
      <c r="B144" s="299">
        <v>23</v>
      </c>
      <c r="C144" s="63" t="str">
        <f>VLOOKUP(B144,'Уч ЮН'!$A$3:$H$492,2,FALSE)</f>
        <v>Носатенко Игорь</v>
      </c>
      <c r="D144" s="110" t="str">
        <f>VLOOKUP(B144,'Уч ЮН'!$A$3:$H$492,3,FALSE)</f>
        <v>1996</v>
      </c>
      <c r="E144" s="54" t="str">
        <f>VLOOKUP(B144,'Уч ЮН'!$A$3:$H$492,4,FALSE)</f>
        <v>КМС</v>
      </c>
      <c r="F144" s="63" t="str">
        <f>VLOOKUP(B144,'Уч ЮН'!$A$3:$H$492,5,FALSE)</f>
        <v>Пензенская</v>
      </c>
      <c r="G144" s="87">
        <f>VLOOKUP(B144,'Уч ЮН'!$A$3:$H$492,6,FALSE)</f>
        <v>0</v>
      </c>
      <c r="H144" s="114" t="str">
        <f>VLOOKUP(B144,'Уч ЮН'!$A$3:$H$492,7,FALSE)</f>
        <v>КСШОР</v>
      </c>
      <c r="I144" s="60">
        <f t="shared" si="12"/>
        <v>6.7</v>
      </c>
      <c r="J144" s="60">
        <f t="shared" si="12"/>
        <v>6.7</v>
      </c>
      <c r="K144" s="265" t="str">
        <f t="shared" si="13"/>
        <v>КМС</v>
      </c>
      <c r="L144" s="265"/>
      <c r="M144" s="266">
        <v>6.7</v>
      </c>
      <c r="N144" s="267">
        <v>6.7</v>
      </c>
      <c r="O144" s="268">
        <f t="shared" si="14"/>
        <v>6.7</v>
      </c>
      <c r="P144" s="300" t="str">
        <f>VLOOKUP(B144,'Уч ЮН'!$A$3:$H$492,8,FALSE)</f>
        <v>Кузнецов А.М,,Вдовин М.В.,Полоницкий А.Е.</v>
      </c>
      <c r="Q144" s="70" t="s">
        <v>136</v>
      </c>
      <c r="AF144" s="64"/>
      <c r="AG144" s="64"/>
      <c r="AH144" s="64"/>
      <c r="AI144" s="64"/>
      <c r="AJ144" s="64"/>
      <c r="AK144" s="64"/>
      <c r="AL144" s="64"/>
    </row>
    <row r="145" spans="1:38" s="9" customFormat="1" ht="15">
      <c r="A145" s="93">
        <v>4</v>
      </c>
      <c r="B145" s="299">
        <v>398</v>
      </c>
      <c r="C145" s="63" t="str">
        <f>VLOOKUP(B145,'Уч ЮН'!$A$3:$H$492,2,FALSE)</f>
        <v>Герасимов Дмитрий</v>
      </c>
      <c r="D145" s="110" t="str">
        <f>VLOOKUP(B145,'Уч ЮН'!$A$3:$H$492,3,FALSE)</f>
        <v>1998</v>
      </c>
      <c r="E145" s="54"/>
      <c r="F145" s="63" t="str">
        <f>VLOOKUP(B145,'Уч ЮН'!$A$3:$H$492,5,FALSE)</f>
        <v>Пензенская</v>
      </c>
      <c r="G145" s="87">
        <f>VLOOKUP(B145,'Уч ЮН'!$A$3:$H$492,6,FALSE)</f>
        <v>0</v>
      </c>
      <c r="H145" s="114" t="str">
        <f>VLOOKUP(B145,'Уч ЮН'!$A$3:$H$492,7,FALSE)</f>
        <v>КСШОР</v>
      </c>
      <c r="I145" s="60">
        <f t="shared" si="12"/>
        <v>6.8</v>
      </c>
      <c r="J145" s="60">
        <f t="shared" si="12"/>
        <v>6.7</v>
      </c>
      <c r="K145" s="265" t="str">
        <f t="shared" si="13"/>
        <v>КМС</v>
      </c>
      <c r="L145" s="265"/>
      <c r="M145" s="266">
        <v>6.8</v>
      </c>
      <c r="N145" s="267">
        <v>6.7</v>
      </c>
      <c r="O145" s="268">
        <f t="shared" si="14"/>
        <v>6.7</v>
      </c>
      <c r="P145" s="269" t="str">
        <f>VLOOKUP(B145,'Уч ЮН'!$A$3:$H$492,8,FALSE)</f>
        <v>Родионова А.И.,Конова Т.В.</v>
      </c>
      <c r="Q145" s="70" t="s">
        <v>143</v>
      </c>
      <c r="AF145" s="64"/>
      <c r="AG145" s="64"/>
      <c r="AH145" s="64"/>
      <c r="AI145" s="64"/>
      <c r="AJ145" s="64"/>
      <c r="AK145" s="64"/>
      <c r="AL145" s="64"/>
    </row>
    <row r="146" spans="1:38" s="9" customFormat="1" ht="15">
      <c r="A146" s="93">
        <v>5</v>
      </c>
      <c r="B146" s="299">
        <v>583</v>
      </c>
      <c r="C146" s="63" t="str">
        <f>VLOOKUP(B146,'Уч ЮН'!$A$3:$H$492,2,FALSE)</f>
        <v>Лукашин Алексей</v>
      </c>
      <c r="D146" s="110" t="str">
        <f>VLOOKUP(B146,'Уч ЮН'!$A$3:$H$492,3,FALSE)</f>
        <v>1998</v>
      </c>
      <c r="E146" s="54" t="str">
        <f>VLOOKUP(B146,'Уч ЮН'!$A$3:$H$492,4,FALSE)</f>
        <v>КМС</v>
      </c>
      <c r="F146" s="63" t="str">
        <f>VLOOKUP(B146,'Уч ЮН'!$A$3:$H$492,5,FALSE)</f>
        <v>Саратовская</v>
      </c>
      <c r="G146" s="87">
        <f>VLOOKUP(B146,'Уч ЮН'!$A$3:$H$492,6,FALSE)</f>
        <v>0</v>
      </c>
      <c r="H146" s="114" t="str">
        <f>VLOOKUP(B146,'Уч ЮН'!$A$3:$H$492,7,FALSE)</f>
        <v>СДЮСШОР-6</v>
      </c>
      <c r="I146" s="60">
        <f t="shared" si="12"/>
        <v>6.8</v>
      </c>
      <c r="J146" s="60">
        <f t="shared" si="12"/>
        <v>6.7</v>
      </c>
      <c r="K146" s="265" t="str">
        <f t="shared" si="13"/>
        <v>КМС</v>
      </c>
      <c r="L146" s="265"/>
      <c r="M146" s="266">
        <v>6.8</v>
      </c>
      <c r="N146" s="267">
        <v>6.7</v>
      </c>
      <c r="O146" s="268">
        <f t="shared" si="14"/>
        <v>6.7</v>
      </c>
      <c r="P146" s="269" t="str">
        <f>VLOOKUP(B146,'Уч ЮН'!$A$3:$H$492,8,FALSE)</f>
        <v>Беликовы Ю.Б., Н.И.</v>
      </c>
      <c r="Q146" s="70" t="s">
        <v>143</v>
      </c>
      <c r="AF146" s="64"/>
      <c r="AG146" s="64"/>
      <c r="AH146" s="64"/>
      <c r="AI146" s="64"/>
      <c r="AJ146" s="64"/>
      <c r="AK146" s="64"/>
      <c r="AL146" s="64"/>
    </row>
    <row r="147" spans="1:38" s="9" customFormat="1" ht="15">
      <c r="A147" s="93">
        <v>6</v>
      </c>
      <c r="B147" s="299">
        <v>154</v>
      </c>
      <c r="C147" s="63" t="str">
        <f>VLOOKUP(B147,'Уч ЮН'!$A$3:$H$492,2,FALSE)</f>
        <v>Строчков Никита</v>
      </c>
      <c r="D147" s="110" t="str">
        <f>VLOOKUP(B147,'Уч ЮН'!$A$3:$H$492,3,FALSE)</f>
        <v>1998</v>
      </c>
      <c r="E147" s="54">
        <f>VLOOKUP(B147,'Уч ЮН'!$A$3:$H$492,4,FALSE)</f>
        <v>1</v>
      </c>
      <c r="F147" s="63" t="str">
        <f>VLOOKUP(B147,'Уч ЮН'!$A$3:$H$492,5,FALSE)</f>
        <v>Мордовия</v>
      </c>
      <c r="G147" s="87">
        <f>VLOOKUP(B147,'Уч ЮН'!$A$3:$H$492,6,FALSE)</f>
        <v>0</v>
      </c>
      <c r="H147" s="114" t="str">
        <f>VLOOKUP(B147,'Уч ЮН'!$A$3:$H$492,7,FALSE)</f>
        <v>МГУ им. Н. П. Огарёва</v>
      </c>
      <c r="I147" s="60">
        <f t="shared" si="12"/>
        <v>6.8</v>
      </c>
      <c r="J147" s="60">
        <f t="shared" si="12"/>
        <v>6.8</v>
      </c>
      <c r="K147" s="265" t="str">
        <f t="shared" si="13"/>
        <v>КМС</v>
      </c>
      <c r="L147" s="265"/>
      <c r="M147" s="266">
        <v>6.8</v>
      </c>
      <c r="N147" s="267">
        <v>6.8</v>
      </c>
      <c r="O147" s="268">
        <f t="shared" si="14"/>
        <v>6.8</v>
      </c>
      <c r="P147" s="269" t="str">
        <f>VLOOKUP(B147,'Уч ЮН'!$A$3:$H$492,8,FALSE)</f>
        <v>Разов В. Н.</v>
      </c>
      <c r="Q147" s="70" t="s">
        <v>133</v>
      </c>
      <c r="AF147" s="64"/>
      <c r="AG147" s="64"/>
      <c r="AH147" s="64"/>
      <c r="AI147" s="64"/>
      <c r="AJ147" s="64"/>
      <c r="AK147" s="64"/>
      <c r="AL147" s="64"/>
    </row>
    <row r="148" spans="1:38" s="9" customFormat="1" ht="15">
      <c r="A148" s="93">
        <v>7</v>
      </c>
      <c r="B148" s="299">
        <v>518</v>
      </c>
      <c r="C148" s="63" t="str">
        <f>VLOOKUP(B148,'Уч ЮН'!$A$3:$H$492,2,FALSE)</f>
        <v>Стеньгин Василий</v>
      </c>
      <c r="D148" s="110" t="str">
        <f>VLOOKUP(B148,'Уч ЮН'!$A$3:$H$492,3,FALSE)</f>
        <v>1997</v>
      </c>
      <c r="E148" s="54" t="str">
        <f>VLOOKUP(B148,'Уч ЮН'!$A$3:$H$492,4,FALSE)</f>
        <v>КМС</v>
      </c>
      <c r="F148" s="63" t="str">
        <f>VLOOKUP(B148,'Уч ЮН'!$A$3:$H$492,5,FALSE)</f>
        <v>Самарская</v>
      </c>
      <c r="G148" s="87">
        <f>VLOOKUP(B148,'Уч ЮН'!$A$3:$H$492,6,FALSE)</f>
        <v>0</v>
      </c>
      <c r="H148" s="114" t="str">
        <f>VLOOKUP(B148,'Уч ЮН'!$A$3:$H$492,7,FALSE)</f>
        <v xml:space="preserve"> СамГУПС, СДЮСШОР-2</v>
      </c>
      <c r="I148" s="60">
        <f t="shared" si="12"/>
        <v>6.9</v>
      </c>
      <c r="J148" s="60">
        <f t="shared" si="12"/>
        <v>6.9</v>
      </c>
      <c r="K148" s="265">
        <f t="shared" si="13"/>
        <v>1</v>
      </c>
      <c r="L148" s="265"/>
      <c r="M148" s="266">
        <v>6.9</v>
      </c>
      <c r="N148" s="267">
        <v>6.9</v>
      </c>
      <c r="O148" s="268">
        <f t="shared" si="14"/>
        <v>6.9</v>
      </c>
      <c r="P148" s="269" t="str">
        <f>VLOOKUP(B148,'Уч ЮН'!$A$3:$H$492,8,FALSE)</f>
        <v>Дмитриева Т. П.</v>
      </c>
      <c r="Q148" s="70" t="s">
        <v>133</v>
      </c>
      <c r="AF148" s="64"/>
      <c r="AG148" s="64"/>
      <c r="AH148" s="64"/>
      <c r="AI148" s="64"/>
      <c r="AJ148" s="64"/>
      <c r="AK148" s="64"/>
      <c r="AL148" s="64"/>
    </row>
    <row r="149" spans="1:38" s="9" customFormat="1" ht="15">
      <c r="A149" s="93">
        <v>8</v>
      </c>
      <c r="B149" s="299">
        <v>422</v>
      </c>
      <c r="C149" s="63" t="str">
        <f>VLOOKUP(B149,'Уч ЮН'!$A$3:$H$492,2,FALSE)</f>
        <v>Паршин Владислав</v>
      </c>
      <c r="D149" s="110" t="str">
        <f>VLOOKUP(B149,'Уч ЮН'!$A$3:$H$492,3,FALSE)</f>
        <v>1998</v>
      </c>
      <c r="E149" s="54" t="str">
        <f>VLOOKUP(B149,'Уч ЮН'!$A$3:$H$492,4,FALSE)</f>
        <v>КМС</v>
      </c>
      <c r="F149" s="63" t="str">
        <f>VLOOKUP(B149,'Уч ЮН'!$A$3:$H$492,5,FALSE)</f>
        <v>Пензенская</v>
      </c>
      <c r="G149" s="87">
        <f>VLOOKUP(B149,'Уч ЮН'!$A$3:$H$492,6,FALSE)</f>
        <v>0</v>
      </c>
      <c r="H149" s="114" t="str">
        <f>VLOOKUP(B149,'Уч ЮН'!$A$3:$H$492,7,FALSE)</f>
        <v>ДЮСШ-6</v>
      </c>
      <c r="I149" s="60">
        <f t="shared" ref="I149:I163" si="15">M149</f>
        <v>6.8</v>
      </c>
      <c r="J149" s="60" t="s">
        <v>669</v>
      </c>
      <c r="K149" s="265" t="str">
        <f t="shared" si="13"/>
        <v>КМС</v>
      </c>
      <c r="L149" s="265"/>
      <c r="M149" s="266">
        <v>6.8</v>
      </c>
      <c r="N149" s="267"/>
      <c r="O149" s="268">
        <f t="shared" si="14"/>
        <v>6.8</v>
      </c>
      <c r="P149" s="269" t="str">
        <f>VLOOKUP(B149,'Уч ЮН'!$A$3:$H$492,8,FALSE)</f>
        <v>Зинуков А.В,</v>
      </c>
      <c r="Q149" s="70" t="s">
        <v>136</v>
      </c>
      <c r="AF149" s="64"/>
      <c r="AG149" s="64"/>
      <c r="AH149" s="64"/>
      <c r="AI149" s="64"/>
      <c r="AJ149" s="64"/>
      <c r="AK149" s="64"/>
      <c r="AL149" s="64"/>
    </row>
    <row r="150" spans="1:38" s="9" customFormat="1" ht="15">
      <c r="A150" s="93">
        <v>9</v>
      </c>
      <c r="B150" s="299">
        <v>430</v>
      </c>
      <c r="C150" s="63" t="str">
        <f>VLOOKUP(B150,'Уч ЮН'!$A$3:$H$492,2,FALSE)</f>
        <v>Ушаков Александр</v>
      </c>
      <c r="D150" s="110" t="str">
        <f>VLOOKUP(B150,'Уч ЮН'!$A$3:$H$492,3,FALSE)</f>
        <v>1998</v>
      </c>
      <c r="E150" s="54"/>
      <c r="F150" s="63" t="str">
        <f>VLOOKUP(B150,'Уч ЮН'!$A$3:$H$492,5,FALSE)</f>
        <v>Тамбовская</v>
      </c>
      <c r="G150" s="87">
        <f>VLOOKUP(B150,'Уч ЮН'!$A$3:$H$492,6,FALSE)</f>
        <v>0</v>
      </c>
      <c r="H150" s="114" t="str">
        <f>VLOOKUP(B150,'Уч ЮН'!$A$3:$H$492,7,FALSE)</f>
        <v>СДЮСШОР "ЦПС по ЦИВС"</v>
      </c>
      <c r="I150" s="60">
        <f t="shared" si="15"/>
        <v>7</v>
      </c>
      <c r="J150" s="60"/>
      <c r="K150" s="265">
        <f t="shared" si="13"/>
        <v>1</v>
      </c>
      <c r="L150" s="265"/>
      <c r="M150" s="266">
        <v>7</v>
      </c>
      <c r="N150" s="267"/>
      <c r="O150" s="268">
        <f t="shared" si="14"/>
        <v>7</v>
      </c>
      <c r="P150" s="269" t="str">
        <f>VLOOKUP(B150,'Уч ЮН'!$A$3:$H$492,8,FALSE)</f>
        <v>Иванов А.Н.</v>
      </c>
      <c r="Q150" s="70" t="s">
        <v>136</v>
      </c>
      <c r="AF150" s="64"/>
      <c r="AG150" s="64"/>
      <c r="AH150" s="64"/>
      <c r="AI150" s="64"/>
      <c r="AJ150" s="64"/>
      <c r="AK150" s="64"/>
      <c r="AL150" s="64"/>
    </row>
    <row r="151" spans="1:38" s="9" customFormat="1" ht="15">
      <c r="A151" s="93">
        <v>9</v>
      </c>
      <c r="B151" s="299">
        <v>513</v>
      </c>
      <c r="C151" s="63" t="str">
        <f>VLOOKUP(B151,'Уч ЮН'!$A$3:$H$492,2,FALSE)</f>
        <v>Шамарин Владислав</v>
      </c>
      <c r="D151" s="110" t="str">
        <f>VLOOKUP(B151,'Уч ЮН'!$A$3:$H$492,3,FALSE)</f>
        <v>1998</v>
      </c>
      <c r="E151" s="54">
        <f>VLOOKUP(B151,'Уч ЮН'!$A$3:$H$492,4,FALSE)</f>
        <v>1</v>
      </c>
      <c r="F151" s="63" t="str">
        <f>VLOOKUP(B151,'Уч ЮН'!$A$3:$H$492,5,FALSE)</f>
        <v>Самарская</v>
      </c>
      <c r="G151" s="87">
        <f>VLOOKUP(B151,'Уч ЮН'!$A$3:$H$492,6,FALSE)</f>
        <v>0</v>
      </c>
      <c r="H151" s="114" t="str">
        <f>VLOOKUP(B151,'Уч ЮН'!$A$3:$H$492,7,FALSE)</f>
        <v xml:space="preserve"> Самарский университет</v>
      </c>
      <c r="I151" s="60">
        <f t="shared" si="15"/>
        <v>7</v>
      </c>
      <c r="J151" s="60"/>
      <c r="K151" s="265">
        <f t="shared" si="13"/>
        <v>1</v>
      </c>
      <c r="L151" s="265"/>
      <c r="M151" s="266">
        <v>7</v>
      </c>
      <c r="N151" s="267"/>
      <c r="O151" s="268">
        <f t="shared" si="14"/>
        <v>7</v>
      </c>
      <c r="P151" s="300" t="str">
        <f>VLOOKUP(B151,'Уч ЮН'!$A$3:$H$492,8,FALSE)</f>
        <v>Локтионова Н. Н, Лобачев В.С, Кальбердин И. С.</v>
      </c>
      <c r="Q151" s="70" t="s">
        <v>642</v>
      </c>
      <c r="AF151" s="64"/>
      <c r="AG151" s="64"/>
      <c r="AH151" s="64"/>
      <c r="AI151" s="64"/>
      <c r="AJ151" s="64"/>
      <c r="AK151" s="64"/>
      <c r="AL151" s="64"/>
    </row>
    <row r="152" spans="1:38" s="9" customFormat="1" ht="15">
      <c r="A152" s="93">
        <v>11</v>
      </c>
      <c r="B152" s="299">
        <v>418</v>
      </c>
      <c r="C152" s="63" t="str">
        <f>VLOOKUP(B152,'Уч ЮН'!$A$3:$H$492,2,FALSE)</f>
        <v>Абарин Иван</v>
      </c>
      <c r="D152" s="110" t="str">
        <f>VLOOKUP(B152,'Уч ЮН'!$A$3:$H$492,3,FALSE)</f>
        <v>1997</v>
      </c>
      <c r="E152" s="54" t="str">
        <f>VLOOKUP(B152,'Уч ЮН'!$A$3:$H$492,4,FALSE)</f>
        <v>КМС</v>
      </c>
      <c r="F152" s="63" t="str">
        <f>VLOOKUP(B152,'Уч ЮН'!$A$3:$H$492,5,FALSE)</f>
        <v>Пензенская</v>
      </c>
      <c r="G152" s="87">
        <f>VLOOKUP(B152,'Уч ЮН'!$A$3:$H$492,6,FALSE)</f>
        <v>0</v>
      </c>
      <c r="H152" s="114" t="str">
        <f>VLOOKUP(B152,'Уч ЮН'!$A$3:$H$492,7,FALSE)</f>
        <v>РА,ДЮСШ-6,ПАИИ</v>
      </c>
      <c r="I152" s="60">
        <f t="shared" si="15"/>
        <v>7.1</v>
      </c>
      <c r="J152" s="60"/>
      <c r="K152" s="265">
        <f t="shared" si="13"/>
        <v>1</v>
      </c>
      <c r="L152" s="265"/>
      <c r="M152" s="266">
        <v>7.1</v>
      </c>
      <c r="N152" s="267"/>
      <c r="O152" s="268">
        <f t="shared" si="14"/>
        <v>7.1</v>
      </c>
      <c r="P152" s="269" t="str">
        <f>VLOOKUP(B152,'Уч ЮН'!$A$3:$H$492,8,FALSE)</f>
        <v>Зинуков А.В.,Локтев А.</v>
      </c>
      <c r="Q152" s="70" t="s">
        <v>136</v>
      </c>
      <c r="AF152" s="64"/>
      <c r="AG152" s="64"/>
      <c r="AH152" s="64"/>
      <c r="AI152" s="64"/>
      <c r="AJ152" s="64"/>
      <c r="AK152" s="64"/>
      <c r="AL152" s="64"/>
    </row>
    <row r="153" spans="1:38" s="9" customFormat="1" ht="15">
      <c r="A153" s="93">
        <v>11</v>
      </c>
      <c r="B153" s="299">
        <v>312</v>
      </c>
      <c r="C153" s="63" t="str">
        <f>VLOOKUP(B153,'Уч ЮН'!$A$3:$H$492,2,FALSE)</f>
        <v>Гусаков Глеб</v>
      </c>
      <c r="D153" s="110" t="str">
        <f>VLOOKUP(B153,'Уч ЮН'!$A$3:$H$492,3,FALSE)</f>
        <v>1997</v>
      </c>
      <c r="E153" s="54" t="str">
        <f>VLOOKUP(B153,'Уч ЮН'!$A$3:$H$492,4,FALSE)</f>
        <v>1</v>
      </c>
      <c r="F153" s="63" t="str">
        <f>VLOOKUP(B153,'Уч ЮН'!$A$3:$H$492,5,FALSE)</f>
        <v>Самарская</v>
      </c>
      <c r="G153" s="87">
        <f>VLOOKUP(B153,'Уч ЮН'!$A$3:$H$492,6,FALSE)</f>
        <v>0</v>
      </c>
      <c r="H153" s="114" t="str">
        <f>VLOOKUP(B153,'Уч ЮН'!$A$3:$H$492,7,FALSE)</f>
        <v>ФСЦ ЦРЛА Чапаевск</v>
      </c>
      <c r="I153" s="60">
        <f t="shared" si="15"/>
        <v>7.1</v>
      </c>
      <c r="J153" s="60"/>
      <c r="K153" s="265">
        <f t="shared" si="13"/>
        <v>1</v>
      </c>
      <c r="L153" s="265"/>
      <c r="M153" s="266">
        <v>7.1</v>
      </c>
      <c r="N153" s="267"/>
      <c r="O153" s="268">
        <f t="shared" si="14"/>
        <v>7.1</v>
      </c>
      <c r="P153" s="269"/>
      <c r="Q153" s="70" t="s">
        <v>133</v>
      </c>
      <c r="AF153" s="64"/>
      <c r="AG153" s="64"/>
      <c r="AH153" s="64"/>
      <c r="AI153" s="64"/>
      <c r="AJ153" s="64"/>
      <c r="AK153" s="64"/>
      <c r="AL153" s="64"/>
    </row>
    <row r="154" spans="1:38" s="9" customFormat="1" ht="15">
      <c r="A154" s="93">
        <v>13</v>
      </c>
      <c r="B154" s="299">
        <v>9</v>
      </c>
      <c r="C154" s="63" t="str">
        <f>VLOOKUP(B154,'Уч ЮН'!$A$3:$H$492,2,FALSE)</f>
        <v>Булыгин Владислав</v>
      </c>
      <c r="D154" s="110" t="str">
        <f>VLOOKUP(B154,'Уч ЮН'!$A$3:$H$492,3,FALSE)</f>
        <v>1998</v>
      </c>
      <c r="E154" s="54">
        <f>VLOOKUP(B154,'Уч ЮН'!$A$3:$H$492,4,FALSE)</f>
        <v>1</v>
      </c>
      <c r="F154" s="63" t="str">
        <f>VLOOKUP(B154,'Уч ЮН'!$A$3:$H$492,5,FALSE)</f>
        <v>Тамбовская</v>
      </c>
      <c r="G154" s="87">
        <f>VLOOKUP(B154,'Уч ЮН'!$A$3:$H$492,6,FALSE)</f>
        <v>0</v>
      </c>
      <c r="H154" s="114" t="str">
        <f>VLOOKUP(B154,'Уч ЮН'!$A$3:$H$492,7,FALSE)</f>
        <v>Мичуринский ГАУ</v>
      </c>
      <c r="I154" s="60">
        <f t="shared" si="15"/>
        <v>7.2</v>
      </c>
      <c r="J154" s="60"/>
      <c r="K154" s="265">
        <f t="shared" si="13"/>
        <v>2</v>
      </c>
      <c r="L154" s="265"/>
      <c r="M154" s="266">
        <v>7.2</v>
      </c>
      <c r="N154" s="267"/>
      <c r="O154" s="268">
        <f t="shared" si="14"/>
        <v>7.2</v>
      </c>
      <c r="P154" s="269" t="str">
        <f>VLOOKUP(B154,'Уч ЮН'!$A$3:$H$492,8,FALSE)</f>
        <v>Миляева О.В.</v>
      </c>
      <c r="Q154" s="70" t="s">
        <v>642</v>
      </c>
      <c r="AF154" s="64"/>
      <c r="AG154" s="64"/>
      <c r="AH154" s="64"/>
      <c r="AI154" s="64"/>
      <c r="AJ154" s="64"/>
      <c r="AK154" s="64"/>
      <c r="AL154" s="64"/>
    </row>
    <row r="155" spans="1:38" s="9" customFormat="1" ht="15">
      <c r="A155" s="93">
        <v>13</v>
      </c>
      <c r="B155" s="299">
        <v>365</v>
      </c>
      <c r="C155" s="63" t="str">
        <f>VLOOKUP(B155,'Уч ЮН'!$A$3:$H$492,2,FALSE)</f>
        <v>Бахтияров Ринат</v>
      </c>
      <c r="D155" s="110" t="str">
        <f>VLOOKUP(B155,'Уч ЮН'!$A$3:$H$492,3,FALSE)</f>
        <v>1996</v>
      </c>
      <c r="E155" s="54" t="str">
        <f>VLOOKUP(B155,'Уч ЮН'!$A$3:$H$492,4,FALSE)</f>
        <v>1</v>
      </c>
      <c r="F155" s="63" t="str">
        <f>VLOOKUP(B155,'Уч ЮН'!$A$3:$H$492,5,FALSE)</f>
        <v>Пензенская</v>
      </c>
      <c r="G155" s="87">
        <f>VLOOKUP(B155,'Уч ЮН'!$A$3:$H$492,6,FALSE)</f>
        <v>0</v>
      </c>
      <c r="H155" s="114" t="str">
        <f>VLOOKUP(B155,'Уч ЮН'!$A$3:$H$492,7,FALSE)</f>
        <v>ДЮСШ-6,ПГУ</v>
      </c>
      <c r="I155" s="60">
        <f t="shared" si="15"/>
        <v>7.2</v>
      </c>
      <c r="J155" s="60"/>
      <c r="K155" s="265">
        <f t="shared" si="13"/>
        <v>2</v>
      </c>
      <c r="L155" s="265"/>
      <c r="M155" s="266">
        <v>7.2</v>
      </c>
      <c r="N155" s="267"/>
      <c r="O155" s="268">
        <f t="shared" si="14"/>
        <v>7.2</v>
      </c>
      <c r="P155" s="269" t="str">
        <f>VLOOKUP(B155,'Уч ЮН'!$A$3:$H$492,8,FALSE)</f>
        <v>Беляев С.Н.</v>
      </c>
      <c r="Q155" s="70" t="s">
        <v>133</v>
      </c>
      <c r="AF155" s="64"/>
      <c r="AG155" s="64"/>
      <c r="AH155" s="64"/>
      <c r="AI155" s="64"/>
      <c r="AJ155" s="64"/>
      <c r="AK155" s="64"/>
      <c r="AL155" s="64"/>
    </row>
    <row r="156" spans="1:38" s="9" customFormat="1" ht="15">
      <c r="A156" s="93">
        <v>13</v>
      </c>
      <c r="B156" s="299">
        <v>419</v>
      </c>
      <c r="C156" s="63" t="str">
        <f>VLOOKUP(B156,'Уч ЮН'!$A$3:$H$492,2,FALSE)</f>
        <v>Халиулин Ринат</v>
      </c>
      <c r="D156" s="110" t="str">
        <f>VLOOKUP(B156,'Уч ЮН'!$A$3:$H$492,3,FALSE)</f>
        <v>1997</v>
      </c>
      <c r="E156" s="54" t="str">
        <f>VLOOKUP(B156,'Уч ЮН'!$A$3:$H$492,4,FALSE)</f>
        <v>1</v>
      </c>
      <c r="F156" s="63" t="str">
        <f>VLOOKUP(B156,'Уч ЮН'!$A$3:$H$492,5,FALSE)</f>
        <v>Пензенская</v>
      </c>
      <c r="G156" s="87">
        <f>VLOOKUP(B156,'Уч ЮН'!$A$3:$H$492,6,FALSE)</f>
        <v>0</v>
      </c>
      <c r="H156" s="114" t="str">
        <f>VLOOKUP(B156,'Уч ЮН'!$A$3:$H$492,7,FALSE)</f>
        <v>РА,ПАИИ</v>
      </c>
      <c r="I156" s="60">
        <f t="shared" si="15"/>
        <v>7.2</v>
      </c>
      <c r="J156" s="60"/>
      <c r="K156" s="265">
        <f t="shared" si="13"/>
        <v>2</v>
      </c>
      <c r="L156" s="265"/>
      <c r="M156" s="266">
        <v>7.2</v>
      </c>
      <c r="N156" s="267"/>
      <c r="O156" s="268">
        <f t="shared" si="14"/>
        <v>7.2</v>
      </c>
      <c r="P156" s="269" t="str">
        <f>VLOOKUP(B156,'Уч ЮН'!$A$3:$H$492,8,FALSE)</f>
        <v>Зинуков А.В.,Локтев А.</v>
      </c>
      <c r="Q156" s="70" t="s">
        <v>642</v>
      </c>
      <c r="AF156" s="64"/>
      <c r="AG156" s="64"/>
      <c r="AH156" s="64"/>
      <c r="AI156" s="64"/>
      <c r="AJ156" s="64"/>
      <c r="AK156" s="64"/>
      <c r="AL156" s="64"/>
    </row>
    <row r="157" spans="1:38" s="9" customFormat="1" ht="15">
      <c r="A157" s="93">
        <v>13</v>
      </c>
      <c r="B157" s="299">
        <v>420</v>
      </c>
      <c r="C157" s="63" t="str">
        <f>VLOOKUP(B157,'Уч ЮН'!$A$3:$H$492,2,FALSE)</f>
        <v>Данилов Илья</v>
      </c>
      <c r="D157" s="110" t="str">
        <f>VLOOKUP(B157,'Уч ЮН'!$A$3:$H$492,3,FALSE)</f>
        <v>1998</v>
      </c>
      <c r="E157" s="54" t="str">
        <f>VLOOKUP(B157,'Уч ЮН'!$A$3:$H$492,4,FALSE)</f>
        <v>1</v>
      </c>
      <c r="F157" s="63" t="str">
        <f>VLOOKUP(B157,'Уч ЮН'!$A$3:$H$492,5,FALSE)</f>
        <v>Пензенская</v>
      </c>
      <c r="G157" s="87">
        <f>VLOOKUP(B157,'Уч ЮН'!$A$3:$H$492,6,FALSE)</f>
        <v>0</v>
      </c>
      <c r="H157" s="114" t="str">
        <f>VLOOKUP(B157,'Уч ЮН'!$A$3:$H$492,7,FALSE)</f>
        <v>РА,ДЮСШ-6,ПАИИ</v>
      </c>
      <c r="I157" s="60">
        <f t="shared" si="15"/>
        <v>7.2</v>
      </c>
      <c r="J157" s="60"/>
      <c r="K157" s="265">
        <f t="shared" si="13"/>
        <v>2</v>
      </c>
      <c r="L157" s="265"/>
      <c r="M157" s="266">
        <v>7.2</v>
      </c>
      <c r="N157" s="267"/>
      <c r="O157" s="268">
        <f t="shared" si="14"/>
        <v>7.2</v>
      </c>
      <c r="P157" s="269" t="str">
        <f>VLOOKUP(B157,'Уч ЮН'!$A$3:$H$492,8,FALSE)</f>
        <v>Зинуков А.В.,Локтев А.</v>
      </c>
      <c r="Q157" s="70" t="s">
        <v>642</v>
      </c>
      <c r="AF157" s="64"/>
      <c r="AG157" s="64"/>
      <c r="AH157" s="64"/>
      <c r="AI157" s="64"/>
      <c r="AJ157" s="64"/>
      <c r="AK157" s="64"/>
      <c r="AL157" s="64"/>
    </row>
    <row r="158" spans="1:38" s="9" customFormat="1" ht="15">
      <c r="A158" s="93">
        <v>13</v>
      </c>
      <c r="B158" s="299">
        <v>421</v>
      </c>
      <c r="C158" s="63" t="str">
        <f>VLOOKUP(B158,'Уч ЮН'!$A$3:$H$492,2,FALSE)</f>
        <v>Челпанов Андрей</v>
      </c>
      <c r="D158" s="110" t="str">
        <f>VLOOKUP(B158,'Уч ЮН'!$A$3:$H$492,3,FALSE)</f>
        <v>1998</v>
      </c>
      <c r="E158" s="54" t="str">
        <f>VLOOKUP(B158,'Уч ЮН'!$A$3:$H$492,4,FALSE)</f>
        <v>1</v>
      </c>
      <c r="F158" s="63" t="str">
        <f>VLOOKUP(B158,'Уч ЮН'!$A$3:$H$492,5,FALSE)</f>
        <v>Пензенская</v>
      </c>
      <c r="G158" s="87">
        <f>VLOOKUP(B158,'Уч ЮН'!$A$3:$H$492,6,FALSE)</f>
        <v>0</v>
      </c>
      <c r="H158" s="114" t="str">
        <f>VLOOKUP(B158,'Уч ЮН'!$A$3:$H$492,7,FALSE)</f>
        <v>РА,ПАИИ</v>
      </c>
      <c r="I158" s="60">
        <f t="shared" si="15"/>
        <v>7.2</v>
      </c>
      <c r="J158" s="60"/>
      <c r="K158" s="265">
        <f t="shared" si="13"/>
        <v>2</v>
      </c>
      <c r="L158" s="265"/>
      <c r="M158" s="266">
        <v>7.2</v>
      </c>
      <c r="N158" s="267"/>
      <c r="O158" s="268">
        <f t="shared" si="14"/>
        <v>7.2</v>
      </c>
      <c r="P158" s="269" t="str">
        <f>VLOOKUP(B158,'Уч ЮН'!$A$3:$H$492,8,FALSE)</f>
        <v>Зинуков А.В.,Локтев А.</v>
      </c>
      <c r="Q158" s="70" t="s">
        <v>660</v>
      </c>
      <c r="AF158" s="64"/>
      <c r="AG158" s="64"/>
      <c r="AH158" s="64"/>
      <c r="AI158" s="64"/>
      <c r="AJ158" s="64"/>
      <c r="AK158" s="64"/>
      <c r="AL158" s="64"/>
    </row>
    <row r="159" spans="1:38" s="9" customFormat="1" ht="15">
      <c r="A159" s="93">
        <v>18</v>
      </c>
      <c r="B159" s="299">
        <v>7</v>
      </c>
      <c r="C159" s="63" t="str">
        <f>VLOOKUP(B159,'Уч ЮН'!$A$3:$H$492,2,FALSE)</f>
        <v>Поленин Виктор</v>
      </c>
      <c r="D159" s="110" t="str">
        <f>VLOOKUP(B159,'Уч ЮН'!$A$3:$H$492,3,FALSE)</f>
        <v>1997</v>
      </c>
      <c r="E159" s="54">
        <f>VLOOKUP(B159,'Уч ЮН'!$A$3:$H$492,4,FALSE)</f>
        <v>1</v>
      </c>
      <c r="F159" s="63" t="str">
        <f>VLOOKUP(B159,'Уч ЮН'!$A$3:$H$492,5,FALSE)</f>
        <v>Тамбовская</v>
      </c>
      <c r="G159" s="87">
        <f>VLOOKUP(B159,'Уч ЮН'!$A$3:$H$492,6,FALSE)</f>
        <v>0</v>
      </c>
      <c r="H159" s="114" t="str">
        <f>VLOOKUP(B159,'Уч ЮН'!$A$3:$H$492,7,FALSE)</f>
        <v>Мичуринский ГАУ</v>
      </c>
      <c r="I159" s="60">
        <f t="shared" si="15"/>
        <v>7.3</v>
      </c>
      <c r="J159" s="60"/>
      <c r="K159" s="265">
        <f t="shared" si="13"/>
        <v>2</v>
      </c>
      <c r="L159" s="265"/>
      <c r="M159" s="266">
        <v>7.3</v>
      </c>
      <c r="N159" s="267"/>
      <c r="O159" s="268">
        <f t="shared" si="14"/>
        <v>7.3</v>
      </c>
      <c r="P159" s="269" t="str">
        <f>VLOOKUP(B159,'Уч ЮН'!$A$3:$H$492,8,FALSE)</f>
        <v>Мироненко В.И.</v>
      </c>
      <c r="Q159" s="70" t="s">
        <v>660</v>
      </c>
      <c r="AF159" s="64"/>
      <c r="AG159" s="64"/>
      <c r="AH159" s="64"/>
      <c r="AI159" s="64"/>
      <c r="AJ159" s="64"/>
      <c r="AK159" s="64"/>
      <c r="AL159" s="64"/>
    </row>
    <row r="160" spans="1:38" s="9" customFormat="1" ht="15">
      <c r="A160" s="93">
        <v>18</v>
      </c>
      <c r="B160" s="299">
        <v>148</v>
      </c>
      <c r="C160" s="63" t="str">
        <f>VLOOKUP(B160,'Уч ЮН'!$A$3:$H$492,2,FALSE)</f>
        <v>Криворотов Андрей</v>
      </c>
      <c r="D160" s="110" t="str">
        <f>VLOOKUP(B160,'Уч ЮН'!$A$3:$H$492,3,FALSE)</f>
        <v>1997</v>
      </c>
      <c r="E160" s="54">
        <f>VLOOKUP(B160,'Уч ЮН'!$A$3:$H$492,4,FALSE)</f>
        <v>1</v>
      </c>
      <c r="F160" s="63" t="str">
        <f>VLOOKUP(B160,'Уч ЮН'!$A$3:$H$492,5,FALSE)</f>
        <v>Мордовия</v>
      </c>
      <c r="G160" s="87">
        <f>VLOOKUP(B160,'Уч ЮН'!$A$3:$H$492,6,FALSE)</f>
        <v>0</v>
      </c>
      <c r="H160" s="114" t="str">
        <f>VLOOKUP(B160,'Уч ЮН'!$A$3:$H$492,7,FALSE)</f>
        <v>МГУ им. Н. П. Огарёва</v>
      </c>
      <c r="I160" s="60">
        <f t="shared" si="15"/>
        <v>7.3</v>
      </c>
      <c r="J160" s="60"/>
      <c r="K160" s="265">
        <f t="shared" si="13"/>
        <v>2</v>
      </c>
      <c r="L160" s="265"/>
      <c r="M160" s="266">
        <v>7.3</v>
      </c>
      <c r="N160" s="267"/>
      <c r="O160" s="268">
        <f t="shared" si="14"/>
        <v>7.3</v>
      </c>
      <c r="P160" s="269" t="str">
        <f>VLOOKUP(B160,'Уч ЮН'!$A$3:$H$492,8,FALSE)</f>
        <v>Иванов А. И.</v>
      </c>
      <c r="Q160" s="70" t="s">
        <v>660</v>
      </c>
      <c r="AF160" s="64"/>
      <c r="AG160" s="64"/>
      <c r="AH160" s="64"/>
      <c r="AI160" s="64"/>
      <c r="AJ160" s="64"/>
      <c r="AK160" s="64"/>
      <c r="AL160" s="64"/>
    </row>
    <row r="161" spans="1:38" s="9" customFormat="1" ht="15">
      <c r="A161" s="93">
        <v>18</v>
      </c>
      <c r="B161" s="299">
        <v>161</v>
      </c>
      <c r="C161" s="63" t="str">
        <f>VLOOKUP(B161,'Уч ЮН'!$A$3:$H$492,2,FALSE)</f>
        <v>Саушкин Алексей</v>
      </c>
      <c r="D161" s="110" t="str">
        <f>VLOOKUP(B161,'Уч ЮН'!$A$3:$H$492,3,FALSE)</f>
        <v>1997</v>
      </c>
      <c r="E161" s="54" t="str">
        <f>VLOOKUP(B161,'Уч ЮН'!$A$3:$H$492,4,FALSE)</f>
        <v>I</v>
      </c>
      <c r="F161" s="63" t="str">
        <f>VLOOKUP(B161,'Уч ЮН'!$A$3:$H$492,5,FALSE)</f>
        <v>Мордовия</v>
      </c>
      <c r="G161" s="87">
        <f>VLOOKUP(B161,'Уч ЮН'!$A$3:$H$492,6,FALSE)</f>
        <v>0</v>
      </c>
      <c r="H161" s="114" t="str">
        <f>VLOOKUP(B161,'Уч ЮН'!$A$3:$H$492,7,FALSE)</f>
        <v>МГУ им. Н. П. Огарёва</v>
      </c>
      <c r="I161" s="60">
        <f t="shared" si="15"/>
        <v>7.3</v>
      </c>
      <c r="J161" s="60"/>
      <c r="K161" s="265">
        <f t="shared" si="13"/>
        <v>2</v>
      </c>
      <c r="L161" s="265"/>
      <c r="M161" s="266">
        <v>7.3</v>
      </c>
      <c r="N161" s="267"/>
      <c r="O161" s="268">
        <f t="shared" si="14"/>
        <v>7.3</v>
      </c>
      <c r="P161" s="269" t="str">
        <f>VLOOKUP(B161,'Уч ЮН'!$A$3:$H$492,8,FALSE)</f>
        <v>Запрялов В. А.</v>
      </c>
      <c r="Q161" s="70" t="s">
        <v>661</v>
      </c>
      <c r="AF161" s="64"/>
      <c r="AG161" s="64"/>
      <c r="AH161" s="64"/>
      <c r="AI161" s="64"/>
      <c r="AJ161" s="64"/>
      <c r="AK161" s="64"/>
      <c r="AL161" s="64"/>
    </row>
    <row r="162" spans="1:38" s="9" customFormat="1" ht="15">
      <c r="A162" s="93">
        <v>21</v>
      </c>
      <c r="B162" s="299">
        <v>313</v>
      </c>
      <c r="C162" s="63" t="str">
        <f>VLOOKUP(B162,'Уч ЮН'!$A$3:$H$492,2,FALSE)</f>
        <v>Журавлев Александр</v>
      </c>
      <c r="D162" s="110" t="str">
        <f>VLOOKUP(B162,'Уч ЮН'!$A$3:$H$492,3,FALSE)</f>
        <v>1998</v>
      </c>
      <c r="E162" s="54" t="str">
        <f>VLOOKUP(B162,'Уч ЮН'!$A$3:$H$492,4,FALSE)</f>
        <v>1</v>
      </c>
      <c r="F162" s="63" t="str">
        <f>VLOOKUP(B162,'Уч ЮН'!$A$3:$H$492,5,FALSE)</f>
        <v>Самарская</v>
      </c>
      <c r="G162" s="87">
        <f>VLOOKUP(B162,'Уч ЮН'!$A$3:$H$492,6,FALSE)</f>
        <v>0</v>
      </c>
      <c r="H162" s="114" t="str">
        <f>VLOOKUP(B162,'Уч ЮН'!$A$3:$H$492,7,FALSE)</f>
        <v>ФСЦ ЦРЛА Чапаевск</v>
      </c>
      <c r="I162" s="60">
        <f t="shared" si="15"/>
        <v>7.5</v>
      </c>
      <c r="J162" s="60"/>
      <c r="K162" s="265">
        <f t="shared" si="13"/>
        <v>3</v>
      </c>
      <c r="L162" s="265"/>
      <c r="M162" s="266">
        <v>7.5</v>
      </c>
      <c r="N162" s="267"/>
      <c r="O162" s="268">
        <f t="shared" si="14"/>
        <v>7.5</v>
      </c>
      <c r="P162" s="269"/>
      <c r="Q162" s="70" t="s">
        <v>661</v>
      </c>
      <c r="AF162" s="64"/>
      <c r="AG162" s="64"/>
      <c r="AH162" s="64"/>
      <c r="AI162" s="64"/>
      <c r="AJ162" s="64"/>
      <c r="AK162" s="64"/>
      <c r="AL162" s="64"/>
    </row>
    <row r="163" spans="1:38" s="9" customFormat="1" ht="15">
      <c r="A163" s="93">
        <v>22</v>
      </c>
      <c r="B163" s="299">
        <v>190</v>
      </c>
      <c r="C163" s="63" t="str">
        <f>VLOOKUP(B163,'Уч ЮН'!$A$3:$H$492,2,FALSE)</f>
        <v>Самсонов Илья</v>
      </c>
      <c r="D163" s="110" t="str">
        <f>VLOOKUP(B163,'Уч ЮН'!$A$3:$H$492,3,FALSE)</f>
        <v>1993</v>
      </c>
      <c r="E163" s="54"/>
      <c r="F163" s="63" t="str">
        <f>VLOOKUP(B163,'Уч ЮН'!$A$3:$H$492,5,FALSE)</f>
        <v>Пензенская</v>
      </c>
      <c r="G163" s="87">
        <f>VLOOKUP(B163,'Уч ЮН'!$A$3:$H$492,6,FALSE)</f>
        <v>0</v>
      </c>
      <c r="H163" s="114" t="str">
        <f>VLOOKUP(B163,'Уч ЮН'!$A$3:$H$492,7,FALSE)</f>
        <v>ДЮСШ-6,ПензГТУ</v>
      </c>
      <c r="I163" s="60">
        <f t="shared" si="15"/>
        <v>7.6</v>
      </c>
      <c r="J163" s="60"/>
      <c r="K163" s="265">
        <f t="shared" si="13"/>
        <v>3</v>
      </c>
      <c r="L163" s="265"/>
      <c r="M163" s="266">
        <v>7.6</v>
      </c>
      <c r="N163" s="267"/>
      <c r="O163" s="268">
        <f t="shared" si="14"/>
        <v>7.6</v>
      </c>
      <c r="P163" s="269" t="str">
        <f>VLOOKUP(B163,'Уч ЮН'!$A$3:$H$492,8,FALSE)</f>
        <v>Болгов Л.В.</v>
      </c>
      <c r="Q163" s="70" t="s">
        <v>660</v>
      </c>
      <c r="AF163" s="64"/>
      <c r="AG163" s="64"/>
      <c r="AH163" s="64"/>
      <c r="AI163" s="64"/>
      <c r="AJ163" s="64"/>
      <c r="AK163" s="64"/>
      <c r="AL163" s="64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printArea="1" hiddenRows="1" hiddenColumns="1" view="pageBreakPreview" topLeftCell="A13">
      <selection activeCell="K165" sqref="K165"/>
      <rowBreaks count="4" manualBreakCount="4">
        <brk id="37" max="20" man="1"/>
        <brk id="77" max="20" man="1"/>
        <brk id="91" max="20" man="1"/>
        <brk id="129" max="20" man="1"/>
      </rowBreaks>
      <colBreaks count="1" manualBreakCount="1">
        <brk id="16" max="161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98" fitToHeight="5" orientation="landscape" r:id="rId1"/>
      <headerFooter alignWithMargins="0"/>
    </customSheetView>
    <customSheetView guid="{4654A10B-BF2C-4F91-B821-84CF341F9FF3}" showPageBreaks="1" printArea="1" hiddenRows="1" hiddenColumns="1" view="pageBreakPreview">
      <selection activeCell="Y1" sqref="Y1"/>
      <rowBreaks count="7" manualBreakCount="7">
        <brk id="62" max="20" man="1"/>
        <brk id="123" max="20" man="1"/>
        <brk id="187" max="20" man="1"/>
        <brk id="248" max="20" man="1"/>
        <brk id="312" max="20" man="1"/>
        <brk id="373" max="20" man="1"/>
        <brk id="437" max="20" man="1"/>
      </rowBreaks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2"/>
      <headerFooter alignWithMargins="0"/>
    </customSheetView>
    <customSheetView guid="{AB6DF331-6F3D-4A04-9B31-9285668B630A}" showPageBreaks="1" view="pageBreakPreview" topLeftCell="A7">
      <selection activeCell="H18" sqref="H18"/>
      <pageMargins left="0.19685039370078741" right="0.18" top="0.15748031496062992" bottom="0.15748031496062992" header="0.15748031496062992" footer="0.15748031496062992"/>
      <printOptions horizontalCentered="1"/>
      <pageSetup paperSize="9" scale="84" fitToHeight="2" orientation="landscape" r:id="rId3"/>
      <headerFooter alignWithMargins="0"/>
    </customSheetView>
    <customSheetView guid="{2CB5C6AB-8CA4-4A12-8C86-30C44E11A564}" showPageBreaks="1" printArea="1" hiddenColumns="1" view="pageBreakPreview">
      <selection activeCell="C51" sqref="C51"/>
      <pageMargins left="0.16" right="0.21" top="0.15748031496062992" bottom="0.15748031496062992" header="0.15748031496062992" footer="0.15748031496062992"/>
      <printOptions horizontalCentered="1"/>
      <pageSetup paperSize="9" scale="87" fitToHeight="2" orientation="landscape" r:id="rId4"/>
      <headerFooter alignWithMargins="0"/>
    </customSheetView>
    <customSheetView guid="{E0265204-5B2C-4292-A8DA-1DD6D4FE42BA}" showPageBreaks="1" printArea="1" hiddenColumns="1" view="pageBreakPreview" topLeftCell="D4">
      <selection activeCell="AA13" sqref="Y13:AA13"/>
      <colBreaks count="1" manualBreakCount="1">
        <brk id="27" max="61" man="1"/>
      </colBreaks>
      <pageMargins left="0.15748031496062992" right="0.15748031496062992" top="0.15748031496062992" bottom="0.15748031496062992" header="0.15748031496062992" footer="0.15748031496062992"/>
      <printOptions horizontalCentered="1"/>
      <pageSetup paperSize="9" fitToHeight="2" orientation="portrait" r:id="rId5"/>
      <headerFooter alignWithMargins="0"/>
    </customSheetView>
    <customSheetView guid="{2538E0EF-40E4-4BF7-A70C-02D0F1797991}" showPageBreaks="1" view="pageBreakPreview" showRuler="0" topLeftCell="M1">
      <selection activeCell="AE18" sqref="AE18"/>
      <colBreaks count="1" manualBreakCount="1">
        <brk id="29" max="74" man="1"/>
      </colBreaks>
      <pageMargins left="0.16" right="0.17" top="0.15748031496062992" bottom="0.15748031496062992" header="0.15748031496062992" footer="0.15748031496062992"/>
      <printOptions horizontalCentered="1"/>
      <pageSetup paperSize="9" scale="49" fitToHeight="2" orientation="landscape" r:id="rId6"/>
      <headerFooter alignWithMargins="0"/>
    </customSheetView>
    <customSheetView guid="{A52F393E-587E-40A2-B224-F36DC3F0F66D}" showPageBreaks="1" printArea="1" hiddenColumns="1" view="pageBreakPreview" topLeftCell="D8">
      <selection activeCell="F18" sqref="F18"/>
      <rowBreaks count="1" manualBreakCount="1">
        <brk id="44" max="28" man="1"/>
      </rowBreaks>
      <colBreaks count="3" manualBreakCount="3">
        <brk id="29" max="127" man="1"/>
        <brk id="44" max="129" man="1"/>
        <brk id="45" max="129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portrait" r:id="rId7"/>
      <headerFooter alignWithMargins="0"/>
    </customSheetView>
    <customSheetView guid="{F448EB40-CDCA-4FEB-B41E-E75B2DB39339}" showPageBreaks="1" printArea="1" hiddenRows="1" hiddenColumns="1" view="pageBreakPreview">
      <selection activeCell="C14" sqref="C14"/>
      <rowBreaks count="3" manualBreakCount="3">
        <brk id="38" max="20" man="1"/>
        <brk id="86" max="20" man="1"/>
        <brk id="135" max="20" man="1"/>
      </row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89" fitToHeight="5" orientation="landscape" r:id="rId8"/>
      <headerFooter alignWithMargins="0"/>
    </customSheetView>
  </customSheetViews>
  <mergeCells count="24">
    <mergeCell ref="A40:U40"/>
    <mergeCell ref="A41:U41"/>
    <mergeCell ref="Q96:R96"/>
    <mergeCell ref="S96:U96"/>
    <mergeCell ref="Q44:S44"/>
    <mergeCell ref="A93:U93"/>
    <mergeCell ref="A94:U94"/>
    <mergeCell ref="A1:U1"/>
    <mergeCell ref="A2:U2"/>
    <mergeCell ref="A9:U9"/>
    <mergeCell ref="A6:U6"/>
    <mergeCell ref="Q13:S13"/>
    <mergeCell ref="S12:U12"/>
    <mergeCell ref="Q12:R12"/>
    <mergeCell ref="A5:U5"/>
    <mergeCell ref="D7:O7"/>
    <mergeCell ref="P7:U7"/>
    <mergeCell ref="A10:U10"/>
    <mergeCell ref="Q97:S97"/>
    <mergeCell ref="Q141:S141"/>
    <mergeCell ref="A137:U137"/>
    <mergeCell ref="A138:U138"/>
    <mergeCell ref="Q140:R140"/>
    <mergeCell ref="S140:U140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89" fitToHeight="5" orientation="landscape" r:id="rId9"/>
  <headerFooter alignWithMargins="0"/>
  <rowBreaks count="3" manualBreakCount="3">
    <brk id="38" max="20" man="1"/>
    <brk id="86" max="20" man="1"/>
    <brk id="13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53"/>
  <sheetViews>
    <sheetView view="pageBreakPreview" topLeftCell="A26" zoomScaleSheetLayoutView="100" workbookViewId="0">
      <selection activeCell="L45" sqref="L45"/>
    </sheetView>
  </sheetViews>
  <sheetFormatPr defaultRowHeight="12.75"/>
  <cols>
    <col min="1" max="1" width="5" style="24" customWidth="1"/>
    <col min="2" max="2" width="4.85546875" style="22" customWidth="1"/>
    <col min="3" max="3" width="25.140625" style="10" customWidth="1"/>
    <col min="4" max="4" width="8.42578125" style="105" customWidth="1"/>
    <col min="5" max="5" width="6" style="22" hidden="1" customWidth="1"/>
    <col min="6" max="6" width="17.42578125" style="18" customWidth="1"/>
    <col min="7" max="7" width="10.7109375" style="88" hidden="1" customWidth="1"/>
    <col min="8" max="8" width="28.28515625" style="82" customWidth="1"/>
    <col min="9" max="9" width="7.140625" style="72" customWidth="1"/>
    <col min="10" max="10" width="5" style="106" customWidth="1"/>
    <col min="11" max="11" width="5" style="10" hidden="1" customWidth="1"/>
    <col min="12" max="12" width="5" style="10" customWidth="1"/>
    <col min="13" max="13" width="7.28515625" style="10" customWidth="1"/>
    <col min="14" max="14" width="5.5703125" style="10" customWidth="1"/>
    <col min="15" max="16384" width="9.140625" style="10"/>
  </cols>
  <sheetData>
    <row r="1" spans="1:14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71"/>
    </row>
    <row r="2" spans="1:14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</row>
    <row r="3" spans="1:14" s="25" customFormat="1" ht="8.25" customHeight="1"/>
    <row r="4" spans="1:14" s="25" customFormat="1" ht="8.25" customHeight="1">
      <c r="A4" s="23"/>
      <c r="B4" s="21"/>
      <c r="C4" s="21"/>
      <c r="D4" s="104"/>
      <c r="E4" s="21"/>
      <c r="F4" s="28"/>
      <c r="G4" s="88"/>
      <c r="H4" s="82"/>
      <c r="I4" s="56"/>
      <c r="J4" s="85"/>
    </row>
    <row r="5" spans="1:14" s="25" customFormat="1" ht="16.5" customHeight="1">
      <c r="A5" s="367" t="s">
        <v>47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 s="25" customFormat="1" ht="21" customHeight="1">
      <c r="A6" s="373" t="s">
        <v>397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1:14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5" t="s">
        <v>404</v>
      </c>
      <c r="K7" s="375"/>
      <c r="L7" s="375"/>
      <c r="M7" s="375"/>
      <c r="N7" s="375"/>
    </row>
    <row r="8" spans="1:14" s="25" customFormat="1" ht="15.75" customHeight="1">
      <c r="A8" s="367" t="s">
        <v>66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</row>
    <row r="9" spans="1:14" s="25" customFormat="1" ht="15.75" customHeight="1">
      <c r="A9" s="368" t="s">
        <v>58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</row>
    <row r="10" spans="1:14" ht="12.75" hidden="1" customHeight="1">
      <c r="A10" s="37"/>
      <c r="B10" s="65"/>
      <c r="C10" s="40"/>
      <c r="D10" s="107"/>
      <c r="E10" s="37"/>
      <c r="F10" s="37"/>
      <c r="G10" s="89"/>
      <c r="I10" s="37"/>
      <c r="J10" s="112"/>
      <c r="K10" s="37"/>
      <c r="L10" s="37"/>
      <c r="M10" s="37"/>
      <c r="N10" s="37"/>
    </row>
    <row r="11" spans="1:14" s="35" customFormat="1" ht="13.5" customHeight="1">
      <c r="A11" s="39"/>
      <c r="B11" s="65"/>
      <c r="C11" s="42" t="s">
        <v>46</v>
      </c>
      <c r="D11" s="108"/>
      <c r="E11" s="41"/>
      <c r="F11" s="38"/>
      <c r="G11" s="90"/>
      <c r="I11" s="377" t="s">
        <v>28</v>
      </c>
      <c r="J11" s="377"/>
      <c r="K11" s="377"/>
      <c r="L11" s="370"/>
      <c r="M11" s="370"/>
      <c r="N11" s="370"/>
    </row>
    <row r="12" spans="1:14" s="36" customFormat="1" ht="24.75" customHeight="1">
      <c r="A12" s="43" t="s">
        <v>52</v>
      </c>
      <c r="B12" s="43" t="s">
        <v>25</v>
      </c>
      <c r="C12" s="43" t="s">
        <v>3</v>
      </c>
      <c r="D12" s="109" t="s">
        <v>406</v>
      </c>
      <c r="E12" s="43" t="s">
        <v>5</v>
      </c>
      <c r="F12" s="43" t="s">
        <v>6</v>
      </c>
      <c r="G12" s="43" t="s">
        <v>7</v>
      </c>
      <c r="H12" s="99" t="s">
        <v>8</v>
      </c>
      <c r="I12" s="95" t="s">
        <v>65</v>
      </c>
      <c r="J12" s="376" t="s">
        <v>12</v>
      </c>
      <c r="K12" s="376"/>
      <c r="L12" s="376"/>
      <c r="M12" s="126" t="s">
        <v>13</v>
      </c>
      <c r="N12" s="44" t="s">
        <v>2</v>
      </c>
    </row>
    <row r="13" spans="1:14" s="11" customFormat="1" ht="24" customHeight="1">
      <c r="A13" s="52"/>
      <c r="B13" s="52"/>
      <c r="C13" s="158" t="s">
        <v>401</v>
      </c>
      <c r="D13" s="128"/>
      <c r="E13" s="129"/>
      <c r="F13" s="130"/>
      <c r="G13" s="131"/>
      <c r="H13" s="132"/>
      <c r="I13" s="133"/>
      <c r="J13" s="68"/>
      <c r="K13" s="71"/>
      <c r="L13" s="71"/>
      <c r="M13" s="71"/>
      <c r="N13" s="71"/>
    </row>
    <row r="14" spans="1:14" s="11" customFormat="1" ht="15" customHeight="1">
      <c r="A14" s="52">
        <v>1</v>
      </c>
      <c r="B14" s="231">
        <v>199</v>
      </c>
      <c r="C14" s="130" t="str">
        <f>VLOOKUP(B14,'Уч ЮН'!$A$3:$H$492,2,FALSE)</f>
        <v>Кузнецов Дмитрий</v>
      </c>
      <c r="D14" s="128" t="str">
        <f>VLOOKUP(B14,'Уч ЮН'!$A$3:$H$492,3,FALSE)</f>
        <v>2003</v>
      </c>
      <c r="E14" s="129">
        <f>VLOOKUP(B14,'Уч ЮН'!$A$3:$H$492,4,FALSE)</f>
        <v>3</v>
      </c>
      <c r="F14" s="130" t="str">
        <f>VLOOKUP(B14,'Уч ЮН'!$A$3:$H$492,5,FALSE)</f>
        <v>Пензенская</v>
      </c>
      <c r="G14" s="131">
        <f>VLOOKUP(B14,'Уч ЮН'!$A$3:$H$492,6,FALSE)</f>
        <v>0</v>
      </c>
      <c r="H14" s="132" t="str">
        <f>VLOOKUP(B14,'Уч ЮН'!$A$3:$H$492,7,FALSE)</f>
        <v>СДЮСШОР Заречный</v>
      </c>
      <c r="I14" s="133">
        <f>VLOOKUP(B14,'60 ЮН'!$B$15:$I$136,8,FALSE)</f>
        <v>7.7</v>
      </c>
      <c r="J14" s="68"/>
      <c r="K14" s="52"/>
      <c r="L14" s="52"/>
      <c r="M14" s="71"/>
      <c r="N14" s="71"/>
    </row>
    <row r="15" spans="1:14" s="11" customFormat="1" ht="15" customHeight="1">
      <c r="A15" s="52">
        <v>2</v>
      </c>
      <c r="B15" s="231">
        <v>314</v>
      </c>
      <c r="C15" s="130" t="str">
        <f>VLOOKUP(B15,'Уч ЮН'!$A$3:$H$492,2,FALSE)</f>
        <v>Борискин Максим</v>
      </c>
      <c r="D15" s="128" t="str">
        <f>VLOOKUP(B15,'Уч ЮН'!$A$3:$H$492,3,FALSE)</f>
        <v>2003</v>
      </c>
      <c r="E15" s="129">
        <f>VLOOKUP(B15,'Уч ЮН'!$A$3:$H$492,4,FALSE)</f>
        <v>0</v>
      </c>
      <c r="F15" s="130" t="str">
        <f>VLOOKUP(B15,'Уч ЮН'!$A$3:$H$492,5,FALSE)</f>
        <v>Пензенская</v>
      </c>
      <c r="G15" s="131">
        <f>VLOOKUP(B15,'Уч ЮН'!$A$3:$H$492,6,FALSE)</f>
        <v>0</v>
      </c>
      <c r="H15" s="132" t="str">
        <f>VLOOKUP(B15,'Уч ЮН'!$A$3:$H$492,7,FALSE)</f>
        <v>КСШОР</v>
      </c>
      <c r="I15" s="133">
        <f>VLOOKUP(B15,'60 ЮН'!$B$15:$I$136,8,FALSE)</f>
        <v>7.5</v>
      </c>
      <c r="J15" s="137"/>
      <c r="K15" s="53"/>
      <c r="L15" s="52"/>
      <c r="M15" s="53"/>
      <c r="N15" s="53"/>
    </row>
    <row r="16" spans="1:14" s="11" customFormat="1" ht="15" customHeight="1">
      <c r="A16" s="52">
        <v>3</v>
      </c>
      <c r="B16" s="231">
        <v>603</v>
      </c>
      <c r="C16" s="130" t="str">
        <f>VLOOKUP(B16,'Уч ЮН'!$A$3:$H$492,2,FALSE)</f>
        <v>Маслиев Артём</v>
      </c>
      <c r="D16" s="128" t="str">
        <f>VLOOKUP(B16,'Уч ЮН'!$A$3:$H$492,3,FALSE)</f>
        <v>2003</v>
      </c>
      <c r="E16" s="129" t="str">
        <f>VLOOKUP(B16,'Уч ЮН'!$A$3:$H$492,4,FALSE)</f>
        <v>1</v>
      </c>
      <c r="F16" s="130" t="str">
        <f>VLOOKUP(B16,'Уч ЮН'!$A$3:$H$492,5,FALSE)</f>
        <v>Саратовская</v>
      </c>
      <c r="G16" s="131">
        <f>VLOOKUP(B16,'Уч ЮН'!$A$3:$H$492,6,FALSE)</f>
        <v>0</v>
      </c>
      <c r="H16" s="132" t="str">
        <f>VLOOKUP(B16,'Уч ЮН'!$A$3:$H$492,7,FALSE)</f>
        <v>ДЮСШ Энгельс</v>
      </c>
      <c r="I16" s="133">
        <v>7</v>
      </c>
      <c r="J16" s="68"/>
      <c r="K16" s="71"/>
      <c r="L16" s="71"/>
      <c r="M16" s="71"/>
      <c r="N16" s="71"/>
    </row>
    <row r="17" spans="1:14" s="11" customFormat="1" ht="15" customHeight="1">
      <c r="A17" s="52">
        <v>4</v>
      </c>
      <c r="B17" s="231">
        <v>406</v>
      </c>
      <c r="C17" s="130" t="str">
        <f>VLOOKUP(B17,'Уч ЮН'!$A$3:$H$492,2,FALSE)</f>
        <v>Брик Никита</v>
      </c>
      <c r="D17" s="128" t="str">
        <f>VLOOKUP(B17,'Уч ЮН'!$A$3:$H$492,3,FALSE)</f>
        <v>2003</v>
      </c>
      <c r="E17" s="129" t="str">
        <f>VLOOKUP(B17,'Уч ЮН'!$A$3:$H$492,4,FALSE)</f>
        <v>1</v>
      </c>
      <c r="F17" s="130" t="str">
        <f>VLOOKUP(B17,'Уч ЮН'!$A$3:$H$492,5,FALSE)</f>
        <v>Пензенская</v>
      </c>
      <c r="G17" s="131">
        <f>VLOOKUP(B17,'Уч ЮН'!$A$3:$H$492,6,FALSE)</f>
        <v>0</v>
      </c>
      <c r="H17" s="132" t="str">
        <f>VLOOKUP(B17,'Уч ЮН'!$A$3:$H$492,7,FALSE)</f>
        <v>ДЮСШ-6</v>
      </c>
      <c r="I17" s="133">
        <f>VLOOKUP(B17,'60 ЮН'!$B$15:$I$136,8,FALSE)</f>
        <v>7.2</v>
      </c>
      <c r="J17" s="68"/>
      <c r="K17" s="52"/>
      <c r="L17" s="71"/>
      <c r="M17" s="71"/>
      <c r="N17" s="71"/>
    </row>
    <row r="18" spans="1:14" s="11" customFormat="1" ht="15" customHeight="1">
      <c r="A18" s="52">
        <v>5</v>
      </c>
      <c r="B18" s="231">
        <v>605</v>
      </c>
      <c r="C18" s="130" t="str">
        <f>VLOOKUP(B18,'Уч ЮН'!$A$3:$H$492,2,FALSE)</f>
        <v>Агафонов Александр</v>
      </c>
      <c r="D18" s="128" t="str">
        <f>VLOOKUP(B18,'Уч ЮН'!$A$3:$H$492,3,FALSE)</f>
        <v>2003</v>
      </c>
      <c r="E18" s="129" t="str">
        <f>VLOOKUP(B18,'Уч ЮН'!$A$3:$H$492,4,FALSE)</f>
        <v>2</v>
      </c>
      <c r="F18" s="130" t="str">
        <f>VLOOKUP(B18,'Уч ЮН'!$A$3:$H$492,5,FALSE)</f>
        <v>Саратовская</v>
      </c>
      <c r="G18" s="131">
        <f>VLOOKUP(B18,'Уч ЮН'!$A$3:$H$492,6,FALSE)</f>
        <v>0</v>
      </c>
      <c r="H18" s="132" t="str">
        <f>VLOOKUP(B18,'Уч ЮН'!$A$3:$H$492,7,FALSE)</f>
        <v>ДЮСШ Энгельс</v>
      </c>
      <c r="I18" s="133">
        <f>VLOOKUP(B18,'60 ЮН'!$B$15:$I$136,8,FALSE)</f>
        <v>7.4</v>
      </c>
      <c r="J18" s="137"/>
      <c r="K18" s="53"/>
      <c r="L18" s="52"/>
      <c r="M18" s="53"/>
      <c r="N18" s="53"/>
    </row>
    <row r="19" spans="1:14" s="11" customFormat="1" ht="15" customHeight="1">
      <c r="A19" s="52">
        <v>6</v>
      </c>
      <c r="B19" s="231">
        <v>25</v>
      </c>
      <c r="C19" s="130" t="str">
        <f>VLOOKUP(B19,'Уч ЮН'!$A$3:$H$492,2,FALSE)</f>
        <v xml:space="preserve">Дякин Никита </v>
      </c>
      <c r="D19" s="128" t="str">
        <f>VLOOKUP(B19,'Уч ЮН'!$A$3:$H$492,3,FALSE)</f>
        <v>2004</v>
      </c>
      <c r="E19" s="129" t="str">
        <f>VLOOKUP(B19,'Уч ЮН'!$A$3:$H$492,4,FALSE)</f>
        <v>3</v>
      </c>
      <c r="F19" s="130" t="str">
        <f>VLOOKUP(B19,'Уч ЮН'!$A$3:$H$492,5,FALSE)</f>
        <v>Тамбовская</v>
      </c>
      <c r="G19" s="131">
        <f>VLOOKUP(B19,'Уч ЮН'!$A$3:$H$492,6,FALSE)</f>
        <v>0</v>
      </c>
      <c r="H19" s="132" t="str">
        <f>VLOOKUP(B19,'Уч ЮН'!$A$3:$H$492,7,FALSE)</f>
        <v>ДЮСШ-1</v>
      </c>
      <c r="I19" s="133">
        <f>VLOOKUP(B19,'60 ЮН'!$B$15:$I$136,8,FALSE)</f>
        <v>7.5</v>
      </c>
      <c r="J19" s="68"/>
      <c r="K19" s="71"/>
      <c r="L19" s="71"/>
      <c r="M19" s="71"/>
      <c r="N19" s="71"/>
    </row>
    <row r="20" spans="1:14" s="11" customFormat="1" ht="15" customHeight="1">
      <c r="A20" s="52">
        <v>7</v>
      </c>
      <c r="B20" s="231">
        <v>279</v>
      </c>
      <c r="C20" s="130" t="str">
        <f>VLOOKUP(B20,'Уч ЮН'!$A$3:$H$492,2,FALSE)</f>
        <v>Ушаков Михаил</v>
      </c>
      <c r="D20" s="128" t="str">
        <f>VLOOKUP(B20,'Уч ЮН'!$A$3:$H$492,3,FALSE)</f>
        <v>2003</v>
      </c>
      <c r="E20" s="129" t="str">
        <f>VLOOKUP(B20,'Уч ЮН'!$A$3:$H$492,4,FALSE)</f>
        <v>3</v>
      </c>
      <c r="F20" s="130" t="str">
        <f>VLOOKUP(B20,'Уч ЮН'!$A$3:$H$492,5,FALSE)</f>
        <v>Пензенская</v>
      </c>
      <c r="G20" s="131">
        <f>VLOOKUP(B20,'Уч ЮН'!$A$3:$H$492,6,FALSE)</f>
        <v>0</v>
      </c>
      <c r="H20" s="132" t="str">
        <f>VLOOKUP(B20,'Уч ЮН'!$A$3:$H$492,7,FALSE)</f>
        <v>КСШОР</v>
      </c>
      <c r="I20" s="133">
        <f>VLOOKUP(B20,'60 ЮН'!$B$15:$I$136,8,FALSE)</f>
        <v>7.6</v>
      </c>
      <c r="J20" s="137"/>
      <c r="K20" s="53"/>
      <c r="L20" s="52"/>
      <c r="M20" s="53"/>
      <c r="N20" s="53"/>
    </row>
    <row r="21" spans="1:14" s="11" customFormat="1" ht="15" customHeight="1">
      <c r="A21" s="52">
        <v>8</v>
      </c>
      <c r="B21" s="231">
        <v>287</v>
      </c>
      <c r="C21" s="130" t="str">
        <f>VLOOKUP(B21,'Уч ЮН'!$A$3:$H$492,2,FALSE)</f>
        <v>Даметкин Вадим</v>
      </c>
      <c r="D21" s="128" t="str">
        <f>VLOOKUP(B21,'Уч ЮН'!$A$3:$H$492,3,FALSE)</f>
        <v>2003</v>
      </c>
      <c r="E21" s="129" t="str">
        <f>VLOOKUP(B21,'Уч ЮН'!$A$3:$H$492,4,FALSE)</f>
        <v>3</v>
      </c>
      <c r="F21" s="130" t="str">
        <f>VLOOKUP(B21,'Уч ЮН'!$A$3:$H$492,5,FALSE)</f>
        <v>Пензенская</v>
      </c>
      <c r="G21" s="131">
        <f>VLOOKUP(B21,'Уч ЮН'!$A$3:$H$492,6,FALSE)</f>
        <v>0</v>
      </c>
      <c r="H21" s="132" t="str">
        <f>VLOOKUP(B21,'Уч ЮН'!$A$3:$H$492,7,FALSE)</f>
        <v>КСШОР</v>
      </c>
      <c r="I21" s="133">
        <f>VLOOKUP(B21,'60 ЮН'!$B$15:$I$136,8,FALSE)</f>
        <v>7.7</v>
      </c>
      <c r="J21" s="68"/>
      <c r="K21" s="52"/>
      <c r="L21" s="52"/>
      <c r="M21" s="71"/>
      <c r="N21" s="71"/>
    </row>
    <row r="22" spans="1:14" s="11" customFormat="1" ht="27.75" customHeight="1">
      <c r="A22" s="52"/>
      <c r="B22" s="52"/>
      <c r="C22" s="158" t="s">
        <v>402</v>
      </c>
      <c r="D22" s="128"/>
      <c r="E22" s="129"/>
      <c r="F22" s="130"/>
      <c r="G22" s="131"/>
      <c r="H22" s="132"/>
      <c r="I22" s="133"/>
      <c r="J22" s="68"/>
      <c r="K22" s="71"/>
      <c r="L22" s="71"/>
      <c r="M22" s="71"/>
      <c r="N22" s="71"/>
    </row>
    <row r="23" spans="1:14" s="11" customFormat="1" ht="15" customHeight="1">
      <c r="A23" s="52">
        <v>1</v>
      </c>
      <c r="B23" s="231">
        <v>950</v>
      </c>
      <c r="C23" s="130" t="str">
        <f>VLOOKUP(B23,'Уч ЮН'!$A$3:$H$492,2,FALSE)</f>
        <v>Никитников Юрий</v>
      </c>
      <c r="D23" s="128" t="str">
        <f>VLOOKUP(B23,'Уч ЮН'!$A$3:$H$492,3,FALSE)</f>
        <v>2002</v>
      </c>
      <c r="E23" s="129">
        <f>VLOOKUP(B23,'Уч ЮН'!$A$3:$H$492,4,FALSE)</f>
        <v>0</v>
      </c>
      <c r="F23" s="130" t="str">
        <f>VLOOKUP(B23,'Уч ЮН'!$A$3:$H$492,5,FALSE)</f>
        <v>Тамбовская</v>
      </c>
      <c r="G23" s="131">
        <f>VLOOKUP(B23,'Уч ЮН'!$A$3:$H$492,6,FALSE)</f>
        <v>0</v>
      </c>
      <c r="H23" s="132" t="str">
        <f>VLOOKUP(B23,'Уч ЮН'!$A$3:$H$492,7,FALSE)</f>
        <v>СДЮСШОР "ЦПС по ЦИВС"</v>
      </c>
      <c r="I23" s="133">
        <f>VLOOKUP(B23,'60 ЮН'!$B$15:$I$136,8,FALSE)</f>
        <v>7.1</v>
      </c>
      <c r="J23" s="137"/>
      <c r="K23" s="53"/>
      <c r="L23" s="52"/>
      <c r="M23" s="53"/>
      <c r="N23" s="53"/>
    </row>
    <row r="24" spans="1:14" s="9" customFormat="1" ht="15" customHeight="1">
      <c r="A24" s="52">
        <v>2</v>
      </c>
      <c r="B24" s="231">
        <v>254</v>
      </c>
      <c r="C24" s="130" t="str">
        <f>VLOOKUP(B24,'Уч ЮН'!$A$3:$H$492,2,FALSE)</f>
        <v>Попов Владимир</v>
      </c>
      <c r="D24" s="128" t="str">
        <f>VLOOKUP(B24,'Уч ЮН'!$A$3:$H$492,3,FALSE)</f>
        <v>2002</v>
      </c>
      <c r="E24" s="129" t="str">
        <f>VLOOKUP(B24,'Уч ЮН'!$A$3:$H$492,4,FALSE)</f>
        <v>2</v>
      </c>
      <c r="F24" s="130" t="str">
        <f>VLOOKUP(B24,'Уч ЮН'!$A$3:$H$492,5,FALSE)</f>
        <v>Пензенская</v>
      </c>
      <c r="G24" s="131">
        <f>VLOOKUP(B24,'Уч ЮН'!$A$3:$H$492,6,FALSE)</f>
        <v>0</v>
      </c>
      <c r="H24" s="132" t="str">
        <f>VLOOKUP(B24,'Уч ЮН'!$A$3:$H$492,7,FALSE)</f>
        <v>ДЮСШ-6</v>
      </c>
      <c r="I24" s="133">
        <f>VLOOKUP(B24,'60 ЮН'!$B$15:$I$136,8,FALSE)</f>
        <v>7</v>
      </c>
      <c r="J24" s="137"/>
      <c r="K24" s="52"/>
      <c r="L24" s="52"/>
      <c r="M24" s="53"/>
      <c r="N24" s="53"/>
    </row>
    <row r="25" spans="1:14" s="9" customFormat="1" ht="15" customHeight="1">
      <c r="A25" s="52">
        <v>3</v>
      </c>
      <c r="B25" s="231">
        <v>411</v>
      </c>
      <c r="C25" s="130" t="str">
        <f>VLOOKUP(B25,'Уч ЮН'!$A$3:$H$492,2,FALSE)</f>
        <v>Долотов Владислав</v>
      </c>
      <c r="D25" s="128" t="str">
        <f>VLOOKUP(B25,'Уч ЮН'!$A$3:$H$492,3,FALSE)</f>
        <v>2001</v>
      </c>
      <c r="E25" s="129" t="str">
        <f>VLOOKUP(B25,'Уч ЮН'!$A$3:$H$492,4,FALSE)</f>
        <v>1</v>
      </c>
      <c r="F25" s="130" t="str">
        <f>VLOOKUP(B25,'Уч ЮН'!$A$3:$H$492,5,FALSE)</f>
        <v>Пензенская</v>
      </c>
      <c r="G25" s="131">
        <f>VLOOKUP(B25,'Уч ЮН'!$A$3:$H$492,6,FALSE)</f>
        <v>0</v>
      </c>
      <c r="H25" s="132" t="str">
        <f>VLOOKUP(B25,'Уч ЮН'!$A$3:$H$492,7,FALSE)</f>
        <v>ДЮСШ-6</v>
      </c>
      <c r="I25" s="133">
        <f>VLOOKUP(B25,'60 ЮН'!$B$15:$I$136,8,FALSE)</f>
        <v>6.9</v>
      </c>
      <c r="J25" s="137"/>
      <c r="K25" s="53"/>
      <c r="L25" s="52"/>
      <c r="M25" s="53"/>
      <c r="N25" s="53"/>
    </row>
    <row r="26" spans="1:14" s="9" customFormat="1" ht="15" customHeight="1">
      <c r="A26" s="52">
        <v>4</v>
      </c>
      <c r="B26" s="231">
        <v>975</v>
      </c>
      <c r="C26" s="130" t="str">
        <f>VLOOKUP(B26,'Уч ЮН'!$A$3:$H$492,2,FALSE)</f>
        <v>Попов Сергей</v>
      </c>
      <c r="D26" s="128" t="str">
        <f>VLOOKUP(B26,'Уч ЮН'!$A$3:$H$492,3,FALSE)</f>
        <v>2001</v>
      </c>
      <c r="E26" s="129">
        <f>VLOOKUP(B26,'Уч ЮН'!$A$3:$H$492,4,FALSE)</f>
        <v>0</v>
      </c>
      <c r="F26" s="130" t="str">
        <f>VLOOKUP(B26,'Уч ЮН'!$A$3:$H$492,5,FALSE)</f>
        <v>Мордовия</v>
      </c>
      <c r="G26" s="131">
        <f>VLOOKUP(B26,'Уч ЮН'!$A$3:$H$492,6,FALSE)</f>
        <v>0</v>
      </c>
      <c r="H26" s="132" t="str">
        <f>VLOOKUP(B26,'Уч ЮН'!$A$3:$H$492,7,FALSE)</f>
        <v>ДЮСШ-1</v>
      </c>
      <c r="I26" s="133">
        <f>VLOOKUP(B26,'60 ЮН'!$B$15:$I$136,8,FALSE)</f>
        <v>6.8</v>
      </c>
      <c r="J26" s="68"/>
      <c r="K26" s="52"/>
      <c r="L26" s="52"/>
      <c r="M26" s="71"/>
      <c r="N26" s="71"/>
    </row>
    <row r="27" spans="1:14" s="9" customFormat="1" ht="15" customHeight="1">
      <c r="A27" s="52">
        <v>5</v>
      </c>
      <c r="B27" s="231">
        <v>172</v>
      </c>
      <c r="C27" s="130" t="str">
        <f>VLOOKUP(B27,'Уч ЮН'!$A$3:$H$492,2,FALSE)</f>
        <v>Баймашев Абдуль Азиз</v>
      </c>
      <c r="D27" s="128" t="str">
        <f>VLOOKUP(B27,'Уч ЮН'!$A$3:$H$492,3,FALSE)</f>
        <v>2001</v>
      </c>
      <c r="E27" s="129"/>
      <c r="F27" s="130" t="str">
        <f>VLOOKUP(B27,'Уч ЮН'!$A$3:$H$492,5,FALSE)</f>
        <v>Мордовия</v>
      </c>
      <c r="G27" s="131">
        <f>VLOOKUP(B27,'Уч ЮН'!$A$3:$H$492,6,FALSE)</f>
        <v>0</v>
      </c>
      <c r="H27" s="132" t="str">
        <f>VLOOKUP(B27,'Уч ЮН'!$A$3:$H$492,7,FALSE)</f>
        <v>МГУ им. Н. П. Огарёва</v>
      </c>
      <c r="I27" s="133">
        <f>VLOOKUP(B27,'60 ЮН'!$B$15:$I$136,8,FALSE)</f>
        <v>6.9</v>
      </c>
      <c r="J27" s="68"/>
      <c r="K27" s="71"/>
      <c r="L27" s="71"/>
      <c r="M27" s="71"/>
      <c r="N27" s="71"/>
    </row>
    <row r="28" spans="1:14" s="9" customFormat="1" ht="15" customHeight="1">
      <c r="A28" s="52">
        <v>6</v>
      </c>
      <c r="B28" s="231">
        <v>282</v>
      </c>
      <c r="C28" s="130" t="str">
        <f>VLOOKUP(B28,'Уч ЮН'!$A$3:$H$492,2,FALSE)</f>
        <v>Сурков Максим</v>
      </c>
      <c r="D28" s="128" t="str">
        <f>VLOOKUP(B28,'Уч ЮН'!$A$3:$H$492,3,FALSE)</f>
        <v>2002</v>
      </c>
      <c r="E28" s="129" t="str">
        <f>VLOOKUP(B28,'Уч ЮН'!$A$3:$H$492,4,FALSE)</f>
        <v>1</v>
      </c>
      <c r="F28" s="130" t="str">
        <f>VLOOKUP(B28,'Уч ЮН'!$A$3:$H$492,5,FALSE)</f>
        <v>Пензенская</v>
      </c>
      <c r="G28" s="131">
        <f>VLOOKUP(B28,'Уч ЮН'!$A$3:$H$492,6,FALSE)</f>
        <v>0</v>
      </c>
      <c r="H28" s="132" t="str">
        <f>VLOOKUP(B28,'Уч ЮН'!$A$3:$H$492,7,FALSE)</f>
        <v>КСШОР</v>
      </c>
      <c r="I28" s="133">
        <f>VLOOKUP(B28,'60 ЮН'!$B$15:$I$136,8,FALSE)</f>
        <v>6.9</v>
      </c>
      <c r="J28" s="68"/>
      <c r="K28" s="52"/>
      <c r="L28" s="71"/>
      <c r="M28" s="71"/>
      <c r="N28" s="71"/>
    </row>
    <row r="29" spans="1:14" s="9" customFormat="1" ht="15" customHeight="1">
      <c r="A29" s="52">
        <v>7</v>
      </c>
      <c r="B29" s="231">
        <v>972</v>
      </c>
      <c r="C29" s="130" t="str">
        <f>VLOOKUP(B29,'Уч ЮН'!$A$3:$H$492,2,FALSE)</f>
        <v>Буркацкий Максим</v>
      </c>
      <c r="D29" s="128" t="str">
        <f>VLOOKUP(B29,'Уч ЮН'!$A$3:$H$492,3,FALSE)</f>
        <v>2001</v>
      </c>
      <c r="E29" s="129" t="str">
        <f>VLOOKUP(B29,'Уч ЮН'!$A$3:$H$492,4,FALSE)</f>
        <v>1</v>
      </c>
      <c r="F29" s="130" t="str">
        <f>VLOOKUP(B29,'Уч ЮН'!$A$3:$H$492,5,FALSE)</f>
        <v>Саратовская</v>
      </c>
      <c r="G29" s="131">
        <f>VLOOKUP(B29,'Уч ЮН'!$A$3:$H$492,6,FALSE)</f>
        <v>0</v>
      </c>
      <c r="H29" s="132" t="str">
        <f>VLOOKUP(B29,'Уч ЮН'!$A$3:$H$492,7,FALSE)</f>
        <v>СДЮСШОР-6</v>
      </c>
      <c r="I29" s="133">
        <f>VLOOKUP(B29,'60 ЮН'!$B$15:$I$136,8,FALSE)</f>
        <v>7.1</v>
      </c>
      <c r="J29" s="68"/>
      <c r="K29" s="52"/>
      <c r="L29" s="71"/>
      <c r="M29" s="71"/>
      <c r="N29" s="71"/>
    </row>
    <row r="30" spans="1:14" s="9" customFormat="1" ht="15" customHeight="1">
      <c r="A30" s="52">
        <v>8</v>
      </c>
      <c r="B30" s="231" t="s">
        <v>619</v>
      </c>
      <c r="C30" s="130" t="str">
        <f>VLOOKUP(B30,'Уч ЮН'!$A$3:$H$492,2,FALSE)</f>
        <v>Быков Дмитрий</v>
      </c>
      <c r="D30" s="128" t="str">
        <f>VLOOKUP(B30,'Уч ЮН'!$A$3:$H$492,3,FALSE)</f>
        <v>2001</v>
      </c>
      <c r="E30" s="129"/>
      <c r="F30" s="130" t="str">
        <f>VLOOKUP(B30,'Уч ЮН'!$A$3:$H$492,5,FALSE)</f>
        <v>Саратовская</v>
      </c>
      <c r="G30" s="131">
        <f>VLOOKUP(B30,'Уч ЮН'!$A$3:$H$492,6,FALSE)</f>
        <v>0</v>
      </c>
      <c r="H30" s="132" t="str">
        <f>VLOOKUP(B30,'Уч ЮН'!$A$3:$H$492,7,FALSE)</f>
        <v>ДЮСШ Энгельс</v>
      </c>
      <c r="I30" s="133">
        <f>VLOOKUP(B30,'60 ЮН'!$B$15:$I$136,8,FALSE)</f>
        <v>7.1</v>
      </c>
      <c r="J30" s="137"/>
      <c r="K30" s="53"/>
      <c r="L30" s="53"/>
      <c r="M30" s="53"/>
      <c r="N30" s="53"/>
    </row>
    <row r="31" spans="1:14" s="11" customFormat="1" ht="30" customHeight="1">
      <c r="A31" s="52"/>
      <c r="B31" s="52"/>
      <c r="C31" s="158" t="s">
        <v>403</v>
      </c>
      <c r="D31" s="128"/>
      <c r="E31" s="129"/>
      <c r="F31" s="130"/>
      <c r="G31" s="131"/>
      <c r="H31" s="132"/>
      <c r="I31" s="133"/>
      <c r="J31" s="68"/>
      <c r="K31" s="71"/>
      <c r="L31" s="71"/>
      <c r="M31" s="71"/>
      <c r="N31" s="71"/>
    </row>
    <row r="32" spans="1:14" s="11" customFormat="1" ht="15" customHeight="1">
      <c r="A32" s="52">
        <v>1</v>
      </c>
      <c r="B32" s="231">
        <v>414</v>
      </c>
      <c r="C32" s="130" t="str">
        <f>VLOOKUP(B32,'Уч ЮН'!$A$3:$H$492,2,FALSE)</f>
        <v>Борискин Сергей</v>
      </c>
      <c r="D32" s="128" t="str">
        <f>VLOOKUP(B32,'Уч ЮН'!$A$3:$H$492,3,FALSE)</f>
        <v>2000</v>
      </c>
      <c r="E32" s="129" t="str">
        <f>VLOOKUP(B32,'Уч ЮН'!$A$3:$H$492,4,FALSE)</f>
        <v>1</v>
      </c>
      <c r="F32" s="130" t="str">
        <f>VLOOKUP(B32,'Уч ЮН'!$A$3:$H$492,5,FALSE)</f>
        <v>Пензенская</v>
      </c>
      <c r="G32" s="131">
        <f>VLOOKUP(B32,'Уч ЮН'!$A$3:$H$492,6,FALSE)</f>
        <v>0</v>
      </c>
      <c r="H32" s="132" t="str">
        <f>VLOOKUP(B32,'Уч ЮН'!$A$3:$H$492,7,FALSE)</f>
        <v>ДЮСШ-6</v>
      </c>
      <c r="I32" s="133">
        <f>VLOOKUP(B32,'60 ЮН'!$B$15:$I$136,8,FALSE)</f>
        <v>7.1</v>
      </c>
      <c r="J32" s="68"/>
      <c r="K32" s="52"/>
      <c r="L32" s="71"/>
      <c r="M32" s="71"/>
      <c r="N32" s="71"/>
    </row>
    <row r="33" spans="1:14" s="11" customFormat="1" ht="15" customHeight="1">
      <c r="A33" s="52">
        <v>2</v>
      </c>
      <c r="B33" s="231">
        <v>11</v>
      </c>
      <c r="C33" s="130" t="str">
        <f>VLOOKUP(B33,'Уч ЮН'!$A$3:$H$492,2,FALSE)</f>
        <v>Белоусов Александр</v>
      </c>
      <c r="D33" s="128" t="str">
        <f>VLOOKUP(B33,'Уч ЮН'!$A$3:$H$492,3,FALSE)</f>
        <v>2000</v>
      </c>
      <c r="E33" s="129">
        <f>VLOOKUP(B33,'Уч ЮН'!$A$3:$H$492,4,FALSE)</f>
        <v>1</v>
      </c>
      <c r="F33" s="130" t="str">
        <f>VLOOKUP(B33,'Уч ЮН'!$A$3:$H$492,5,FALSE)</f>
        <v>Тамбовская</v>
      </c>
      <c r="G33" s="131">
        <f>VLOOKUP(B33,'Уч ЮН'!$A$3:$H$492,6,FALSE)</f>
        <v>0</v>
      </c>
      <c r="H33" s="132" t="str">
        <f>VLOOKUP(B33,'Уч ЮН'!$A$3:$H$492,7,FALSE)</f>
        <v>ДЮСШ (Мичуринск)</v>
      </c>
      <c r="I33" s="133">
        <f>VLOOKUP(B33,'60 ЮН'!$B$15:$I$136,8,FALSE)</f>
        <v>6.9</v>
      </c>
      <c r="J33" s="68"/>
      <c r="K33" s="52"/>
      <c r="L33" s="71"/>
      <c r="M33" s="71"/>
      <c r="N33" s="71"/>
    </row>
    <row r="34" spans="1:14" s="11" customFormat="1" ht="15" customHeight="1">
      <c r="A34" s="52">
        <v>3</v>
      </c>
      <c r="B34" s="231">
        <v>324</v>
      </c>
      <c r="C34" s="130" t="str">
        <f>VLOOKUP(B34,'Уч ЮН'!$A$3:$H$492,2,FALSE)</f>
        <v>Ежов Иван</v>
      </c>
      <c r="D34" s="128" t="str">
        <f>VLOOKUP(B34,'Уч ЮН'!$A$3:$H$492,3,FALSE)</f>
        <v>1999</v>
      </c>
      <c r="E34" s="129"/>
      <c r="F34" s="130" t="str">
        <f>VLOOKUP(B34,'Уч ЮН'!$A$3:$H$492,5,FALSE)</f>
        <v>Пензенская</v>
      </c>
      <c r="G34" s="131">
        <f>VLOOKUP(B34,'Уч ЮН'!$A$3:$H$492,6,FALSE)</f>
        <v>0</v>
      </c>
      <c r="H34" s="132" t="str">
        <f>VLOOKUP(B34,'Уч ЮН'!$A$3:$H$492,7,FALSE)</f>
        <v>КСШОР</v>
      </c>
      <c r="I34" s="133">
        <f>VLOOKUP(B34,'60 ЮН'!$B$15:$I$136,8,FALSE)</f>
        <v>6.7</v>
      </c>
      <c r="J34" s="137"/>
      <c r="K34" s="53"/>
      <c r="L34" s="52"/>
      <c r="M34" s="53"/>
      <c r="N34" s="53"/>
    </row>
    <row r="35" spans="1:14" s="11" customFormat="1" ht="15" customHeight="1">
      <c r="A35" s="52">
        <v>4</v>
      </c>
      <c r="B35" s="231">
        <v>135</v>
      </c>
      <c r="C35" s="130" t="str">
        <f>VLOOKUP(B35,'Уч ЮН'!$A$3:$H$492,2,FALSE)</f>
        <v>Борисов  Александр</v>
      </c>
      <c r="D35" s="128" t="str">
        <f>VLOOKUP(B35,'Уч ЮН'!$A$3:$H$492,3,FALSE)</f>
        <v>1999</v>
      </c>
      <c r="E35" s="129" t="str">
        <f>VLOOKUP(B35,'Уч ЮН'!$A$3:$H$492,4,FALSE)</f>
        <v>КМС</v>
      </c>
      <c r="F35" s="130" t="str">
        <f>VLOOKUP(B35,'Уч ЮН'!$A$3:$H$492,5,FALSE)</f>
        <v>Пензенская</v>
      </c>
      <c r="G35" s="131">
        <f>VLOOKUP(B35,'Уч ЮН'!$A$3:$H$492,6,FALSE)</f>
        <v>0</v>
      </c>
      <c r="H35" s="132" t="str">
        <f>VLOOKUP(B35,'Уч ЮН'!$A$3:$H$492,7,FALSE)</f>
        <v>ЦСП, СДЮСШОР г.Заречный</v>
      </c>
      <c r="I35" s="133">
        <f>VLOOKUP(B35,'60 ЮН'!$B$15:$I$136,8,FALSE)</f>
        <v>6.8</v>
      </c>
      <c r="J35" s="68"/>
      <c r="K35" s="52"/>
      <c r="L35" s="71"/>
      <c r="M35" s="71"/>
      <c r="N35" s="71"/>
    </row>
    <row r="36" spans="1:14" s="11" customFormat="1" ht="15" customHeight="1">
      <c r="A36" s="52">
        <v>5</v>
      </c>
      <c r="B36" s="231">
        <v>596</v>
      </c>
      <c r="C36" s="130" t="str">
        <f>VLOOKUP(B36,'Уч ЮН'!$A$3:$H$492,2,FALSE)</f>
        <v>Грищенко Алексей</v>
      </c>
      <c r="D36" s="128" t="str">
        <f>VLOOKUP(B36,'Уч ЮН'!$A$3:$H$492,3,FALSE)</f>
        <v>1999</v>
      </c>
      <c r="E36" s="129" t="str">
        <f>VLOOKUP(B36,'Уч ЮН'!$A$3:$H$492,4,FALSE)</f>
        <v>1</v>
      </c>
      <c r="F36" s="130" t="str">
        <f>VLOOKUP(B36,'Уч ЮН'!$A$3:$H$492,5,FALSE)</f>
        <v>Саратовская</v>
      </c>
      <c r="G36" s="131">
        <f>VLOOKUP(B36,'Уч ЮН'!$A$3:$H$492,6,FALSE)</f>
        <v>0</v>
      </c>
      <c r="H36" s="132" t="str">
        <f>VLOOKUP(B36,'Уч ЮН'!$A$3:$H$492,7,FALSE)</f>
        <v>СДЮСШОР-6</v>
      </c>
      <c r="I36" s="133">
        <f>VLOOKUP(B36,'60 ЮН'!$B$15:$I$136,8,FALSE)</f>
        <v>6.8</v>
      </c>
      <c r="J36" s="68"/>
      <c r="K36" s="71"/>
      <c r="L36" s="71"/>
      <c r="M36" s="71"/>
      <c r="N36" s="71"/>
    </row>
    <row r="37" spans="1:14" s="11" customFormat="1" ht="15" customHeight="1">
      <c r="A37" s="52">
        <v>6</v>
      </c>
      <c r="B37" s="231">
        <v>158</v>
      </c>
      <c r="C37" s="130" t="str">
        <f>VLOOKUP(B37,'Уч ЮН'!$A$3:$H$492,2,FALSE)</f>
        <v>Лысов Константин</v>
      </c>
      <c r="D37" s="128" t="str">
        <f>VLOOKUP(B37,'Уч ЮН'!$A$3:$H$492,3,FALSE)</f>
        <v>1999</v>
      </c>
      <c r="E37" s="129"/>
      <c r="F37" s="130" t="str">
        <f>VLOOKUP(B37,'Уч ЮН'!$A$3:$H$492,5,FALSE)</f>
        <v>Мордовия</v>
      </c>
      <c r="G37" s="131">
        <f>VLOOKUP(B37,'Уч ЮН'!$A$3:$H$492,6,FALSE)</f>
        <v>0</v>
      </c>
      <c r="H37" s="132" t="str">
        <f>VLOOKUP(B37,'Уч ЮН'!$A$3:$H$492,7,FALSE)</f>
        <v>МГУ им. Н. П. Огарёва</v>
      </c>
      <c r="I37" s="133">
        <f>VLOOKUP(B37,'60 ЮН'!$B$15:$I$136,8,FALSE)</f>
        <v>6.9</v>
      </c>
      <c r="J37" s="68"/>
      <c r="K37" s="71"/>
      <c r="L37" s="71"/>
      <c r="M37" s="71"/>
      <c r="N37" s="71"/>
    </row>
    <row r="38" spans="1:14" s="11" customFormat="1" ht="15" customHeight="1">
      <c r="A38" s="52">
        <v>7</v>
      </c>
      <c r="B38" s="231">
        <v>538</v>
      </c>
      <c r="C38" s="130" t="str">
        <f>VLOOKUP(B38,'Уч ЮН'!$A$3:$H$492,2,FALSE)</f>
        <v>Карягин Андрей</v>
      </c>
      <c r="D38" s="128" t="str">
        <f>VLOOKUP(B38,'Уч ЮН'!$A$3:$H$492,3,FALSE)</f>
        <v>2000</v>
      </c>
      <c r="E38" s="129">
        <f>VLOOKUP(B38,'Уч ЮН'!$A$3:$H$492,4,FALSE)</f>
        <v>1</v>
      </c>
      <c r="F38" s="130" t="str">
        <f>VLOOKUP(B38,'Уч ЮН'!$A$3:$H$492,5,FALSE)</f>
        <v>Самарская</v>
      </c>
      <c r="G38" s="131">
        <f>VLOOKUP(B38,'Уч ЮН'!$A$3:$H$492,6,FALSE)</f>
        <v>0</v>
      </c>
      <c r="H38" s="132" t="str">
        <f>VLOOKUP(B38,'Уч ЮН'!$A$3:$H$492,7,FALSE)</f>
        <v>СДЮСШОР-2</v>
      </c>
      <c r="I38" s="133">
        <f>VLOOKUP(B38,'60 ЮН'!$B$15:$I$136,8,FALSE)</f>
        <v>7</v>
      </c>
      <c r="J38" s="68"/>
      <c r="K38" s="71"/>
      <c r="L38" s="71"/>
      <c r="M38" s="71"/>
      <c r="N38" s="71"/>
    </row>
    <row r="39" spans="1:14" s="11" customFormat="1" ht="15" customHeight="1">
      <c r="A39" s="52">
        <v>8</v>
      </c>
      <c r="B39" s="231">
        <v>415</v>
      </c>
      <c r="C39" s="130" t="str">
        <f>VLOOKUP(B39,'Уч ЮН'!$A$3:$H$492,2,FALSE)</f>
        <v>Чиркаев Юрий</v>
      </c>
      <c r="D39" s="128" t="str">
        <f>VLOOKUP(B39,'Уч ЮН'!$A$3:$H$492,3,FALSE)</f>
        <v>2000</v>
      </c>
      <c r="E39" s="129"/>
      <c r="F39" s="130" t="str">
        <f>VLOOKUP(B39,'Уч ЮН'!$A$3:$H$492,5,FALSE)</f>
        <v>Пензенская</v>
      </c>
      <c r="G39" s="131">
        <f>VLOOKUP(B39,'Уч ЮН'!$A$3:$H$492,6,FALSE)</f>
        <v>0</v>
      </c>
      <c r="H39" s="132" t="str">
        <f>VLOOKUP(B39,'Уч ЮН'!$A$3:$H$492,7,FALSE)</f>
        <v>ДЮСШ-6</v>
      </c>
      <c r="I39" s="133">
        <f>VLOOKUP(B39,'60 ЮН'!$B$15:$I$136,8,FALSE)</f>
        <v>7.1</v>
      </c>
      <c r="J39" s="138"/>
      <c r="K39" s="52"/>
      <c r="L39" s="52"/>
      <c r="M39" s="139"/>
      <c r="N39" s="140"/>
    </row>
    <row r="40" spans="1:14" s="11" customFormat="1" ht="28.5" customHeight="1">
      <c r="A40" s="52"/>
      <c r="B40" s="52"/>
      <c r="C40" s="158" t="s">
        <v>69</v>
      </c>
      <c r="D40" s="128"/>
      <c r="E40" s="129"/>
      <c r="F40" s="130"/>
      <c r="G40" s="131"/>
      <c r="H40" s="132"/>
      <c r="I40" s="133"/>
      <c r="J40" s="68"/>
      <c r="K40" s="52"/>
      <c r="L40" s="71"/>
      <c r="M40" s="71"/>
      <c r="N40" s="71"/>
    </row>
    <row r="41" spans="1:14" s="11" customFormat="1" ht="15" customHeight="1">
      <c r="A41" s="52">
        <v>1</v>
      </c>
      <c r="B41" s="231">
        <v>154</v>
      </c>
      <c r="C41" s="130" t="str">
        <f>VLOOKUP(B41,'Уч ЮН'!$A$3:$H$492,2,FALSE)</f>
        <v>Строчков Никита</v>
      </c>
      <c r="D41" s="128" t="str">
        <f>VLOOKUP(B41,'Уч ЮН'!$A$3:$H$492,3,FALSE)</f>
        <v>1998</v>
      </c>
      <c r="E41" s="129">
        <f>VLOOKUP(B41,'Уч ЮН'!$A$3:$H$492,4,FALSE)</f>
        <v>1</v>
      </c>
      <c r="F41" s="130" t="str">
        <f>VLOOKUP(B41,'Уч ЮН'!$A$3:$H$492,5,FALSE)</f>
        <v>Мордовия</v>
      </c>
      <c r="G41" s="131">
        <f>VLOOKUP(B41,'Уч ЮН'!$A$3:$H$492,6,FALSE)</f>
        <v>0</v>
      </c>
      <c r="H41" s="132" t="str">
        <f>VLOOKUP(B41,'Уч ЮН'!$A$3:$H$492,7,FALSE)</f>
        <v>МГУ им. Н. П. Огарёва</v>
      </c>
      <c r="I41" s="258">
        <v>6.8</v>
      </c>
      <c r="J41" s="160"/>
      <c r="K41" s="71"/>
      <c r="L41" s="71"/>
      <c r="M41" s="71"/>
      <c r="N41" s="71"/>
    </row>
    <row r="42" spans="1:14" s="9" customFormat="1" ht="15" customHeight="1">
      <c r="A42" s="52">
        <v>2</v>
      </c>
      <c r="B42" s="231">
        <v>398</v>
      </c>
      <c r="C42" s="130" t="str">
        <f>VLOOKUP(B42,'Уч ЮН'!$A$3:$H$492,2,FALSE)</f>
        <v>Герасимов Дмитрий</v>
      </c>
      <c r="D42" s="128" t="str">
        <f>VLOOKUP(B42,'Уч ЮН'!$A$3:$H$492,3,FALSE)</f>
        <v>1998</v>
      </c>
      <c r="E42" s="129">
        <f>VLOOKUP(B42,'Уч ЮН'!$A$3:$H$492,4,FALSE)</f>
        <v>0</v>
      </c>
      <c r="F42" s="130" t="str">
        <f>VLOOKUP(B42,'Уч ЮН'!$A$3:$H$492,5,FALSE)</f>
        <v>Пензенская</v>
      </c>
      <c r="G42" s="131">
        <f>VLOOKUP(B42,'Уч ЮН'!$A$3:$H$492,6,FALSE)</f>
        <v>0</v>
      </c>
      <c r="H42" s="132" t="str">
        <f>VLOOKUP(B42,'Уч ЮН'!$A$3:$H$492,7,FALSE)</f>
        <v>КСШОР</v>
      </c>
      <c r="I42" s="258">
        <v>6.8</v>
      </c>
      <c r="J42" s="160"/>
      <c r="K42" s="71"/>
      <c r="L42" s="71"/>
      <c r="M42" s="71"/>
      <c r="N42" s="71"/>
    </row>
    <row r="43" spans="1:14" s="9" customFormat="1" ht="15" customHeight="1">
      <c r="A43" s="52">
        <v>3</v>
      </c>
      <c r="B43" s="231">
        <v>187</v>
      </c>
      <c r="C43" s="130" t="str">
        <f>VLOOKUP(B43,'Уч ЮН'!$A$3:$H$492,2,FALSE)</f>
        <v>Мельников Георгий</v>
      </c>
      <c r="D43" s="128" t="str">
        <f>VLOOKUP(B43,'Уч ЮН'!$A$3:$H$492,3,FALSE)</f>
        <v>1996</v>
      </c>
      <c r="E43" s="129">
        <f>VLOOKUP(B43,'Уч ЮН'!$A$3:$H$492,4,FALSE)</f>
        <v>0</v>
      </c>
      <c r="F43" s="130" t="str">
        <f>VLOOKUP(B43,'Уч ЮН'!$A$3:$H$492,5,FALSE)</f>
        <v>Пензенская</v>
      </c>
      <c r="G43" s="131">
        <f>VLOOKUP(B43,'Уч ЮН'!$A$3:$H$492,6,FALSE)</f>
        <v>0</v>
      </c>
      <c r="H43" s="132" t="str">
        <f>VLOOKUP(B43,'Уч ЮН'!$A$3:$H$492,7,FALSE)</f>
        <v>ДЮСШ-6,ПензГТУ</v>
      </c>
      <c r="I43" s="258">
        <v>6.7</v>
      </c>
      <c r="J43" s="160"/>
      <c r="K43" s="71"/>
      <c r="L43" s="71"/>
      <c r="M43" s="71"/>
      <c r="N43" s="71"/>
    </row>
    <row r="44" spans="1:14" s="9" customFormat="1" ht="15" customHeight="1">
      <c r="A44" s="52">
        <v>4</v>
      </c>
      <c r="B44" s="231">
        <v>23</v>
      </c>
      <c r="C44" s="130" t="str">
        <f>VLOOKUP(B44,'Уч ЮН'!$A$3:$H$492,2,FALSE)</f>
        <v>Носатенко Игорь</v>
      </c>
      <c r="D44" s="128" t="str">
        <f>VLOOKUP(B44,'Уч ЮН'!$A$3:$H$492,3,FALSE)</f>
        <v>1996</v>
      </c>
      <c r="E44" s="129" t="str">
        <f>VLOOKUP(B44,'Уч ЮН'!$A$3:$H$492,4,FALSE)</f>
        <v>КМС</v>
      </c>
      <c r="F44" s="130" t="str">
        <f>VLOOKUP(B44,'Уч ЮН'!$A$3:$H$492,5,FALSE)</f>
        <v>Пензенская</v>
      </c>
      <c r="G44" s="131">
        <f>VLOOKUP(B44,'Уч ЮН'!$A$3:$H$492,6,FALSE)</f>
        <v>0</v>
      </c>
      <c r="H44" s="132" t="str">
        <f>VLOOKUP(B44,'Уч ЮН'!$A$3:$H$492,7,FALSE)</f>
        <v>КСШОР</v>
      </c>
      <c r="I44" s="258">
        <v>6.7</v>
      </c>
      <c r="J44" s="160"/>
      <c r="K44" s="52"/>
      <c r="L44" s="52"/>
      <c r="M44" s="53"/>
      <c r="N44" s="53"/>
    </row>
    <row r="45" spans="1:14" s="9" customFormat="1" ht="15" customHeight="1">
      <c r="A45" s="52">
        <v>5</v>
      </c>
      <c r="B45" s="231">
        <v>165</v>
      </c>
      <c r="C45" s="130" t="str">
        <f>VLOOKUP(B45,'Уч ЮН'!$A$3:$H$492,2,FALSE)</f>
        <v>Уткин Артем</v>
      </c>
      <c r="D45" s="128" t="str">
        <f>VLOOKUP(B45,'Уч ЮН'!$A$3:$H$492,3,FALSE)</f>
        <v>1994</v>
      </c>
      <c r="E45" s="129" t="str">
        <f>VLOOKUP(B45,'Уч ЮН'!$A$3:$H$492,4,FALSE)</f>
        <v>КМС</v>
      </c>
      <c r="F45" s="130" t="str">
        <f>VLOOKUP(B45,'Уч ЮН'!$A$3:$H$492,5,FALSE)</f>
        <v>Мордовия</v>
      </c>
      <c r="G45" s="131">
        <f>VLOOKUP(B45,'Уч ЮН'!$A$3:$H$492,6,FALSE)</f>
        <v>0</v>
      </c>
      <c r="H45" s="132" t="str">
        <f>VLOOKUP(B45,'Уч ЮН'!$A$3:$H$492,7,FALSE)</f>
        <v>МГУ им. Н. П. Огарёва</v>
      </c>
      <c r="I45" s="258">
        <v>6.7</v>
      </c>
      <c r="J45" s="160"/>
      <c r="K45" s="52"/>
      <c r="L45" s="71"/>
      <c r="M45" s="71"/>
      <c r="N45" s="71"/>
    </row>
    <row r="46" spans="1:14" s="9" customFormat="1" ht="15" customHeight="1">
      <c r="A46" s="52">
        <v>6</v>
      </c>
      <c r="B46" s="231">
        <v>583</v>
      </c>
      <c r="C46" s="130" t="str">
        <f>VLOOKUP(B46,'Уч ЮН'!$A$3:$H$492,2,FALSE)</f>
        <v>Лукашин Алексей</v>
      </c>
      <c r="D46" s="128" t="str">
        <f>VLOOKUP(B46,'Уч ЮН'!$A$3:$H$492,3,FALSE)</f>
        <v>1998</v>
      </c>
      <c r="E46" s="129" t="str">
        <f>VLOOKUP(B46,'Уч ЮН'!$A$3:$H$492,4,FALSE)</f>
        <v>КМС</v>
      </c>
      <c r="F46" s="130" t="str">
        <f>VLOOKUP(B46,'Уч ЮН'!$A$3:$H$492,5,FALSE)</f>
        <v>Саратовская</v>
      </c>
      <c r="G46" s="131">
        <f>VLOOKUP(B46,'Уч ЮН'!$A$3:$H$492,6,FALSE)</f>
        <v>0</v>
      </c>
      <c r="H46" s="132" t="str">
        <f>VLOOKUP(B46,'Уч ЮН'!$A$3:$H$492,7,FALSE)</f>
        <v>СДЮСШОР-6</v>
      </c>
      <c r="I46" s="258">
        <v>6.8</v>
      </c>
      <c r="J46" s="160"/>
      <c r="K46" s="71"/>
      <c r="L46" s="71"/>
      <c r="M46" s="71"/>
      <c r="N46" s="71"/>
    </row>
    <row r="47" spans="1:14" s="9" customFormat="1" ht="15" customHeight="1">
      <c r="A47" s="52">
        <v>7</v>
      </c>
      <c r="B47" s="231">
        <v>422</v>
      </c>
      <c r="C47" s="130" t="str">
        <f>VLOOKUP(B47,'Уч ЮН'!$A$3:$H$492,2,FALSE)</f>
        <v>Паршин Владислав</v>
      </c>
      <c r="D47" s="128" t="str">
        <f>VLOOKUP(B47,'Уч ЮН'!$A$3:$H$492,3,FALSE)</f>
        <v>1998</v>
      </c>
      <c r="E47" s="129" t="str">
        <f>VLOOKUP(B47,'Уч ЮН'!$A$3:$H$492,4,FALSE)</f>
        <v>КМС</v>
      </c>
      <c r="F47" s="130" t="str">
        <f>VLOOKUP(B47,'Уч ЮН'!$A$3:$H$492,5,FALSE)</f>
        <v>Пензенская</v>
      </c>
      <c r="G47" s="131">
        <f>VLOOKUP(B47,'Уч ЮН'!$A$3:$H$492,6,FALSE)</f>
        <v>0</v>
      </c>
      <c r="H47" s="132" t="str">
        <f>VLOOKUP(B47,'Уч ЮН'!$A$3:$H$492,7,FALSE)</f>
        <v>ДЮСШ-6</v>
      </c>
      <c r="I47" s="258">
        <v>6.8</v>
      </c>
      <c r="J47" s="160"/>
      <c r="K47" s="52"/>
      <c r="L47" s="71"/>
      <c r="M47" s="71"/>
      <c r="N47" s="71"/>
    </row>
    <row r="48" spans="1:14" s="9" customFormat="1" ht="15" customHeight="1">
      <c r="A48" s="52">
        <v>8</v>
      </c>
      <c r="B48" s="231">
        <v>518</v>
      </c>
      <c r="C48" s="130" t="str">
        <f>VLOOKUP(B48,'Уч ЮН'!$A$3:$H$492,2,FALSE)</f>
        <v>Стеньгин Василий</v>
      </c>
      <c r="D48" s="128" t="str">
        <f>VLOOKUP(B48,'Уч ЮН'!$A$3:$H$492,3,FALSE)</f>
        <v>1997</v>
      </c>
      <c r="E48" s="129" t="str">
        <f>VLOOKUP(B48,'Уч ЮН'!$A$3:$H$492,4,FALSE)</f>
        <v>КМС</v>
      </c>
      <c r="F48" s="130" t="str">
        <f>VLOOKUP(B48,'Уч ЮН'!$A$3:$H$492,5,FALSE)</f>
        <v>Самарская</v>
      </c>
      <c r="G48" s="131">
        <f>VLOOKUP(B48,'Уч ЮН'!$A$3:$H$492,6,FALSE)</f>
        <v>0</v>
      </c>
      <c r="H48" s="132" t="str">
        <f>VLOOKUP(B48,'Уч ЮН'!$A$3:$H$492,7,FALSE)</f>
        <v xml:space="preserve"> СамГУПС, СДЮСШОР-2</v>
      </c>
      <c r="I48" s="258">
        <v>6.9</v>
      </c>
      <c r="J48" s="160"/>
      <c r="K48" s="52"/>
      <c r="L48" s="71"/>
      <c r="M48" s="71"/>
      <c r="N48" s="71"/>
    </row>
    <row r="49" spans="1:10" s="9" customFormat="1" ht="15">
      <c r="A49" s="93"/>
      <c r="B49" s="62"/>
      <c r="C49" s="63"/>
      <c r="D49" s="110"/>
      <c r="E49" s="54"/>
      <c r="F49" s="63"/>
      <c r="G49" s="87"/>
      <c r="H49" s="114"/>
      <c r="I49" s="60"/>
      <c r="J49" s="111"/>
    </row>
    <row r="50" spans="1:10" s="9" customFormat="1" ht="15">
      <c r="A50" s="93"/>
      <c r="B50" s="62"/>
      <c r="C50" s="63"/>
      <c r="D50" s="110"/>
      <c r="E50" s="54"/>
      <c r="F50" s="63"/>
      <c r="G50" s="87"/>
      <c r="H50" s="114"/>
      <c r="I50" s="60"/>
      <c r="J50" s="111"/>
    </row>
    <row r="51" spans="1:10" s="25" customFormat="1" ht="15.75">
      <c r="A51" s="23"/>
      <c r="B51" s="21"/>
      <c r="C51" s="25" t="s">
        <v>53</v>
      </c>
      <c r="D51" s="104"/>
      <c r="E51" s="21"/>
      <c r="F51" s="142"/>
      <c r="G51" s="23"/>
      <c r="H51" s="26"/>
      <c r="I51" s="56"/>
      <c r="J51" s="85"/>
    </row>
    <row r="52" spans="1:10" s="25" customFormat="1" ht="15.75">
      <c r="A52" s="23"/>
      <c r="B52" s="21"/>
      <c r="C52" s="25" t="s">
        <v>55</v>
      </c>
      <c r="D52" s="104"/>
      <c r="E52" s="21"/>
      <c r="F52" s="142"/>
      <c r="G52" s="23"/>
      <c r="H52" s="26"/>
      <c r="I52" s="56"/>
      <c r="J52" s="85"/>
    </row>
    <row r="53" spans="1:10" s="25" customFormat="1" ht="15.75">
      <c r="A53" s="23"/>
      <c r="B53" s="21"/>
      <c r="C53" s="25" t="s">
        <v>54</v>
      </c>
      <c r="D53" s="104"/>
      <c r="E53" s="21"/>
      <c r="F53" s="143"/>
      <c r="G53" s="23"/>
      <c r="H53" s="26"/>
      <c r="I53" s="56"/>
      <c r="J53" s="85"/>
    </row>
  </sheetData>
  <customSheetViews>
    <customSheetView guid="{948F6758-08EB-455E-9DF2-723DFC2E4E47}" showPageBreaks="1" printArea="1" hiddenRows="1" hiddenColumns="1" state="hidden" view="pageBreakPreview" topLeftCell="A26">
      <selection activeCell="L45" sqref="L45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1"/>
      <headerFooter alignWithMargins="0"/>
    </customSheetView>
    <customSheetView guid="{4654A10B-BF2C-4F91-B821-84CF341F9FF3}" showPageBreaks="1" printArea="1" hiddenRows="1" hiddenColumns="1" view="pageBreakPreview">
      <selection activeCell="L11" sqref="L11:N11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2"/>
      <headerFooter alignWithMargins="0"/>
    </customSheetView>
    <customSheetView guid="{F448EB40-CDCA-4FEB-B41E-E75B2DB39339}" showPageBreaks="1" printArea="1" hiddenRows="1" hiddenColumns="1" state="hidden" view="pageBreakPreview" topLeftCell="A26">
      <selection activeCell="L45" sqref="L45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3"/>
      <headerFooter alignWithMargins="0"/>
    </customSheetView>
  </customSheetViews>
  <mergeCells count="11">
    <mergeCell ref="A1:N1"/>
    <mergeCell ref="A2:N2"/>
    <mergeCell ref="A5:N5"/>
    <mergeCell ref="A6:N6"/>
    <mergeCell ref="J12:L12"/>
    <mergeCell ref="D7:I7"/>
    <mergeCell ref="J7:N7"/>
    <mergeCell ref="I11:K11"/>
    <mergeCell ref="A8:N8"/>
    <mergeCell ref="A9:N9"/>
    <mergeCell ref="L11:N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6" fitToHeight="2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L220"/>
  <sheetViews>
    <sheetView view="pageBreakPreview" zoomScaleSheetLayoutView="100" workbookViewId="0">
      <selection activeCell="E234" sqref="E234"/>
    </sheetView>
  </sheetViews>
  <sheetFormatPr defaultRowHeight="12.75"/>
  <cols>
    <col min="1" max="1" width="5.7109375" style="24" bestFit="1" customWidth="1"/>
    <col min="2" max="2" width="4.85546875" style="22" hidden="1" customWidth="1"/>
    <col min="3" max="3" width="23" style="10" customWidth="1"/>
    <col min="4" max="4" width="8.140625" style="105" customWidth="1"/>
    <col min="5" max="5" width="6" style="22" customWidth="1"/>
    <col min="6" max="6" width="15.140625" style="18" customWidth="1"/>
    <col min="7" max="7" width="10.7109375" style="88" hidden="1" customWidth="1"/>
    <col min="8" max="8" width="31.28515625" style="82" bestFit="1" customWidth="1"/>
    <col min="9" max="9" width="8.7109375" style="72" customWidth="1"/>
    <col min="10" max="10" width="6" style="72" customWidth="1"/>
    <col min="11" max="12" width="6" style="22" customWidth="1"/>
    <col min="13" max="15" width="6" style="59" hidden="1" customWidth="1"/>
    <col min="16" max="16" width="38.7109375" style="17" bestFit="1" customWidth="1"/>
    <col min="17" max="17" width="5" style="105" hidden="1" customWidth="1"/>
    <col min="18" max="19" width="5" style="10" hidden="1" customWidth="1"/>
    <col min="20" max="20" width="7.28515625" style="10" hidden="1" customWidth="1"/>
    <col min="21" max="21" width="5.5703125" style="10" hidden="1" customWidth="1"/>
    <col min="22" max="30" width="6.85546875" style="10" hidden="1" customWidth="1"/>
    <col min="31" max="31" width="5.7109375" style="10" hidden="1" customWidth="1"/>
    <col min="32" max="38" width="3" style="22" hidden="1" customWidth="1"/>
    <col min="39" max="16384" width="9.140625" style="10"/>
  </cols>
  <sheetData>
    <row r="1" spans="1:38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71"/>
      <c r="V1" s="101">
        <v>18</v>
      </c>
      <c r="W1" s="101">
        <v>22</v>
      </c>
      <c r="X1" s="101">
        <v>22.1</v>
      </c>
      <c r="Y1" s="101">
        <v>23.1</v>
      </c>
      <c r="Z1" s="101">
        <v>24.3</v>
      </c>
      <c r="AA1" s="101">
        <v>25.7</v>
      </c>
      <c r="AB1" s="101">
        <v>28.1</v>
      </c>
      <c r="AC1" s="101">
        <v>30.6</v>
      </c>
      <c r="AD1" s="101">
        <v>34.1</v>
      </c>
      <c r="AF1" s="67">
        <v>10</v>
      </c>
      <c r="AG1" s="67">
        <v>7</v>
      </c>
      <c r="AH1" s="67">
        <v>4</v>
      </c>
      <c r="AI1" s="67">
        <v>3</v>
      </c>
      <c r="AJ1" s="67">
        <v>2</v>
      </c>
      <c r="AK1" s="67">
        <v>1</v>
      </c>
      <c r="AL1" s="67">
        <v>0</v>
      </c>
    </row>
    <row r="2" spans="1:38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67" t="s">
        <v>15</v>
      </c>
      <c r="W2" s="67" t="s">
        <v>15</v>
      </c>
      <c r="X2" s="67">
        <v>1</v>
      </c>
      <c r="Y2" s="67">
        <v>2</v>
      </c>
      <c r="Z2" s="67">
        <v>3</v>
      </c>
      <c r="AA2" s="67" t="s">
        <v>140</v>
      </c>
      <c r="AB2" s="67" t="s">
        <v>453</v>
      </c>
      <c r="AC2" s="67" t="s">
        <v>796</v>
      </c>
      <c r="AD2" s="67" t="s">
        <v>30</v>
      </c>
      <c r="AF2" s="67">
        <v>1</v>
      </c>
      <c r="AG2" s="67">
        <v>2</v>
      </c>
      <c r="AH2" s="67">
        <v>3</v>
      </c>
      <c r="AI2" s="67">
        <v>4</v>
      </c>
      <c r="AJ2" s="67">
        <v>5</v>
      </c>
      <c r="AK2" s="67">
        <v>6</v>
      </c>
      <c r="AL2" s="67">
        <v>7</v>
      </c>
    </row>
    <row r="3" spans="1:38" s="25" customFormat="1" ht="8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W3" s="45"/>
      <c r="AF3" s="21"/>
      <c r="AG3" s="21"/>
      <c r="AH3" s="21"/>
      <c r="AI3" s="21"/>
      <c r="AJ3" s="21"/>
      <c r="AK3" s="21"/>
      <c r="AL3" s="21"/>
    </row>
    <row r="4" spans="1:38" s="25" customFormat="1" ht="8.25" customHeight="1">
      <c r="A4" s="23"/>
      <c r="B4" s="21"/>
      <c r="C4" s="21"/>
      <c r="D4" s="104"/>
      <c r="E4" s="21"/>
      <c r="F4" s="28"/>
      <c r="G4" s="88"/>
      <c r="H4" s="82"/>
      <c r="I4" s="56"/>
      <c r="J4" s="56"/>
      <c r="K4" s="21"/>
      <c r="L4" s="21"/>
      <c r="M4" s="56"/>
      <c r="N4" s="56"/>
      <c r="O4" s="56"/>
      <c r="P4" s="17"/>
      <c r="Q4" s="104"/>
      <c r="V4" s="64"/>
      <c r="W4" s="69"/>
      <c r="X4" s="64"/>
      <c r="Y4" s="64"/>
      <c r="Z4" s="69"/>
      <c r="AA4" s="64"/>
      <c r="AB4" s="64"/>
      <c r="AC4" s="69"/>
      <c r="AD4" s="64"/>
      <c r="AE4" s="64"/>
      <c r="AF4" s="69"/>
      <c r="AG4" s="64"/>
      <c r="AH4" s="64"/>
      <c r="AI4" s="69"/>
      <c r="AJ4" s="64"/>
      <c r="AK4" s="64"/>
      <c r="AL4" s="64"/>
    </row>
    <row r="5" spans="1:38" s="25" customFormat="1" ht="16.5" customHeight="1">
      <c r="A5" s="367" t="s">
        <v>667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64"/>
      <c r="W5" s="69"/>
      <c r="X5" s="64"/>
      <c r="Y5" s="64"/>
      <c r="Z5" s="69"/>
      <c r="AA5" s="64"/>
      <c r="AB5" s="64"/>
      <c r="AC5" s="69"/>
      <c r="AD5" s="64"/>
      <c r="AE5" s="64"/>
      <c r="AF5" s="69"/>
      <c r="AG5" s="64"/>
      <c r="AH5" s="64"/>
      <c r="AI5" s="69"/>
      <c r="AJ5" s="64"/>
      <c r="AK5" s="64"/>
      <c r="AL5" s="64"/>
    </row>
    <row r="6" spans="1:38" s="25" customFormat="1" ht="15.75">
      <c r="A6" s="373" t="s">
        <v>698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64"/>
      <c r="W6" s="69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38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5" t="s">
        <v>395</v>
      </c>
      <c r="Q7" s="375"/>
      <c r="R7" s="375"/>
      <c r="S7" s="375"/>
      <c r="T7" s="375"/>
      <c r="U7" s="375"/>
      <c r="V7" s="64"/>
      <c r="W7" s="69"/>
      <c r="X7" s="64"/>
      <c r="Y7" s="64"/>
      <c r="Z7" s="69"/>
      <c r="AA7" s="64"/>
      <c r="AB7" s="64"/>
      <c r="AC7" s="69"/>
      <c r="AD7" s="64"/>
      <c r="AE7" s="64"/>
      <c r="AF7" s="69"/>
      <c r="AG7" s="64"/>
      <c r="AH7" s="64"/>
      <c r="AI7" s="69"/>
      <c r="AJ7" s="64"/>
      <c r="AK7" s="64"/>
      <c r="AL7" s="64"/>
    </row>
    <row r="8" spans="1:38" s="25" customFormat="1" ht="15.75" customHeight="1">
      <c r="A8" s="23"/>
      <c r="B8" s="321"/>
      <c r="C8" s="28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2"/>
      <c r="Q8" s="322"/>
      <c r="R8" s="322"/>
      <c r="S8" s="322"/>
      <c r="T8" s="322"/>
      <c r="U8" s="322"/>
      <c r="V8" s="64"/>
      <c r="W8" s="69"/>
      <c r="X8" s="64"/>
      <c r="Y8" s="64"/>
      <c r="Z8" s="69"/>
      <c r="AA8" s="64"/>
      <c r="AB8" s="64"/>
      <c r="AC8" s="69"/>
      <c r="AD8" s="64"/>
      <c r="AE8" s="64"/>
      <c r="AF8" s="69"/>
      <c r="AG8" s="64"/>
      <c r="AH8" s="64"/>
      <c r="AI8" s="69"/>
      <c r="AJ8" s="64"/>
      <c r="AK8" s="64"/>
      <c r="AL8" s="64"/>
    </row>
    <row r="9" spans="1:38" s="25" customFormat="1" ht="15.75" customHeight="1">
      <c r="A9" s="367" t="s">
        <v>396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69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s="25" customFormat="1" ht="15.75" customHeight="1">
      <c r="A10" s="368" t="s">
        <v>40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69"/>
      <c r="W10" s="69"/>
      <c r="X10" s="9"/>
      <c r="Y10" s="30"/>
      <c r="Z10" s="86"/>
      <c r="AA10" s="86"/>
      <c r="AB10" s="86"/>
      <c r="AC10" s="86"/>
      <c r="AD10" s="86"/>
      <c r="AE10" s="86"/>
      <c r="AF10" s="98"/>
      <c r="AG10" s="98"/>
      <c r="AH10" s="98"/>
      <c r="AI10" s="98"/>
      <c r="AJ10" s="98"/>
      <c r="AK10" s="98"/>
      <c r="AL10" s="98"/>
    </row>
    <row r="11" spans="1:38" ht="12.75" customHeight="1">
      <c r="A11" s="37"/>
      <c r="B11" s="65"/>
      <c r="C11" s="40"/>
      <c r="D11" s="107"/>
      <c r="E11" s="37"/>
      <c r="F11" s="37"/>
      <c r="G11" s="89"/>
      <c r="I11" s="37"/>
      <c r="J11" s="37"/>
      <c r="K11" s="37"/>
      <c r="L11" s="46" t="s">
        <v>23</v>
      </c>
      <c r="M11" s="250"/>
      <c r="N11" s="250"/>
      <c r="O11" s="250"/>
      <c r="P11" s="65" t="s">
        <v>794</v>
      </c>
      <c r="Q11" s="261"/>
      <c r="R11" s="37"/>
      <c r="S11" s="37"/>
      <c r="T11" s="37"/>
      <c r="U11" s="37"/>
      <c r="V11" s="69"/>
      <c r="W11" s="69"/>
      <c r="X11" s="9"/>
      <c r="Y11" s="30"/>
      <c r="Z11" s="9"/>
      <c r="AA11" s="9"/>
      <c r="AB11" s="9"/>
      <c r="AC11" s="9"/>
      <c r="AD11" s="9"/>
      <c r="AE11" s="9"/>
      <c r="AF11" s="64"/>
      <c r="AG11" s="64"/>
      <c r="AH11" s="64"/>
      <c r="AI11" s="64"/>
      <c r="AJ11" s="64"/>
      <c r="AK11" s="64"/>
      <c r="AL11" s="64"/>
    </row>
    <row r="12" spans="1:38" s="35" customFormat="1" ht="13.5" customHeight="1">
      <c r="A12" s="39"/>
      <c r="B12" s="65"/>
      <c r="C12" s="42" t="s">
        <v>46</v>
      </c>
      <c r="D12" s="108"/>
      <c r="E12" s="41"/>
      <c r="F12" s="38"/>
      <c r="G12" s="90"/>
      <c r="I12" s="147"/>
      <c r="J12" s="147"/>
      <c r="K12" s="147"/>
      <c r="L12" s="125" t="s">
        <v>24</v>
      </c>
      <c r="M12" s="251"/>
      <c r="N12" s="251"/>
      <c r="O12" s="251"/>
      <c r="P12" s="65" t="s">
        <v>795</v>
      </c>
      <c r="Q12" s="369" t="s">
        <v>28</v>
      </c>
      <c r="R12" s="369"/>
      <c r="S12" s="370"/>
      <c r="T12" s="370"/>
      <c r="U12" s="370"/>
      <c r="V12" s="47"/>
      <c r="W12" s="9"/>
      <c r="X12" s="9"/>
      <c r="Y12" s="30"/>
      <c r="Z12" s="100"/>
      <c r="AA12" s="100"/>
      <c r="AB12" s="100"/>
      <c r="AC12" s="100"/>
      <c r="AD12" s="100"/>
      <c r="AE12" s="100"/>
      <c r="AF12" s="144"/>
      <c r="AG12" s="144"/>
      <c r="AH12" s="144"/>
      <c r="AI12" s="144"/>
      <c r="AJ12" s="144"/>
      <c r="AK12" s="144"/>
      <c r="AL12" s="144"/>
    </row>
    <row r="13" spans="1:38" s="36" customFormat="1" ht="24.75" customHeight="1">
      <c r="A13" s="43" t="s">
        <v>2</v>
      </c>
      <c r="B13" s="43" t="s">
        <v>25</v>
      </c>
      <c r="C13" s="43" t="s">
        <v>3</v>
      </c>
      <c r="D13" s="109" t="s">
        <v>406</v>
      </c>
      <c r="E13" s="43" t="s">
        <v>5</v>
      </c>
      <c r="F13" s="43" t="s">
        <v>6</v>
      </c>
      <c r="G13" s="43" t="s">
        <v>7</v>
      </c>
      <c r="H13" s="99" t="s">
        <v>8</v>
      </c>
      <c r="I13" s="95" t="s">
        <v>9</v>
      </c>
      <c r="J13" s="96" t="s">
        <v>10</v>
      </c>
      <c r="K13" s="97" t="s">
        <v>18</v>
      </c>
      <c r="L13" s="97" t="s">
        <v>56</v>
      </c>
      <c r="M13" s="95" t="s">
        <v>23</v>
      </c>
      <c r="N13" s="95" t="s">
        <v>24</v>
      </c>
      <c r="O13" s="95" t="s">
        <v>26</v>
      </c>
      <c r="P13" s="94" t="s">
        <v>11</v>
      </c>
      <c r="Q13" s="366" t="s">
        <v>12</v>
      </c>
      <c r="R13" s="366"/>
      <c r="S13" s="366"/>
      <c r="T13" s="263" t="s">
        <v>13</v>
      </c>
      <c r="U13" s="264" t="s">
        <v>2</v>
      </c>
      <c r="V13" s="115"/>
      <c r="W13" s="48"/>
      <c r="X13" s="48"/>
      <c r="Y13" s="49"/>
      <c r="AF13" s="145"/>
      <c r="AG13" s="145"/>
      <c r="AH13" s="145"/>
      <c r="AI13" s="145"/>
      <c r="AJ13" s="145"/>
      <c r="AK13" s="145"/>
      <c r="AL13" s="145"/>
    </row>
    <row r="14" spans="1:38" s="11" customFormat="1" ht="15" customHeight="1">
      <c r="A14" s="62">
        <v>1</v>
      </c>
      <c r="B14" s="62">
        <v>603</v>
      </c>
      <c r="C14" s="63" t="str">
        <f>VLOOKUP(B14,'Уч ЮН'!$A$3:$H$492,2,FALSE)</f>
        <v>Маслиев Артём</v>
      </c>
      <c r="D14" s="110" t="str">
        <f>VLOOKUP(B14,'Уч ЮН'!$A$3:$H$492,3,FALSE)</f>
        <v>2003</v>
      </c>
      <c r="E14" s="54" t="str">
        <f>VLOOKUP(B14,'Уч ЮН'!$A$3:$H$492,4,FALSE)</f>
        <v>1</v>
      </c>
      <c r="F14" s="63" t="str">
        <f>VLOOKUP(B14,'Уч ЮН'!$A$3:$H$492,5,FALSE)</f>
        <v>Саратовская</v>
      </c>
      <c r="G14" s="87">
        <f>VLOOKUP(B14,'Уч ЮН'!$A$3:$H$492,6,FALSE)</f>
        <v>0</v>
      </c>
      <c r="H14" s="114" t="str">
        <f>VLOOKUP(B14,'Уч ЮН'!$A$3:$H$492,7,FALSE)</f>
        <v>ДЮСШ Энгельс</v>
      </c>
      <c r="I14" s="60">
        <f t="shared" ref="I14:J17" si="0">M14</f>
        <v>23.2</v>
      </c>
      <c r="J14" s="60">
        <f t="shared" si="0"/>
        <v>23.3</v>
      </c>
      <c r="K14" s="265">
        <f>LOOKUP(O14,$V$1:$AD$1,$V$2:$AD$2)</f>
        <v>2</v>
      </c>
      <c r="L14" s="265" t="s">
        <v>776</v>
      </c>
      <c r="M14" s="266">
        <v>23.2</v>
      </c>
      <c r="N14" s="266">
        <v>23.3</v>
      </c>
      <c r="O14" s="295">
        <f>SMALL(M14:N14,1)+0</f>
        <v>23.2</v>
      </c>
      <c r="P14" s="269" t="str">
        <f>VLOOKUP(B14,'Уч ЮН'!$A$3:$H$492,8,FALSE)</f>
        <v>Бабушкина О.И.</v>
      </c>
      <c r="Q14" s="283">
        <v>1</v>
      </c>
      <c r="R14" s="62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64"/>
      <c r="AG14" s="64"/>
      <c r="AH14" s="64"/>
      <c r="AI14" s="64"/>
      <c r="AJ14" s="64"/>
      <c r="AK14" s="64"/>
      <c r="AL14" s="64"/>
    </row>
    <row r="15" spans="1:38" s="11" customFormat="1" ht="15" customHeight="1">
      <c r="A15" s="62">
        <v>2</v>
      </c>
      <c r="B15" s="62" t="s">
        <v>659</v>
      </c>
      <c r="C15" s="63" t="str">
        <f>VLOOKUP(B15,'Уч ЮН'!$A$3:$H$492,2,FALSE)</f>
        <v>Кувшинов Александр</v>
      </c>
      <c r="D15" s="110" t="str">
        <f>VLOOKUP(B15,'Уч ЮН'!$A$3:$H$492,3,FALSE)</f>
        <v>2003</v>
      </c>
      <c r="E15" s="54"/>
      <c r="F15" s="63" t="str">
        <f>VLOOKUP(B15,'Уч ЮН'!$A$3:$H$492,5,FALSE)</f>
        <v>Тамбовская</v>
      </c>
      <c r="G15" s="87">
        <f>VLOOKUP(B15,'Уч ЮН'!$A$3:$H$492,6,FALSE)</f>
        <v>0</v>
      </c>
      <c r="H15" s="114" t="str">
        <f>VLOOKUP(B15,'Уч ЮН'!$A$3:$H$492,7,FALSE)</f>
        <v>СДЮСШОР "ЦПС по ЦИВС"</v>
      </c>
      <c r="I15" s="60">
        <f t="shared" si="0"/>
        <v>24</v>
      </c>
      <c r="J15" s="60">
        <f t="shared" si="0"/>
        <v>23.8</v>
      </c>
      <c r="K15" s="265">
        <f>LOOKUP(O15,$V$1:$AD$1,$V$2:$AD$2)</f>
        <v>2</v>
      </c>
      <c r="L15" s="265" t="s">
        <v>776</v>
      </c>
      <c r="M15" s="266">
        <v>24</v>
      </c>
      <c r="N15" s="266">
        <v>23.8</v>
      </c>
      <c r="O15" s="295">
        <f>SMALL(M15:N15,1)+0</f>
        <v>23.8</v>
      </c>
      <c r="P15" s="269" t="str">
        <f>VLOOKUP(B15,'Уч ЮН'!$A$3:$H$492,8,FALSE)</f>
        <v>Семишкина О.В.</v>
      </c>
      <c r="Q15" s="283">
        <v>1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64"/>
      <c r="AG15" s="64"/>
      <c r="AH15" s="64"/>
      <c r="AI15" s="64"/>
      <c r="AJ15" s="64"/>
      <c r="AK15" s="64"/>
      <c r="AL15" s="64"/>
    </row>
    <row r="16" spans="1:38" s="11" customFormat="1" ht="15" customHeight="1">
      <c r="A16" s="62">
        <v>3</v>
      </c>
      <c r="B16" s="62">
        <v>311</v>
      </c>
      <c r="C16" s="63" t="str">
        <f>VLOOKUP(B16,'Уч ЮН'!$A$3:$H$492,2,FALSE)</f>
        <v>Смолин Максим</v>
      </c>
      <c r="D16" s="110" t="str">
        <f>VLOOKUP(B16,'Уч ЮН'!$A$3:$H$492,3,FALSE)</f>
        <v>2004</v>
      </c>
      <c r="E16" s="54"/>
      <c r="F16" s="63" t="str">
        <f>VLOOKUP(B16,'Уч ЮН'!$A$3:$H$492,5,FALSE)</f>
        <v>Пензенская</v>
      </c>
      <c r="G16" s="87">
        <f>VLOOKUP(B16,'Уч ЮН'!$A$3:$H$492,6,FALSE)</f>
        <v>0</v>
      </c>
      <c r="H16" s="114" t="str">
        <f>VLOOKUP(B16,'Уч ЮН'!$A$3:$H$492,7,FALSE)</f>
        <v>КСШОР</v>
      </c>
      <c r="I16" s="60">
        <f t="shared" si="0"/>
        <v>24.2</v>
      </c>
      <c r="J16" s="60">
        <f t="shared" si="0"/>
        <v>24.3</v>
      </c>
      <c r="K16" s="265">
        <f>LOOKUP(O16,$V$1:$AD$1,$V$2:$AD$2)</f>
        <v>2</v>
      </c>
      <c r="L16" s="265">
        <v>10</v>
      </c>
      <c r="M16" s="266">
        <v>24.2</v>
      </c>
      <c r="N16" s="266">
        <v>24.3</v>
      </c>
      <c r="O16" s="295">
        <f>SMALL(M16:N16,1)+0</f>
        <v>24.2</v>
      </c>
      <c r="P16" s="269" t="str">
        <f>VLOOKUP(B16,'Уч ЮН'!$A$3:$H$492,8,FALSE)</f>
        <v>Конова Т.В.</v>
      </c>
      <c r="Q16" s="283">
        <v>2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64"/>
      <c r="AG16" s="64"/>
      <c r="AH16" s="64"/>
      <c r="AI16" s="64"/>
      <c r="AJ16" s="64"/>
      <c r="AK16" s="64"/>
      <c r="AL16" s="64"/>
    </row>
    <row r="17" spans="1:38" s="11" customFormat="1" ht="15" customHeight="1">
      <c r="A17" s="62">
        <v>4</v>
      </c>
      <c r="B17" s="62">
        <v>959</v>
      </c>
      <c r="C17" s="63" t="str">
        <f>VLOOKUP(B17,'Уч ЮН'!$A$3:$H$492,2,FALSE)</f>
        <v>Милехин Александр</v>
      </c>
      <c r="D17" s="110" t="str">
        <f>VLOOKUP(B17,'Уч ЮН'!$A$3:$H$492,3,FALSE)</f>
        <v>2003</v>
      </c>
      <c r="E17" s="54" t="str">
        <f>VLOOKUP(B17,'Уч ЮН'!$A$3:$H$492,4,FALSE)</f>
        <v>2</v>
      </c>
      <c r="F17" s="63" t="str">
        <f>VLOOKUP(B17,'Уч ЮН'!$A$3:$H$492,5,FALSE)</f>
        <v>Саратовская</v>
      </c>
      <c r="G17" s="87">
        <f>VLOOKUP(B17,'Уч ЮН'!$A$3:$H$492,6,FALSE)</f>
        <v>0</v>
      </c>
      <c r="H17" s="114" t="str">
        <f>VLOOKUP(B17,'Уч ЮН'!$A$3:$H$492,7,FALSE)</f>
        <v>СДЮСШОР-6</v>
      </c>
      <c r="I17" s="60">
        <f t="shared" si="0"/>
        <v>24.2</v>
      </c>
      <c r="J17" s="60">
        <f t="shared" si="0"/>
        <v>24.4</v>
      </c>
      <c r="K17" s="265">
        <f>LOOKUP(O17,$V$1:$AD$1,$V$2:$AD$2)</f>
        <v>2</v>
      </c>
      <c r="L17" s="265" t="s">
        <v>776</v>
      </c>
      <c r="M17" s="266">
        <v>24.2</v>
      </c>
      <c r="N17" s="266">
        <v>24.4</v>
      </c>
      <c r="O17" s="295">
        <f>SMALL(M17:N17,1)+0</f>
        <v>24.2</v>
      </c>
      <c r="P17" s="269" t="str">
        <f>VLOOKUP(B17,'Уч ЮН'!$A$3:$H$492,8,FALSE)</f>
        <v>Тихненко С.Г.</v>
      </c>
      <c r="Q17" s="283">
        <v>1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64"/>
      <c r="AG17" s="64"/>
      <c r="AH17" s="64"/>
      <c r="AI17" s="64"/>
      <c r="AJ17" s="64"/>
      <c r="AK17" s="64"/>
      <c r="AL17" s="64"/>
    </row>
    <row r="18" spans="1:38" s="11" customFormat="1" ht="15" customHeight="1">
      <c r="A18" s="62">
        <v>5</v>
      </c>
      <c r="B18" s="62">
        <v>25</v>
      </c>
      <c r="C18" s="63" t="str">
        <f>VLOOKUP(B18,'Уч ЮН'!$A$3:$H$492,2,FALSE)</f>
        <v xml:space="preserve">Дякин Никита </v>
      </c>
      <c r="D18" s="110" t="str">
        <f>VLOOKUP(B18,'Уч ЮН'!$A$3:$H$492,3,FALSE)</f>
        <v>2004</v>
      </c>
      <c r="E18" s="54" t="str">
        <f>VLOOKUP(B18,'Уч ЮН'!$A$3:$H$492,4,FALSE)</f>
        <v>3</v>
      </c>
      <c r="F18" s="63" t="str">
        <f>VLOOKUP(B18,'Уч ЮН'!$A$3:$H$492,5,FALSE)</f>
        <v>Тамбовская</v>
      </c>
      <c r="G18" s="87">
        <f>VLOOKUP(B18,'Уч ЮН'!$A$3:$H$492,6,FALSE)</f>
        <v>0</v>
      </c>
      <c r="H18" s="114" t="str">
        <f>VLOOKUP(B18,'Уч ЮН'!$A$3:$H$492,7,FALSE)</f>
        <v>ДЮСШ-1</v>
      </c>
      <c r="I18" s="60">
        <f t="shared" ref="I18:I60" si="1">M18</f>
        <v>25.1</v>
      </c>
      <c r="J18" s="60"/>
      <c r="K18" s="265">
        <f t="shared" ref="K18:K45" si="2">LOOKUP(O18,$V$1:$AD$1,$V$2:$AD$2)</f>
        <v>3</v>
      </c>
      <c r="L18" s="265" t="s">
        <v>776</v>
      </c>
      <c r="M18" s="266">
        <v>25.1</v>
      </c>
      <c r="N18" s="266"/>
      <c r="O18" s="295">
        <f t="shared" ref="O18:O45" si="3">SMALL(M18:N18,1)+0</f>
        <v>25.1</v>
      </c>
      <c r="P18" s="269" t="str">
        <f>VLOOKUP(B18,'Уч ЮН'!$A$3:$H$492,8,FALSE)</f>
        <v>Чернова Г.Н.</v>
      </c>
      <c r="Q18" s="283">
        <v>1</v>
      </c>
      <c r="R18" s="62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64"/>
      <c r="AG18" s="64"/>
      <c r="AH18" s="64"/>
      <c r="AI18" s="64"/>
      <c r="AJ18" s="64"/>
      <c r="AK18" s="64"/>
      <c r="AL18" s="64"/>
    </row>
    <row r="19" spans="1:38" s="11" customFormat="1" ht="15" customHeight="1">
      <c r="A19" s="62">
        <v>6</v>
      </c>
      <c r="B19" s="62">
        <v>605</v>
      </c>
      <c r="C19" s="63" t="str">
        <f>VLOOKUP(B19,'Уч ЮН'!$A$3:$H$492,2,FALSE)</f>
        <v>Агафонов Александр</v>
      </c>
      <c r="D19" s="110" t="str">
        <f>VLOOKUP(B19,'Уч ЮН'!$A$3:$H$492,3,FALSE)</f>
        <v>2003</v>
      </c>
      <c r="E19" s="54" t="str">
        <f>VLOOKUP(B19,'Уч ЮН'!$A$3:$H$492,4,FALSE)</f>
        <v>2</v>
      </c>
      <c r="F19" s="63" t="str">
        <f>VLOOKUP(B19,'Уч ЮН'!$A$3:$H$492,5,FALSE)</f>
        <v>Саратовская</v>
      </c>
      <c r="G19" s="87">
        <f>VLOOKUP(B19,'Уч ЮН'!$A$3:$H$492,6,FALSE)</f>
        <v>0</v>
      </c>
      <c r="H19" s="114" t="str">
        <f>VLOOKUP(B19,'Уч ЮН'!$A$3:$H$492,7,FALSE)</f>
        <v>ДЮСШ Энгельс</v>
      </c>
      <c r="I19" s="60">
        <f t="shared" si="1"/>
        <v>25.2</v>
      </c>
      <c r="J19" s="60"/>
      <c r="K19" s="265">
        <f t="shared" si="2"/>
        <v>3</v>
      </c>
      <c r="L19" s="265" t="s">
        <v>776</v>
      </c>
      <c r="M19" s="266">
        <v>25.2</v>
      </c>
      <c r="N19" s="266"/>
      <c r="O19" s="295">
        <f t="shared" si="3"/>
        <v>25.2</v>
      </c>
      <c r="P19" s="269" t="str">
        <f>VLOOKUP(B19,'Уч ЮН'!$A$3:$H$492,8,FALSE)</f>
        <v>Бабушкина О.И.</v>
      </c>
      <c r="Q19" s="283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64"/>
      <c r="AG19" s="64"/>
      <c r="AH19" s="64"/>
      <c r="AI19" s="64"/>
      <c r="AJ19" s="64"/>
      <c r="AK19" s="64"/>
      <c r="AL19" s="64"/>
    </row>
    <row r="20" spans="1:38" s="11" customFormat="1" ht="15" customHeight="1">
      <c r="A20" s="62">
        <v>7</v>
      </c>
      <c r="B20" s="62">
        <v>314</v>
      </c>
      <c r="C20" s="63" t="str">
        <f>VLOOKUP(B20,'Уч ЮН'!$A$3:$H$492,2,FALSE)</f>
        <v>Борискин Максим</v>
      </c>
      <c r="D20" s="110" t="str">
        <f>VLOOKUP(B20,'Уч ЮН'!$A$3:$H$492,3,FALSE)</f>
        <v>2003</v>
      </c>
      <c r="E20" s="54"/>
      <c r="F20" s="63" t="str">
        <f>VLOOKUP(B20,'Уч ЮН'!$A$3:$H$492,5,FALSE)</f>
        <v>Пензенская</v>
      </c>
      <c r="G20" s="87">
        <f>VLOOKUP(B20,'Уч ЮН'!$A$3:$H$492,6,FALSE)</f>
        <v>0</v>
      </c>
      <c r="H20" s="114" t="str">
        <f>VLOOKUP(B20,'Уч ЮН'!$A$3:$H$492,7,FALSE)</f>
        <v>КСШОР</v>
      </c>
      <c r="I20" s="60">
        <f t="shared" si="1"/>
        <v>25.3</v>
      </c>
      <c r="J20" s="60"/>
      <c r="K20" s="265">
        <f t="shared" si="2"/>
        <v>3</v>
      </c>
      <c r="L20" s="265">
        <v>7</v>
      </c>
      <c r="M20" s="266">
        <v>25.3</v>
      </c>
      <c r="N20" s="266"/>
      <c r="O20" s="295">
        <f t="shared" si="3"/>
        <v>25.3</v>
      </c>
      <c r="P20" s="269" t="str">
        <f>VLOOKUP(B20,'Уч ЮН'!$A$3:$H$492,8,FALSE)</f>
        <v>Конова Т.В.</v>
      </c>
      <c r="Q20" s="283">
        <v>2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64"/>
      <c r="AG20" s="64"/>
      <c r="AH20" s="64"/>
      <c r="AI20" s="64"/>
      <c r="AJ20" s="64"/>
      <c r="AK20" s="64"/>
      <c r="AL20" s="64"/>
    </row>
    <row r="21" spans="1:38" s="9" customFormat="1" ht="15" customHeight="1">
      <c r="A21" s="62">
        <v>7</v>
      </c>
      <c r="B21" s="62">
        <v>199</v>
      </c>
      <c r="C21" s="63" t="str">
        <f>VLOOKUP(B21,'Уч ЮН'!$A$3:$H$492,2,FALSE)</f>
        <v>Кузнецов Дмитрий</v>
      </c>
      <c r="D21" s="110" t="str">
        <f>VLOOKUP(B21,'Уч ЮН'!$A$3:$H$492,3,FALSE)</f>
        <v>2003</v>
      </c>
      <c r="E21" s="54">
        <f>VLOOKUP(B21,'Уч ЮН'!$A$3:$H$492,4,FALSE)</f>
        <v>3</v>
      </c>
      <c r="F21" s="63" t="str">
        <f>VLOOKUP(B21,'Уч ЮН'!$A$3:$H$492,5,FALSE)</f>
        <v>Пензенская</v>
      </c>
      <c r="G21" s="87">
        <f>VLOOKUP(B21,'Уч ЮН'!$A$3:$H$492,6,FALSE)</f>
        <v>0</v>
      </c>
      <c r="H21" s="114" t="str">
        <f>VLOOKUP(B21,'Уч ЮН'!$A$3:$H$492,7,FALSE)</f>
        <v>СДЮСШОР Заречный</v>
      </c>
      <c r="I21" s="60">
        <f t="shared" si="1"/>
        <v>25.3</v>
      </c>
      <c r="J21" s="60"/>
      <c r="K21" s="265">
        <f t="shared" si="2"/>
        <v>3</v>
      </c>
      <c r="L21" s="265">
        <v>4</v>
      </c>
      <c r="M21" s="266">
        <v>25.3</v>
      </c>
      <c r="N21" s="266"/>
      <c r="O21" s="295">
        <f t="shared" si="3"/>
        <v>25.3</v>
      </c>
      <c r="P21" s="269" t="str">
        <f>VLOOKUP(B21,'Уч ЮН'!$A$3:$H$492,8,FALSE)</f>
        <v>Улога М.В., Невокшанов Б.В.</v>
      </c>
      <c r="Q21" s="296">
        <v>1</v>
      </c>
      <c r="R21" s="62"/>
      <c r="S21" s="62"/>
      <c r="T21" s="297"/>
      <c r="U21" s="298"/>
      <c r="V21" s="47"/>
      <c r="W21" s="50"/>
      <c r="Y21" s="30"/>
      <c r="Z21" s="32"/>
      <c r="AA21" s="32"/>
      <c r="AB21" s="32"/>
      <c r="AC21" s="32"/>
      <c r="AD21" s="32"/>
      <c r="AE21" s="32"/>
      <c r="AF21" s="121"/>
      <c r="AG21" s="121"/>
      <c r="AH21" s="121"/>
      <c r="AI21" s="121"/>
      <c r="AJ21" s="121"/>
      <c r="AK21" s="121"/>
      <c r="AL21" s="121"/>
    </row>
    <row r="22" spans="1:38" s="9" customFormat="1" ht="15" customHeight="1">
      <c r="A22" s="62">
        <v>9</v>
      </c>
      <c r="B22" s="62">
        <v>629</v>
      </c>
      <c r="C22" s="63" t="str">
        <f>VLOOKUP(B22,'Уч ЮН'!$A$3:$H$492,2,FALSE)</f>
        <v>Огурцов Вадим</v>
      </c>
      <c r="D22" s="110" t="str">
        <f>VLOOKUP(B22,'Уч ЮН'!$A$3:$H$492,3,FALSE)</f>
        <v>2004</v>
      </c>
      <c r="E22" s="54" t="str">
        <f>VLOOKUP(B22,'Уч ЮН'!$A$3:$H$492,4,FALSE)</f>
        <v>3</v>
      </c>
      <c r="F22" s="63" t="str">
        <f>VLOOKUP(B22,'Уч ЮН'!$A$3:$H$492,5,FALSE)</f>
        <v>Нижегородская</v>
      </c>
      <c r="G22" s="87">
        <f>VLOOKUP(B22,'Уч ЮН'!$A$3:$H$492,6,FALSE)</f>
        <v>0</v>
      </c>
      <c r="H22" s="114" t="str">
        <f>VLOOKUP(B22,'Уч ЮН'!$A$3:$H$492,7,FALSE)</f>
        <v xml:space="preserve"> ДЮСШ-3, Арзамас</v>
      </c>
      <c r="I22" s="60">
        <f t="shared" si="1"/>
        <v>25.4</v>
      </c>
      <c r="J22" s="60"/>
      <c r="K22" s="265">
        <f t="shared" si="2"/>
        <v>3</v>
      </c>
      <c r="L22" s="265" t="s">
        <v>776</v>
      </c>
      <c r="M22" s="266">
        <v>25.4</v>
      </c>
      <c r="N22" s="266"/>
      <c r="O22" s="295">
        <f t="shared" si="3"/>
        <v>25.4</v>
      </c>
      <c r="P22" s="269" t="str">
        <f>VLOOKUP(B22,'Уч ЮН'!$A$3:$H$492,8,FALSE)</f>
        <v>Папин А.Ю</v>
      </c>
      <c r="Q22" s="283">
        <v>1</v>
      </c>
      <c r="AF22" s="64"/>
      <c r="AG22" s="64"/>
      <c r="AH22" s="64"/>
      <c r="AI22" s="64"/>
      <c r="AJ22" s="64"/>
      <c r="AK22" s="64"/>
      <c r="AL22" s="64"/>
    </row>
    <row r="23" spans="1:38" s="9" customFormat="1" ht="15" customHeight="1">
      <c r="A23" s="62">
        <v>10</v>
      </c>
      <c r="B23" s="62">
        <v>247</v>
      </c>
      <c r="C23" s="63" t="str">
        <f>VLOOKUP(B23,'Уч ЮН'!$A$3:$H$492,2,FALSE)</f>
        <v>Дужников Данил</v>
      </c>
      <c r="D23" s="110" t="str">
        <f>VLOOKUP(B23,'Уч ЮН'!$A$3:$H$492,3,FALSE)</f>
        <v>2003</v>
      </c>
      <c r="E23" s="54"/>
      <c r="F23" s="63" t="str">
        <f>VLOOKUP(B23,'Уч ЮН'!$A$3:$H$492,5,FALSE)</f>
        <v>Пензенская</v>
      </c>
      <c r="G23" s="87">
        <f>VLOOKUP(B23,'Уч ЮН'!$A$3:$H$492,6,FALSE)</f>
        <v>0</v>
      </c>
      <c r="H23" s="114" t="str">
        <f>VLOOKUP(B23,'Уч ЮН'!$A$3:$H$492,7,FALSE)</f>
        <v>ДЮСШ-6</v>
      </c>
      <c r="I23" s="60">
        <f t="shared" si="1"/>
        <v>25.5</v>
      </c>
      <c r="J23" s="60"/>
      <c r="K23" s="265">
        <f t="shared" si="2"/>
        <v>3</v>
      </c>
      <c r="L23" s="265" t="s">
        <v>776</v>
      </c>
      <c r="M23" s="266">
        <v>25.5</v>
      </c>
      <c r="N23" s="266"/>
      <c r="O23" s="295">
        <f t="shared" si="3"/>
        <v>25.5</v>
      </c>
      <c r="P23" s="269" t="str">
        <f>VLOOKUP(B23,'Уч ЮН'!$A$3:$H$492,8,FALSE)</f>
        <v>Краснова И.Н.</v>
      </c>
      <c r="Q23" s="296">
        <v>1</v>
      </c>
      <c r="R23" s="62"/>
      <c r="S23" s="62"/>
      <c r="T23" s="297"/>
      <c r="U23" s="298"/>
      <c r="V23" s="47"/>
      <c r="W23" s="50"/>
      <c r="Y23" s="30"/>
      <c r="Z23" s="32"/>
      <c r="AA23" s="32"/>
      <c r="AB23" s="32"/>
      <c r="AC23" s="32"/>
      <c r="AD23" s="32"/>
      <c r="AE23" s="32"/>
      <c r="AF23" s="121"/>
      <c r="AG23" s="121"/>
      <c r="AH23" s="121"/>
      <c r="AI23" s="121"/>
      <c r="AJ23" s="121"/>
      <c r="AK23" s="121"/>
      <c r="AL23" s="121"/>
    </row>
    <row r="24" spans="1:38" s="11" customFormat="1" ht="15" customHeight="1">
      <c r="A24" s="62">
        <v>11</v>
      </c>
      <c r="B24" s="62">
        <v>279</v>
      </c>
      <c r="C24" s="63" t="str">
        <f>VLOOKUP(B24,'Уч ЮН'!$A$3:$H$492,2,FALSE)</f>
        <v>Ушаков Михаил</v>
      </c>
      <c r="D24" s="110" t="str">
        <f>VLOOKUP(B24,'Уч ЮН'!$A$3:$H$492,3,FALSE)</f>
        <v>2003</v>
      </c>
      <c r="E24" s="54" t="str">
        <f>VLOOKUP(B24,'Уч ЮН'!$A$3:$H$492,4,FALSE)</f>
        <v>3</v>
      </c>
      <c r="F24" s="63" t="str">
        <f>VLOOKUP(B24,'Уч ЮН'!$A$3:$H$492,5,FALSE)</f>
        <v>Пензенская</v>
      </c>
      <c r="G24" s="87">
        <f>VLOOKUP(B24,'Уч ЮН'!$A$3:$H$492,6,FALSE)</f>
        <v>0</v>
      </c>
      <c r="H24" s="114" t="str">
        <f>VLOOKUP(B24,'Уч ЮН'!$A$3:$H$492,7,FALSE)</f>
        <v>КСШОР</v>
      </c>
      <c r="I24" s="60">
        <f t="shared" si="1"/>
        <v>25.6</v>
      </c>
      <c r="J24" s="60"/>
      <c r="K24" s="265">
        <f t="shared" si="2"/>
        <v>3</v>
      </c>
      <c r="L24" s="265" t="s">
        <v>776</v>
      </c>
      <c r="M24" s="266">
        <v>25.6</v>
      </c>
      <c r="N24" s="266"/>
      <c r="O24" s="295">
        <f t="shared" si="3"/>
        <v>25.6</v>
      </c>
      <c r="P24" s="269" t="str">
        <f>VLOOKUP(B24,'Уч ЮН'!$A$3:$H$492,8,FALSE)</f>
        <v>Карасик Н.А.,А.Г.</v>
      </c>
      <c r="Q24" s="299">
        <v>1</v>
      </c>
      <c r="R24" s="271"/>
      <c r="S24" s="62"/>
      <c r="T24" s="271"/>
      <c r="U24" s="271"/>
      <c r="W24" s="9"/>
      <c r="Y24" s="30"/>
      <c r="AF24" s="20"/>
      <c r="AG24" s="20"/>
      <c r="AH24" s="20"/>
      <c r="AI24" s="20"/>
      <c r="AJ24" s="20"/>
      <c r="AK24" s="20"/>
      <c r="AL24" s="20"/>
    </row>
    <row r="25" spans="1:38" s="11" customFormat="1" ht="15" customHeight="1">
      <c r="A25" s="62">
        <v>12</v>
      </c>
      <c r="B25" s="62" t="s">
        <v>615</v>
      </c>
      <c r="C25" s="63" t="str">
        <f>VLOOKUP(B25,'Уч ЮН'!$A$3:$H$492,2,FALSE)</f>
        <v>Кузьмин Максим</v>
      </c>
      <c r="D25" s="110" t="str">
        <f>VLOOKUP(B25,'Уч ЮН'!$A$3:$H$492,3,FALSE)</f>
        <v>2004</v>
      </c>
      <c r="E25" s="54" t="str">
        <f>VLOOKUP(B25,'Уч ЮН'!$A$3:$H$492,4,FALSE)</f>
        <v>3</v>
      </c>
      <c r="F25" s="63" t="str">
        <f>VLOOKUP(B25,'Уч ЮН'!$A$3:$H$492,5,FALSE)</f>
        <v>Саратовская</v>
      </c>
      <c r="G25" s="87">
        <f>VLOOKUP(B25,'Уч ЮН'!$A$3:$H$492,6,FALSE)</f>
        <v>0</v>
      </c>
      <c r="H25" s="114" t="str">
        <f>VLOOKUP(B25,'Уч ЮН'!$A$3:$H$492,7,FALSE)</f>
        <v>ДЮСШ Энгельс</v>
      </c>
      <c r="I25" s="60">
        <f t="shared" si="1"/>
        <v>25.7</v>
      </c>
      <c r="J25" s="60"/>
      <c r="K25" s="265" t="str">
        <f t="shared" si="2"/>
        <v>1юн</v>
      </c>
      <c r="L25" s="265" t="s">
        <v>776</v>
      </c>
      <c r="M25" s="266">
        <v>25.7</v>
      </c>
      <c r="N25" s="266"/>
      <c r="O25" s="295">
        <f t="shared" si="3"/>
        <v>25.7</v>
      </c>
      <c r="P25" s="269" t="str">
        <f>VLOOKUP(B25,'Уч ЮН'!$A$3:$H$492,8,FALSE)</f>
        <v>Минахметова О.В.</v>
      </c>
      <c r="Q25" s="299">
        <v>2</v>
      </c>
      <c r="R25" s="271"/>
      <c r="S25" s="62"/>
      <c r="T25" s="271"/>
      <c r="U25" s="271"/>
      <c r="W25" s="9"/>
      <c r="Y25" s="30"/>
      <c r="AF25" s="20"/>
      <c r="AG25" s="20"/>
      <c r="AH25" s="20"/>
      <c r="AI25" s="20"/>
      <c r="AJ25" s="20"/>
      <c r="AK25" s="20"/>
      <c r="AL25" s="20"/>
    </row>
    <row r="26" spans="1:38" s="11" customFormat="1" ht="15" customHeight="1">
      <c r="A26" s="62">
        <v>12</v>
      </c>
      <c r="B26" s="62">
        <v>208</v>
      </c>
      <c r="C26" s="63" t="str">
        <f>VLOOKUP(B26,'Уч ЮН'!$A$3:$H$492,2,FALSE)</f>
        <v>Слетов Руслан</v>
      </c>
      <c r="D26" s="110" t="str">
        <f>VLOOKUP(B26,'Уч ЮН'!$A$3:$H$492,3,FALSE)</f>
        <v>2003</v>
      </c>
      <c r="E26" s="54"/>
      <c r="F26" s="63" t="str">
        <f>VLOOKUP(B26,'Уч ЮН'!$A$3:$H$492,5,FALSE)</f>
        <v>Пензенская</v>
      </c>
      <c r="G26" s="87">
        <f>VLOOKUP(B26,'Уч ЮН'!$A$3:$H$492,6,FALSE)</f>
        <v>0</v>
      </c>
      <c r="H26" s="114" t="str">
        <f>VLOOKUP(B26,'Уч ЮН'!$A$3:$H$492,7,FALSE)</f>
        <v>СДЮСШОР Заречный</v>
      </c>
      <c r="I26" s="60">
        <f t="shared" si="1"/>
        <v>25.7</v>
      </c>
      <c r="J26" s="60"/>
      <c r="K26" s="265" t="str">
        <f t="shared" si="2"/>
        <v>1юн</v>
      </c>
      <c r="L26" s="265" t="s">
        <v>776</v>
      </c>
      <c r="M26" s="266">
        <v>25.7</v>
      </c>
      <c r="N26" s="266"/>
      <c r="O26" s="295">
        <f t="shared" si="3"/>
        <v>25.7</v>
      </c>
      <c r="P26" s="269" t="str">
        <f>VLOOKUP(B26,'Уч ЮН'!$A$3:$H$492,8,FALSE)</f>
        <v>Короблев В.В.</v>
      </c>
      <c r="Q26" s="283">
        <v>2</v>
      </c>
      <c r="R26" s="62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64"/>
      <c r="AG26" s="64"/>
      <c r="AH26" s="64"/>
      <c r="AI26" s="64"/>
      <c r="AJ26" s="64"/>
      <c r="AK26" s="64"/>
      <c r="AL26" s="64"/>
    </row>
    <row r="27" spans="1:38" s="11" customFormat="1" ht="15" customHeight="1">
      <c r="A27" s="62">
        <v>14</v>
      </c>
      <c r="B27" s="62">
        <v>287</v>
      </c>
      <c r="C27" s="63" t="str">
        <f>VLOOKUP(B27,'Уч ЮН'!$A$3:$H$492,2,FALSE)</f>
        <v>Даметкин Вадим</v>
      </c>
      <c r="D27" s="110" t="str">
        <f>VLOOKUP(B27,'Уч ЮН'!$A$3:$H$492,3,FALSE)</f>
        <v>2003</v>
      </c>
      <c r="E27" s="54" t="str">
        <f>VLOOKUP(B27,'Уч ЮН'!$A$3:$H$492,4,FALSE)</f>
        <v>3</v>
      </c>
      <c r="F27" s="63" t="str">
        <f>VLOOKUP(B27,'Уч ЮН'!$A$3:$H$492,5,FALSE)</f>
        <v>Пензенская</v>
      </c>
      <c r="G27" s="87">
        <f>VLOOKUP(B27,'Уч ЮН'!$A$3:$H$492,6,FALSE)</f>
        <v>0</v>
      </c>
      <c r="H27" s="114" t="str">
        <f>VLOOKUP(B27,'Уч ЮН'!$A$3:$H$492,7,FALSE)</f>
        <v>КСШОР</v>
      </c>
      <c r="I27" s="60">
        <f t="shared" si="1"/>
        <v>25.8</v>
      </c>
      <c r="J27" s="60"/>
      <c r="K27" s="265" t="str">
        <f t="shared" si="2"/>
        <v>1юн</v>
      </c>
      <c r="L27" s="265" t="s">
        <v>776</v>
      </c>
      <c r="M27" s="266">
        <v>25.8</v>
      </c>
      <c r="N27" s="266"/>
      <c r="O27" s="295">
        <f t="shared" si="3"/>
        <v>25.8</v>
      </c>
      <c r="P27" s="269" t="str">
        <f>VLOOKUP(B27,'Уч ЮН'!$A$3:$H$492,8,FALSE)</f>
        <v>Карасик Н.А.,А.Г.</v>
      </c>
      <c r="Q27" s="283">
        <v>2</v>
      </c>
      <c r="R27" s="62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64"/>
      <c r="AG27" s="64"/>
      <c r="AH27" s="64"/>
      <c r="AI27" s="64"/>
      <c r="AJ27" s="64"/>
      <c r="AK27" s="64"/>
      <c r="AL27" s="64"/>
    </row>
    <row r="28" spans="1:38" s="11" customFormat="1" ht="15" customHeight="1">
      <c r="A28" s="62">
        <v>15</v>
      </c>
      <c r="B28" s="62">
        <v>457</v>
      </c>
      <c r="C28" s="63" t="str">
        <f>VLOOKUP(B28,'Уч ЮН'!$A$3:$H$492,2,FALSE)</f>
        <v>Лапшин Никита</v>
      </c>
      <c r="D28" s="110" t="str">
        <f>VLOOKUP(B28,'Уч ЮН'!$A$3:$H$492,3,FALSE)</f>
        <v>2003</v>
      </c>
      <c r="E28" s="54"/>
      <c r="F28" s="63" t="str">
        <f>VLOOKUP(B28,'Уч ЮН'!$A$3:$H$492,5,FALSE)</f>
        <v>Пензенская</v>
      </c>
      <c r="G28" s="87">
        <f>VLOOKUP(B28,'Уч ЮН'!$A$3:$H$492,6,FALSE)</f>
        <v>0</v>
      </c>
      <c r="H28" s="114" t="str">
        <f>VLOOKUP(B28,'Уч ЮН'!$A$3:$H$492,7,FALSE)</f>
        <v>ДЮСШ-6</v>
      </c>
      <c r="I28" s="60">
        <f t="shared" si="1"/>
        <v>26</v>
      </c>
      <c r="J28" s="60"/>
      <c r="K28" s="265" t="str">
        <f t="shared" si="2"/>
        <v>1юн</v>
      </c>
      <c r="L28" s="265" t="s">
        <v>776</v>
      </c>
      <c r="M28" s="266">
        <v>26</v>
      </c>
      <c r="N28" s="266"/>
      <c r="O28" s="295">
        <f t="shared" si="3"/>
        <v>26</v>
      </c>
      <c r="P28" s="269" t="str">
        <f>VLOOKUP(B28,'Уч ЮН'!$A$3:$H$492,8,FALSE)</f>
        <v>Кабанова Н.С.</v>
      </c>
      <c r="Q28" s="283">
        <v>3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64"/>
      <c r="AG28" s="64"/>
      <c r="AH28" s="64"/>
      <c r="AI28" s="64"/>
      <c r="AJ28" s="64"/>
      <c r="AK28" s="64"/>
      <c r="AL28" s="64"/>
    </row>
    <row r="29" spans="1:38" s="11" customFormat="1" ht="15" customHeight="1">
      <c r="A29" s="62">
        <v>16</v>
      </c>
      <c r="B29" s="62" t="s">
        <v>600</v>
      </c>
      <c r="C29" s="63" t="str">
        <f>VLOOKUP(B29,'Уч ЮН'!$A$3:$H$492,2,FALSE)</f>
        <v>Трушин Евгений</v>
      </c>
      <c r="D29" s="110" t="str">
        <f>VLOOKUP(B29,'Уч ЮН'!$A$3:$H$492,3,FALSE)</f>
        <v>2003</v>
      </c>
      <c r="E29" s="54"/>
      <c r="F29" s="63" t="str">
        <f>VLOOKUP(B29,'Уч ЮН'!$A$3:$H$492,5,FALSE)</f>
        <v>Пензенская</v>
      </c>
      <c r="G29" s="87">
        <f>VLOOKUP(B29,'Уч ЮН'!$A$3:$H$492,6,FALSE)</f>
        <v>0</v>
      </c>
      <c r="H29" s="114" t="str">
        <f>VLOOKUP(B29,'Уч ЮН'!$A$3:$H$492,7,FALSE)</f>
        <v>ДЮСШ</v>
      </c>
      <c r="I29" s="60">
        <f t="shared" si="1"/>
        <v>26.1</v>
      </c>
      <c r="J29" s="60"/>
      <c r="K29" s="265" t="str">
        <f t="shared" si="2"/>
        <v>1юн</v>
      </c>
      <c r="L29" s="265" t="s">
        <v>776</v>
      </c>
      <c r="M29" s="266">
        <v>26.1</v>
      </c>
      <c r="N29" s="266"/>
      <c r="O29" s="295">
        <f t="shared" si="3"/>
        <v>26.1</v>
      </c>
      <c r="P29" s="269" t="str">
        <f>VLOOKUP(B29,'Уч ЮН'!$A$3:$H$492,8,FALSE)</f>
        <v>Димаев Р.Р.</v>
      </c>
      <c r="Q29" s="299">
        <v>3</v>
      </c>
      <c r="R29" s="271"/>
      <c r="S29" s="62"/>
      <c r="T29" s="271"/>
      <c r="U29" s="271"/>
      <c r="W29" s="9"/>
      <c r="AF29" s="20"/>
      <c r="AG29" s="20"/>
      <c r="AH29" s="20"/>
      <c r="AI29" s="20"/>
      <c r="AJ29" s="20"/>
      <c r="AK29" s="20"/>
      <c r="AL29" s="20"/>
    </row>
    <row r="30" spans="1:38" s="11" customFormat="1" ht="15" customHeight="1">
      <c r="A30" s="62">
        <v>16</v>
      </c>
      <c r="B30" s="62">
        <v>439</v>
      </c>
      <c r="C30" s="63" t="str">
        <f>VLOOKUP(B30,'Уч ЮН'!$A$3:$H$492,2,FALSE)</f>
        <v>Ивахин Егор</v>
      </c>
      <c r="D30" s="110" t="str">
        <f>VLOOKUP(B30,'Уч ЮН'!$A$3:$H$492,3,FALSE)</f>
        <v>2004</v>
      </c>
      <c r="E30" s="54"/>
      <c r="F30" s="63" t="str">
        <f>VLOOKUP(B30,'Уч ЮН'!$A$3:$H$492,5,FALSE)</f>
        <v>Пензенская</v>
      </c>
      <c r="G30" s="87">
        <f>VLOOKUP(B30,'Уч ЮН'!$A$3:$H$492,6,FALSE)</f>
        <v>0</v>
      </c>
      <c r="H30" s="114" t="str">
        <f>VLOOKUP(B30,'Уч ЮН'!$A$3:$H$492,7,FALSE)</f>
        <v>ДЮСШ-6</v>
      </c>
      <c r="I30" s="60">
        <f t="shared" si="1"/>
        <v>26.1</v>
      </c>
      <c r="J30" s="60"/>
      <c r="K30" s="265" t="str">
        <f t="shared" si="2"/>
        <v>1юн</v>
      </c>
      <c r="L30" s="265" t="s">
        <v>776</v>
      </c>
      <c r="M30" s="266">
        <v>26.1</v>
      </c>
      <c r="N30" s="266"/>
      <c r="O30" s="295">
        <f t="shared" si="3"/>
        <v>26.1</v>
      </c>
      <c r="P30" s="269" t="str">
        <f>VLOOKUP(B30,'Уч ЮН'!$A$3:$H$492,8,FALSE)</f>
        <v>Дубоносова С.В.</v>
      </c>
      <c r="Q30" s="283">
        <v>1</v>
      </c>
      <c r="R30" s="9"/>
      <c r="S30" s="271"/>
      <c r="T30" s="271"/>
      <c r="U30" s="271"/>
      <c r="W30" s="9"/>
      <c r="X30" s="9"/>
      <c r="Y30" s="30"/>
      <c r="AF30" s="20"/>
      <c r="AG30" s="20"/>
      <c r="AH30" s="20"/>
      <c r="AI30" s="20"/>
      <c r="AJ30" s="20"/>
      <c r="AK30" s="20"/>
      <c r="AL30" s="20"/>
    </row>
    <row r="31" spans="1:38" s="9" customFormat="1" ht="15" customHeight="1">
      <c r="A31" s="62">
        <v>18</v>
      </c>
      <c r="B31" s="62">
        <v>288</v>
      </c>
      <c r="C31" s="63" t="str">
        <f>VLOOKUP(B31,'Уч ЮН'!$A$3:$H$492,2,FALSE)</f>
        <v>Лукьянов Дмитрий</v>
      </c>
      <c r="D31" s="110" t="str">
        <f>VLOOKUP(B31,'Уч ЮН'!$A$3:$H$492,3,FALSE)</f>
        <v>2003</v>
      </c>
      <c r="E31" s="54" t="str">
        <f>VLOOKUP(B31,'Уч ЮН'!$A$3:$H$492,4,FALSE)</f>
        <v>3</v>
      </c>
      <c r="F31" s="63" t="str">
        <f>VLOOKUP(B31,'Уч ЮН'!$A$3:$H$492,5,FALSE)</f>
        <v>Пензенская</v>
      </c>
      <c r="G31" s="87">
        <f>VLOOKUP(B31,'Уч ЮН'!$A$3:$H$492,6,FALSE)</f>
        <v>0</v>
      </c>
      <c r="H31" s="114" t="str">
        <f>VLOOKUP(B31,'Уч ЮН'!$A$3:$H$492,7,FALSE)</f>
        <v>КСШОР</v>
      </c>
      <c r="I31" s="60">
        <f t="shared" si="1"/>
        <v>26.2</v>
      </c>
      <c r="J31" s="60"/>
      <c r="K31" s="265" t="str">
        <f t="shared" si="2"/>
        <v>1юн</v>
      </c>
      <c r="L31" s="265" t="s">
        <v>776</v>
      </c>
      <c r="M31" s="266">
        <v>26.2</v>
      </c>
      <c r="N31" s="266"/>
      <c r="O31" s="295">
        <f t="shared" si="3"/>
        <v>26.2</v>
      </c>
      <c r="P31" s="269" t="str">
        <f>VLOOKUP(B31,'Уч ЮН'!$A$3:$H$492,8,FALSE)</f>
        <v>Карасик Н.А.,А.Г.</v>
      </c>
      <c r="Q31" s="283">
        <v>2</v>
      </c>
      <c r="R31" s="62"/>
      <c r="AF31" s="64"/>
      <c r="AG31" s="64"/>
      <c r="AH31" s="64"/>
      <c r="AI31" s="64"/>
      <c r="AJ31" s="64"/>
      <c r="AK31" s="64"/>
      <c r="AL31" s="64"/>
    </row>
    <row r="32" spans="1:38" s="9" customFormat="1" ht="15" customHeight="1">
      <c r="A32" s="62">
        <v>19</v>
      </c>
      <c r="B32" s="62">
        <v>427</v>
      </c>
      <c r="C32" s="63" t="str">
        <f>VLOOKUP(B32,'Уч ЮН'!$A$3:$H$492,2,FALSE)</f>
        <v>Кочетков Макар</v>
      </c>
      <c r="D32" s="110" t="str">
        <f>VLOOKUP(B32,'Уч ЮН'!$A$3:$H$492,3,FALSE)</f>
        <v>2003</v>
      </c>
      <c r="E32" s="54" t="str">
        <f>VLOOKUP(B32,'Уч ЮН'!$A$3:$H$492,4,FALSE)</f>
        <v>3</v>
      </c>
      <c r="F32" s="63" t="str">
        <f>VLOOKUP(B32,'Уч ЮН'!$A$3:$H$492,5,FALSE)</f>
        <v>Пензенская</v>
      </c>
      <c r="G32" s="87">
        <f>VLOOKUP(B32,'Уч ЮН'!$A$3:$H$492,6,FALSE)</f>
        <v>0</v>
      </c>
      <c r="H32" s="114" t="str">
        <f>VLOOKUP(B32,'Уч ЮН'!$A$3:$H$492,7,FALSE)</f>
        <v>ДЮСШ-6</v>
      </c>
      <c r="I32" s="60">
        <f t="shared" si="1"/>
        <v>26.3</v>
      </c>
      <c r="J32" s="60"/>
      <c r="K32" s="265" t="str">
        <f t="shared" si="2"/>
        <v>1юн</v>
      </c>
      <c r="L32" s="265" t="s">
        <v>776</v>
      </c>
      <c r="M32" s="266">
        <v>26.3</v>
      </c>
      <c r="N32" s="266"/>
      <c r="O32" s="295">
        <f t="shared" si="3"/>
        <v>26.3</v>
      </c>
      <c r="P32" s="269" t="str">
        <f>VLOOKUP(B32,'Уч ЮН'!$A$3:$H$492,8,FALSE)</f>
        <v>Зинуков А.В.</v>
      </c>
      <c r="Q32" s="296">
        <v>2</v>
      </c>
      <c r="R32" s="62"/>
      <c r="S32" s="62"/>
      <c r="T32" s="297"/>
      <c r="U32" s="298"/>
      <c r="V32" s="47"/>
      <c r="W32" s="50"/>
      <c r="Y32" s="30"/>
      <c r="Z32" s="32"/>
      <c r="AA32" s="32"/>
      <c r="AB32" s="32"/>
      <c r="AC32" s="32"/>
      <c r="AD32" s="32"/>
      <c r="AE32" s="32"/>
      <c r="AF32" s="121"/>
      <c r="AG32" s="121"/>
      <c r="AH32" s="121"/>
      <c r="AI32" s="121"/>
      <c r="AJ32" s="121"/>
      <c r="AK32" s="121"/>
      <c r="AL32" s="121"/>
    </row>
    <row r="33" spans="1:38" s="9" customFormat="1" ht="15" customHeight="1">
      <c r="A33" s="62">
        <v>20</v>
      </c>
      <c r="B33" s="62" t="s">
        <v>623</v>
      </c>
      <c r="C33" s="63" t="str">
        <f>VLOOKUP(B33,'Уч ЮН'!$A$3:$H$492,2,FALSE)</f>
        <v>Грищенко Владимир</v>
      </c>
      <c r="D33" s="110" t="str">
        <f>VLOOKUP(B33,'Уч ЮН'!$A$3:$H$492,3,FALSE)</f>
        <v>2003</v>
      </c>
      <c r="E33" s="54" t="str">
        <f>VLOOKUP(B33,'Уч ЮН'!$A$3:$H$492,4,FALSE)</f>
        <v>3</v>
      </c>
      <c r="F33" s="63" t="str">
        <f>VLOOKUP(B33,'Уч ЮН'!$A$3:$H$492,5,FALSE)</f>
        <v>Саратовская</v>
      </c>
      <c r="G33" s="87">
        <f>VLOOKUP(B33,'Уч ЮН'!$A$3:$H$492,6,FALSE)</f>
        <v>0</v>
      </c>
      <c r="H33" s="114" t="str">
        <f>VLOOKUP(B33,'Уч ЮН'!$A$3:$H$492,7,FALSE)</f>
        <v>ДЮСШ Энгельс</v>
      </c>
      <c r="I33" s="60">
        <f t="shared" si="1"/>
        <v>26.5</v>
      </c>
      <c r="J33" s="60"/>
      <c r="K33" s="265" t="str">
        <f t="shared" si="2"/>
        <v>1юн</v>
      </c>
      <c r="L33" s="265" t="s">
        <v>776</v>
      </c>
      <c r="M33" s="266">
        <v>26.5</v>
      </c>
      <c r="N33" s="266"/>
      <c r="O33" s="295">
        <f t="shared" si="3"/>
        <v>26.5</v>
      </c>
      <c r="P33" s="269" t="str">
        <f>VLOOKUP(B33,'Уч ЮН'!$A$3:$H$492,8,FALSE)</f>
        <v>Минахметова О.В.</v>
      </c>
      <c r="Q33" s="283">
        <v>3</v>
      </c>
      <c r="AF33" s="64"/>
      <c r="AG33" s="64"/>
      <c r="AH33" s="64"/>
      <c r="AI33" s="64"/>
      <c r="AJ33" s="64"/>
      <c r="AK33" s="64"/>
      <c r="AL33" s="64"/>
    </row>
    <row r="34" spans="1:38" s="11" customFormat="1" ht="15" customHeight="1">
      <c r="A34" s="62">
        <v>21</v>
      </c>
      <c r="B34" s="62">
        <v>278</v>
      </c>
      <c r="C34" s="63" t="str">
        <f>VLOOKUP(B34,'Уч ЮН'!$A$3:$H$492,2,FALSE)</f>
        <v>Мухин Андрей</v>
      </c>
      <c r="D34" s="110" t="str">
        <f>VLOOKUP(B34,'Уч ЮН'!$A$3:$H$492,3,FALSE)</f>
        <v>2003</v>
      </c>
      <c r="E34" s="54" t="str">
        <f>VLOOKUP(B34,'Уч ЮН'!$A$3:$H$492,4,FALSE)</f>
        <v>1юн</v>
      </c>
      <c r="F34" s="63" t="str">
        <f>VLOOKUP(B34,'Уч ЮН'!$A$3:$H$492,5,FALSE)</f>
        <v>Пензенская</v>
      </c>
      <c r="G34" s="87">
        <f>VLOOKUP(B34,'Уч ЮН'!$A$3:$H$492,6,FALSE)</f>
        <v>0</v>
      </c>
      <c r="H34" s="114" t="str">
        <f>VLOOKUP(B34,'Уч ЮН'!$A$3:$H$492,7,FALSE)</f>
        <v>КСШОР,шк.12</v>
      </c>
      <c r="I34" s="60">
        <f t="shared" si="1"/>
        <v>26.6</v>
      </c>
      <c r="J34" s="60"/>
      <c r="K34" s="265" t="str">
        <f t="shared" si="2"/>
        <v>1юн</v>
      </c>
      <c r="L34" s="265" t="s">
        <v>776</v>
      </c>
      <c r="M34" s="266">
        <v>26.6</v>
      </c>
      <c r="N34" s="266"/>
      <c r="O34" s="295">
        <f t="shared" si="3"/>
        <v>26.6</v>
      </c>
      <c r="P34" s="269" t="str">
        <f>VLOOKUP(B34,'Уч ЮН'!$A$3:$H$492,8,FALSE)</f>
        <v>Карасик Н.А.,А.Г.</v>
      </c>
      <c r="Q34" s="283">
        <v>4</v>
      </c>
      <c r="R34" s="62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64"/>
      <c r="AG34" s="64"/>
      <c r="AH34" s="64"/>
      <c r="AI34" s="64"/>
      <c r="AJ34" s="64"/>
      <c r="AK34" s="64"/>
      <c r="AL34" s="64"/>
    </row>
    <row r="35" spans="1:38" s="11" customFormat="1" ht="15" customHeight="1">
      <c r="A35" s="62">
        <v>22</v>
      </c>
      <c r="B35" s="62">
        <v>233</v>
      </c>
      <c r="C35" s="63" t="str">
        <f>VLOOKUP(B35,'Уч ЮН'!$A$3:$H$492,2,FALSE)</f>
        <v>Абросимов Матвей</v>
      </c>
      <c r="D35" s="110" t="str">
        <f>VLOOKUP(B35,'Уч ЮН'!$A$3:$H$492,3,FALSE)</f>
        <v>2003</v>
      </c>
      <c r="E35" s="54" t="str">
        <f>VLOOKUP(B35,'Уч ЮН'!$A$3:$H$492,4,FALSE)</f>
        <v>3</v>
      </c>
      <c r="F35" s="63" t="str">
        <f>VLOOKUP(B35,'Уч ЮН'!$A$3:$H$492,5,FALSE)</f>
        <v>Пензенская</v>
      </c>
      <c r="G35" s="87">
        <f>VLOOKUP(B35,'Уч ЮН'!$A$3:$H$492,6,FALSE)</f>
        <v>0</v>
      </c>
      <c r="H35" s="114" t="str">
        <f>VLOOKUP(B35,'Уч ЮН'!$A$3:$H$492,7,FALSE)</f>
        <v>СДЮСШОР Заречный</v>
      </c>
      <c r="I35" s="60">
        <f t="shared" si="1"/>
        <v>26.7</v>
      </c>
      <c r="J35" s="60"/>
      <c r="K35" s="265" t="str">
        <f t="shared" si="2"/>
        <v>1юн</v>
      </c>
      <c r="L35" s="265" t="s">
        <v>776</v>
      </c>
      <c r="M35" s="266">
        <v>26.7</v>
      </c>
      <c r="N35" s="266"/>
      <c r="O35" s="295">
        <f t="shared" si="3"/>
        <v>26.7</v>
      </c>
      <c r="P35" s="269" t="str">
        <f>VLOOKUP(B35,'Уч ЮН'!$A$3:$H$492,8,FALSE)</f>
        <v>Жиженкова С.С.</v>
      </c>
      <c r="Q35" s="283">
        <v>2</v>
      </c>
      <c r="R35" s="62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64"/>
      <c r="AG35" s="64"/>
      <c r="AH35" s="64"/>
      <c r="AI35" s="64"/>
      <c r="AJ35" s="64"/>
      <c r="AK35" s="64"/>
      <c r="AL35" s="64"/>
    </row>
    <row r="36" spans="1:38" s="11" customFormat="1" ht="15" customHeight="1">
      <c r="A36" s="62">
        <v>22</v>
      </c>
      <c r="B36" s="62">
        <v>235</v>
      </c>
      <c r="C36" s="63" t="str">
        <f>VLOOKUP(B36,'Уч ЮН'!$A$3:$H$492,2,FALSE)</f>
        <v>Карпушкин Владислав</v>
      </c>
      <c r="D36" s="110" t="str">
        <f>VLOOKUP(B36,'Уч ЮН'!$A$3:$H$492,3,FALSE)</f>
        <v>2003</v>
      </c>
      <c r="E36" s="54" t="str">
        <f>VLOOKUP(B36,'Уч ЮН'!$A$3:$H$492,4,FALSE)</f>
        <v>3</v>
      </c>
      <c r="F36" s="63" t="str">
        <f>VLOOKUP(B36,'Уч ЮН'!$A$3:$H$492,5,FALSE)</f>
        <v>Пензенская</v>
      </c>
      <c r="G36" s="87">
        <f>VLOOKUP(B36,'Уч ЮН'!$A$3:$H$492,6,FALSE)</f>
        <v>0</v>
      </c>
      <c r="H36" s="114" t="str">
        <f>VLOOKUP(B36,'Уч ЮН'!$A$3:$H$492,7,FALSE)</f>
        <v>СДЮСШОР Заречный</v>
      </c>
      <c r="I36" s="60">
        <f t="shared" si="1"/>
        <v>26.7</v>
      </c>
      <c r="J36" s="60"/>
      <c r="K36" s="265" t="str">
        <f t="shared" si="2"/>
        <v>1юн</v>
      </c>
      <c r="L36" s="265" t="s">
        <v>776</v>
      </c>
      <c r="M36" s="266">
        <v>26.7</v>
      </c>
      <c r="N36" s="266"/>
      <c r="O36" s="295">
        <f t="shared" si="3"/>
        <v>26.7</v>
      </c>
      <c r="P36" s="269" t="str">
        <f>VLOOKUP(B36,'Уч ЮН'!$A$3:$H$492,8,FALSE)</f>
        <v>Жиженкова С.С.</v>
      </c>
      <c r="Q36" s="283">
        <v>1</v>
      </c>
      <c r="R36" s="62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64"/>
      <c r="AG36" s="64"/>
      <c r="AH36" s="64"/>
      <c r="AI36" s="64"/>
      <c r="AJ36" s="64"/>
      <c r="AK36" s="64"/>
      <c r="AL36" s="64"/>
    </row>
    <row r="37" spans="1:38" s="11" customFormat="1" ht="15" customHeight="1">
      <c r="A37" s="62">
        <v>22</v>
      </c>
      <c r="B37" s="62">
        <v>428</v>
      </c>
      <c r="C37" s="63" t="str">
        <f>VLOOKUP(B37,'Уч ЮН'!$A$3:$H$492,2,FALSE)</f>
        <v>Зенков Михаил</v>
      </c>
      <c r="D37" s="110" t="str">
        <f>VLOOKUP(B37,'Уч ЮН'!$A$3:$H$492,3,FALSE)</f>
        <v>2003</v>
      </c>
      <c r="E37" s="54" t="str">
        <f>VLOOKUP(B37,'Уч ЮН'!$A$3:$H$492,4,FALSE)</f>
        <v>1юн</v>
      </c>
      <c r="F37" s="63" t="str">
        <f>VLOOKUP(B37,'Уч ЮН'!$A$3:$H$492,5,FALSE)</f>
        <v>Пензенская</v>
      </c>
      <c r="G37" s="87">
        <f>VLOOKUP(B37,'Уч ЮН'!$A$3:$H$492,6,FALSE)</f>
        <v>0</v>
      </c>
      <c r="H37" s="114" t="str">
        <f>VLOOKUP(B37,'Уч ЮН'!$A$3:$H$492,7,FALSE)</f>
        <v>ДЮСШ-6</v>
      </c>
      <c r="I37" s="60">
        <f t="shared" si="1"/>
        <v>26.7</v>
      </c>
      <c r="J37" s="60"/>
      <c r="K37" s="265" t="str">
        <f t="shared" si="2"/>
        <v>1юн</v>
      </c>
      <c r="L37" s="265" t="s">
        <v>776</v>
      </c>
      <c r="M37" s="266">
        <v>26.7</v>
      </c>
      <c r="N37" s="266"/>
      <c r="O37" s="295">
        <f t="shared" si="3"/>
        <v>26.7</v>
      </c>
      <c r="P37" s="269" t="str">
        <f>VLOOKUP(B37,'Уч ЮН'!$A$3:$H$492,8,FALSE)</f>
        <v>Зинуков А.В.</v>
      </c>
      <c r="Q37" s="283">
        <v>2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64"/>
      <c r="AG37" s="64"/>
      <c r="AH37" s="64"/>
      <c r="AI37" s="64"/>
      <c r="AJ37" s="64"/>
      <c r="AK37" s="64"/>
      <c r="AL37" s="64"/>
    </row>
    <row r="38" spans="1:38" s="11" customFormat="1" ht="15" customHeight="1">
      <c r="A38" s="62">
        <v>22</v>
      </c>
      <c r="B38" s="62">
        <v>614</v>
      </c>
      <c r="C38" s="63" t="str">
        <f>VLOOKUP(B38,'Уч ЮН'!$A$3:$H$492,2,FALSE)</f>
        <v>Литвиненко  Данил</v>
      </c>
      <c r="D38" s="110" t="str">
        <f>VLOOKUP(B38,'Уч ЮН'!$A$3:$H$492,3,FALSE)</f>
        <v>2003</v>
      </c>
      <c r="E38" s="54" t="str">
        <f>VLOOKUP(B38,'Уч ЮН'!$A$3:$H$492,4,FALSE)</f>
        <v>1юн</v>
      </c>
      <c r="F38" s="63" t="str">
        <f>VLOOKUP(B38,'Уч ЮН'!$A$3:$H$492,5,FALSE)</f>
        <v>Саратовская</v>
      </c>
      <c r="G38" s="87">
        <f>VLOOKUP(B38,'Уч ЮН'!$A$3:$H$492,6,FALSE)</f>
        <v>0</v>
      </c>
      <c r="H38" s="114" t="str">
        <f>VLOOKUP(B38,'Уч ЮН'!$A$3:$H$492,7,FALSE)</f>
        <v>ДЮСШ Энгельс</v>
      </c>
      <c r="I38" s="60">
        <f t="shared" si="1"/>
        <v>26.7</v>
      </c>
      <c r="J38" s="60"/>
      <c r="K38" s="265" t="str">
        <f t="shared" si="2"/>
        <v>1юн</v>
      </c>
      <c r="L38" s="265" t="s">
        <v>776</v>
      </c>
      <c r="M38" s="266">
        <v>26.7</v>
      </c>
      <c r="N38" s="266"/>
      <c r="O38" s="295">
        <f t="shared" si="3"/>
        <v>26.7</v>
      </c>
      <c r="P38" s="269" t="str">
        <f>VLOOKUP(B38,'Уч ЮН'!$A$3:$H$492,8,FALSE)</f>
        <v>Ромашко М.А.</v>
      </c>
      <c r="Q38" s="296">
        <v>2</v>
      </c>
      <c r="R38" s="62"/>
      <c r="S38" s="62"/>
      <c r="T38" s="297"/>
      <c r="U38" s="298"/>
      <c r="V38" s="47"/>
      <c r="W38" s="50"/>
      <c r="X38" s="9"/>
      <c r="Y38" s="30"/>
      <c r="Z38" s="32"/>
      <c r="AA38" s="32"/>
      <c r="AB38" s="32"/>
      <c r="AC38" s="32"/>
      <c r="AD38" s="32"/>
      <c r="AE38" s="32"/>
      <c r="AF38" s="121"/>
      <c r="AG38" s="121"/>
      <c r="AH38" s="121"/>
      <c r="AI38" s="121"/>
      <c r="AJ38" s="121"/>
      <c r="AK38" s="121"/>
      <c r="AL38" s="121"/>
    </row>
    <row r="39" spans="1:38" s="11" customFormat="1" ht="15" customHeight="1">
      <c r="A39" s="62">
        <v>26</v>
      </c>
      <c r="B39" s="62">
        <v>276</v>
      </c>
      <c r="C39" s="63" t="str">
        <f>VLOOKUP(B39,'Уч ЮН'!$A$3:$H$492,2,FALSE)</f>
        <v>Панькин Сергей</v>
      </c>
      <c r="D39" s="110" t="str">
        <f>VLOOKUP(B39,'Уч ЮН'!$A$3:$H$492,3,FALSE)</f>
        <v>2003</v>
      </c>
      <c r="E39" s="54" t="str">
        <f>VLOOKUP(B39,'Уч ЮН'!$A$3:$H$492,4,FALSE)</f>
        <v>1юн</v>
      </c>
      <c r="F39" s="63" t="str">
        <f>VLOOKUP(B39,'Уч ЮН'!$A$3:$H$492,5,FALSE)</f>
        <v>Пензенская</v>
      </c>
      <c r="G39" s="87">
        <f>VLOOKUP(B39,'Уч ЮН'!$A$3:$H$492,6,FALSE)</f>
        <v>0</v>
      </c>
      <c r="H39" s="114" t="str">
        <f>VLOOKUP(B39,'Уч ЮН'!$A$3:$H$492,7,FALSE)</f>
        <v>КСШОР,шк.12</v>
      </c>
      <c r="I39" s="60">
        <f t="shared" si="1"/>
        <v>27</v>
      </c>
      <c r="J39" s="60"/>
      <c r="K39" s="265" t="str">
        <f t="shared" si="2"/>
        <v>1юн</v>
      </c>
      <c r="L39" s="265" t="s">
        <v>776</v>
      </c>
      <c r="M39" s="266">
        <v>27</v>
      </c>
      <c r="N39" s="266"/>
      <c r="O39" s="295">
        <f t="shared" si="3"/>
        <v>27</v>
      </c>
      <c r="P39" s="269" t="str">
        <f>VLOOKUP(B39,'Уч ЮН'!$A$3:$H$492,8,FALSE)</f>
        <v>Карасик Н.А.,А.Г.</v>
      </c>
      <c r="Q39" s="283">
        <v>3</v>
      </c>
      <c r="R39" s="62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64"/>
      <c r="AG39" s="64"/>
      <c r="AH39" s="64"/>
      <c r="AI39" s="64"/>
      <c r="AJ39" s="64"/>
      <c r="AK39" s="64"/>
      <c r="AL39" s="64"/>
    </row>
    <row r="40" spans="1:38" s="11" customFormat="1" ht="15" customHeight="1">
      <c r="A40" s="62">
        <v>27</v>
      </c>
      <c r="B40" s="62">
        <v>458</v>
      </c>
      <c r="C40" s="63" t="str">
        <f>VLOOKUP(B40,'Уч ЮН'!$A$3:$H$492,2,FALSE)</f>
        <v>Ташкин Александр</v>
      </c>
      <c r="D40" s="110" t="str">
        <f>VLOOKUP(B40,'Уч ЮН'!$A$3:$H$492,3,FALSE)</f>
        <v>2003</v>
      </c>
      <c r="E40" s="54"/>
      <c r="F40" s="63" t="str">
        <f>VLOOKUP(B40,'Уч ЮН'!$A$3:$H$492,5,FALSE)</f>
        <v>Пензенская</v>
      </c>
      <c r="G40" s="87">
        <f>VLOOKUP(B40,'Уч ЮН'!$A$3:$H$492,6,FALSE)</f>
        <v>0</v>
      </c>
      <c r="H40" s="114" t="str">
        <f>VLOOKUP(B40,'Уч ЮН'!$A$3:$H$492,7,FALSE)</f>
        <v>ДЮСШ-6</v>
      </c>
      <c r="I40" s="60">
        <f t="shared" si="1"/>
        <v>27.2</v>
      </c>
      <c r="J40" s="60"/>
      <c r="K40" s="265" t="str">
        <f t="shared" si="2"/>
        <v>1юн</v>
      </c>
      <c r="L40" s="265" t="s">
        <v>776</v>
      </c>
      <c r="M40" s="266">
        <v>27.2</v>
      </c>
      <c r="N40" s="266"/>
      <c r="O40" s="295">
        <f t="shared" si="3"/>
        <v>27.2</v>
      </c>
      <c r="P40" s="269" t="str">
        <f>VLOOKUP(B40,'Уч ЮН'!$A$3:$H$492,8,FALSE)</f>
        <v>Кабанова Н.С.</v>
      </c>
      <c r="Q40" s="299">
        <v>3</v>
      </c>
      <c r="R40" s="271"/>
      <c r="S40" s="271"/>
      <c r="T40" s="271"/>
      <c r="U40" s="271"/>
      <c r="W40" s="9"/>
      <c r="X40" s="9"/>
      <c r="Y40" s="30"/>
      <c r="AF40" s="20"/>
      <c r="AG40" s="20"/>
      <c r="AH40" s="20"/>
      <c r="AI40" s="20"/>
      <c r="AJ40" s="20"/>
      <c r="AK40" s="20"/>
      <c r="AL40" s="20"/>
    </row>
    <row r="41" spans="1:38" s="11" customFormat="1" ht="15" customHeight="1">
      <c r="A41" s="62">
        <v>28</v>
      </c>
      <c r="B41" s="62">
        <v>273</v>
      </c>
      <c r="C41" s="63" t="str">
        <f>VLOOKUP(B41,'Уч ЮН'!$A$3:$H$492,2,FALSE)</f>
        <v>Фролов Андрей</v>
      </c>
      <c r="D41" s="110" t="str">
        <f>VLOOKUP(B41,'Уч ЮН'!$A$3:$H$492,3,FALSE)</f>
        <v>2004</v>
      </c>
      <c r="E41" s="54" t="str">
        <f>VLOOKUP(B41,'Уч ЮН'!$A$3:$H$492,4,FALSE)</f>
        <v>1юн</v>
      </c>
      <c r="F41" s="63" t="str">
        <f>VLOOKUP(B41,'Уч ЮН'!$A$3:$H$492,5,FALSE)</f>
        <v>Пензенская</v>
      </c>
      <c r="G41" s="87">
        <f>VLOOKUP(B41,'Уч ЮН'!$A$3:$H$492,6,FALSE)</f>
        <v>0</v>
      </c>
      <c r="H41" s="114" t="str">
        <f>VLOOKUP(B41,'Уч ЮН'!$A$3:$H$492,7,FALSE)</f>
        <v>КСШОР</v>
      </c>
      <c r="I41" s="60">
        <f t="shared" si="1"/>
        <v>27.3</v>
      </c>
      <c r="J41" s="60"/>
      <c r="K41" s="265" t="str">
        <f t="shared" si="2"/>
        <v>1юн</v>
      </c>
      <c r="L41" s="265" t="s">
        <v>776</v>
      </c>
      <c r="M41" s="266">
        <v>27.3</v>
      </c>
      <c r="N41" s="266"/>
      <c r="O41" s="295">
        <f t="shared" si="3"/>
        <v>27.3</v>
      </c>
      <c r="P41" s="269" t="str">
        <f>VLOOKUP(B41,'Уч ЮН'!$A$3:$H$492,8,FALSE)</f>
        <v>Карасик Н.А.,А.Г.</v>
      </c>
      <c r="Q41" s="283">
        <v>3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64"/>
      <c r="AG41" s="64"/>
      <c r="AH41" s="64"/>
      <c r="AI41" s="64"/>
      <c r="AJ41" s="64"/>
      <c r="AK41" s="64"/>
      <c r="AL41" s="64"/>
    </row>
    <row r="42" spans="1:38" s="11" customFormat="1" ht="15" customHeight="1">
      <c r="A42" s="62">
        <v>28</v>
      </c>
      <c r="B42" s="62">
        <v>459</v>
      </c>
      <c r="C42" s="63" t="str">
        <f>VLOOKUP(B42,'Уч ЮН'!$A$3:$H$492,2,FALSE)</f>
        <v>Нефедов Станислав</v>
      </c>
      <c r="D42" s="110" t="str">
        <f>VLOOKUP(B42,'Уч ЮН'!$A$3:$H$492,3,FALSE)</f>
        <v>2004</v>
      </c>
      <c r="E42" s="54"/>
      <c r="F42" s="63" t="str">
        <f>VLOOKUP(B42,'Уч ЮН'!$A$3:$H$492,5,FALSE)</f>
        <v>Пензенская</v>
      </c>
      <c r="G42" s="87">
        <f>VLOOKUP(B42,'Уч ЮН'!$A$3:$H$492,6,FALSE)</f>
        <v>0</v>
      </c>
      <c r="H42" s="114" t="str">
        <f>VLOOKUP(B42,'Уч ЮН'!$A$3:$H$492,7,FALSE)</f>
        <v>ДЮСШ-6</v>
      </c>
      <c r="I42" s="60">
        <f t="shared" si="1"/>
        <v>27.3</v>
      </c>
      <c r="J42" s="60"/>
      <c r="K42" s="265" t="str">
        <f t="shared" si="2"/>
        <v>1юн</v>
      </c>
      <c r="L42" s="265" t="s">
        <v>776</v>
      </c>
      <c r="M42" s="266">
        <v>27.3</v>
      </c>
      <c r="N42" s="266"/>
      <c r="O42" s="295">
        <f t="shared" si="3"/>
        <v>27.3</v>
      </c>
      <c r="P42" s="269" t="str">
        <f>VLOOKUP(B42,'Уч ЮН'!$A$3:$H$492,8,FALSE)</f>
        <v>Кабанова Н.С.</v>
      </c>
      <c r="Q42" s="283">
        <v>1</v>
      </c>
      <c r="R42" s="62"/>
      <c r="S42" s="62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64"/>
      <c r="AG42" s="64"/>
      <c r="AH42" s="64"/>
      <c r="AI42" s="64"/>
      <c r="AJ42" s="64"/>
      <c r="AK42" s="64"/>
      <c r="AL42" s="64"/>
    </row>
    <row r="43" spans="1:38" s="11" customFormat="1" ht="15" customHeight="1">
      <c r="A43" s="62">
        <v>30</v>
      </c>
      <c r="B43" s="62">
        <v>626</v>
      </c>
      <c r="C43" s="63" t="str">
        <f>VLOOKUP(B43,'Уч ЮН'!$A$3:$H$492,2,FALSE)</f>
        <v>Малышев Константин</v>
      </c>
      <c r="D43" s="110" t="str">
        <f>VLOOKUP(B43,'Уч ЮН'!$A$3:$H$492,3,FALSE)</f>
        <v>2004</v>
      </c>
      <c r="E43" s="54" t="str">
        <f>VLOOKUP(B43,'Уч ЮН'!$A$3:$H$492,4,FALSE)</f>
        <v>1юн</v>
      </c>
      <c r="F43" s="63" t="str">
        <f>VLOOKUP(B43,'Уч ЮН'!$A$3:$H$492,5,FALSE)</f>
        <v>Нижегородская</v>
      </c>
      <c r="G43" s="87">
        <f>VLOOKUP(B43,'Уч ЮН'!$A$3:$H$492,6,FALSE)</f>
        <v>0</v>
      </c>
      <c r="H43" s="114" t="str">
        <f>VLOOKUP(B43,'Уч ЮН'!$A$3:$H$492,7,FALSE)</f>
        <v xml:space="preserve"> ДЮСШ-3, Арзамас</v>
      </c>
      <c r="I43" s="60">
        <f t="shared" si="1"/>
        <v>27.4</v>
      </c>
      <c r="J43" s="60"/>
      <c r="K43" s="265" t="str">
        <f t="shared" si="2"/>
        <v>1юн</v>
      </c>
      <c r="L43" s="265" t="s">
        <v>776</v>
      </c>
      <c r="M43" s="266">
        <v>27.4</v>
      </c>
      <c r="N43" s="266"/>
      <c r="O43" s="295">
        <f t="shared" si="3"/>
        <v>27.4</v>
      </c>
      <c r="P43" s="269" t="str">
        <f>VLOOKUP(B43,'Уч ЮН'!$A$3:$H$492,8,FALSE)</f>
        <v>Папин А.Ю</v>
      </c>
      <c r="Q43" s="283">
        <v>4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64"/>
      <c r="AG43" s="64"/>
      <c r="AH43" s="64"/>
      <c r="AI43" s="64"/>
      <c r="AJ43" s="64"/>
      <c r="AK43" s="64"/>
      <c r="AL43" s="64"/>
    </row>
    <row r="44" spans="1:38" s="11" customFormat="1" ht="15" customHeight="1">
      <c r="A44" s="62">
        <v>31</v>
      </c>
      <c r="B44" s="62">
        <v>460</v>
      </c>
      <c r="C44" s="63" t="str">
        <f>VLOOKUP(B44,'Уч ЮН'!$A$3:$H$492,2,FALSE)</f>
        <v>Латонов Илья</v>
      </c>
      <c r="D44" s="110" t="str">
        <f>VLOOKUP(B44,'Уч ЮН'!$A$3:$H$492,3,FALSE)</f>
        <v>2004</v>
      </c>
      <c r="E44" s="54"/>
      <c r="F44" s="63" t="str">
        <f>VLOOKUP(B44,'Уч ЮН'!$A$3:$H$492,5,FALSE)</f>
        <v>Пензенская</v>
      </c>
      <c r="G44" s="87">
        <f>VLOOKUP(B44,'Уч ЮН'!$A$3:$H$492,6,FALSE)</f>
        <v>0</v>
      </c>
      <c r="H44" s="114" t="str">
        <f>VLOOKUP(B44,'Уч ЮН'!$A$3:$H$492,7,FALSE)</f>
        <v>ДЮСШ-6</v>
      </c>
      <c r="I44" s="60">
        <f t="shared" si="1"/>
        <v>27.5</v>
      </c>
      <c r="J44" s="60"/>
      <c r="K44" s="265" t="str">
        <f t="shared" si="2"/>
        <v>1юн</v>
      </c>
      <c r="L44" s="265" t="s">
        <v>776</v>
      </c>
      <c r="M44" s="266">
        <v>27.5</v>
      </c>
      <c r="N44" s="266"/>
      <c r="O44" s="295">
        <f t="shared" si="3"/>
        <v>27.5</v>
      </c>
      <c r="P44" s="269" t="str">
        <f>VLOOKUP(B44,'Уч ЮН'!$A$3:$H$492,8,FALSE)</f>
        <v>Кабанова Н.С.</v>
      </c>
      <c r="Q44" s="299">
        <v>4</v>
      </c>
      <c r="R44" s="271"/>
      <c r="S44" s="271"/>
      <c r="T44" s="271"/>
      <c r="U44" s="271"/>
      <c r="W44" s="9"/>
      <c r="X44" s="9"/>
      <c r="Y44" s="30"/>
      <c r="AF44" s="20"/>
      <c r="AG44" s="20"/>
      <c r="AH44" s="20"/>
      <c r="AI44" s="20"/>
      <c r="AJ44" s="20"/>
      <c r="AK44" s="20"/>
      <c r="AL44" s="20"/>
    </row>
    <row r="45" spans="1:38" s="11" customFormat="1" ht="15" customHeight="1">
      <c r="A45" s="62">
        <v>32</v>
      </c>
      <c r="B45" s="62">
        <v>234</v>
      </c>
      <c r="C45" s="63" t="str">
        <f>VLOOKUP(B45,'Уч ЮН'!$A$3:$H$492,2,FALSE)</f>
        <v>Блюденов Даниил</v>
      </c>
      <c r="D45" s="110" t="str">
        <f>VLOOKUP(B45,'Уч ЮН'!$A$3:$H$492,3,FALSE)</f>
        <v>2003</v>
      </c>
      <c r="E45" s="54" t="str">
        <f>VLOOKUP(B45,'Уч ЮН'!$A$3:$H$492,4,FALSE)</f>
        <v>1юн</v>
      </c>
      <c r="F45" s="63" t="str">
        <f>VLOOKUP(B45,'Уч ЮН'!$A$3:$H$492,5,FALSE)</f>
        <v>Пензенская</v>
      </c>
      <c r="G45" s="87">
        <f>VLOOKUP(B45,'Уч ЮН'!$A$3:$H$492,6,FALSE)</f>
        <v>0</v>
      </c>
      <c r="H45" s="114"/>
      <c r="I45" s="60">
        <f t="shared" si="1"/>
        <v>27.6</v>
      </c>
      <c r="J45" s="60"/>
      <c r="K45" s="265" t="str">
        <f t="shared" si="2"/>
        <v>1юн</v>
      </c>
      <c r="L45" s="265" t="s">
        <v>776</v>
      </c>
      <c r="M45" s="266">
        <v>27.6</v>
      </c>
      <c r="N45" s="266"/>
      <c r="O45" s="295">
        <f t="shared" si="3"/>
        <v>27.6</v>
      </c>
      <c r="P45" s="269" t="str">
        <f>VLOOKUP(B45,'Уч ЮН'!$A$3:$H$492,8,FALSE)</f>
        <v>Жиженкова С.С.</v>
      </c>
      <c r="Q45" s="283">
        <v>4</v>
      </c>
      <c r="R45" s="62"/>
      <c r="S45" s="62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64"/>
      <c r="AG45" s="64"/>
      <c r="AH45" s="64"/>
      <c r="AI45" s="64"/>
      <c r="AJ45" s="64"/>
      <c r="AK45" s="64"/>
      <c r="AL45" s="64"/>
    </row>
    <row r="46" spans="1:38" s="9" customFormat="1" ht="15" customHeight="1">
      <c r="A46" s="62">
        <v>33</v>
      </c>
      <c r="B46" s="62">
        <v>272</v>
      </c>
      <c r="C46" s="63" t="str">
        <f>VLOOKUP(B46,'Уч ЮН'!$A$3:$H$492,2,FALSE)</f>
        <v>Каледа Роман</v>
      </c>
      <c r="D46" s="110" t="str">
        <f>VLOOKUP(B46,'Уч ЮН'!$A$3:$H$492,3,FALSE)</f>
        <v>2004</v>
      </c>
      <c r="E46" s="54" t="str">
        <f>VLOOKUP(B46,'Уч ЮН'!$A$3:$H$492,4,FALSE)</f>
        <v>1юн</v>
      </c>
      <c r="F46" s="63" t="str">
        <f>VLOOKUP(B46,'Уч ЮН'!$A$3:$H$492,5,FALSE)</f>
        <v>Пензенская</v>
      </c>
      <c r="G46" s="87">
        <f>VLOOKUP(B46,'Уч ЮН'!$A$3:$H$492,6,FALSE)</f>
        <v>0</v>
      </c>
      <c r="H46" s="114" t="str">
        <f>VLOOKUP(B46,'Уч ЮН'!$A$3:$H$492,7,FALSE)</f>
        <v>КСШОР</v>
      </c>
      <c r="I46" s="60">
        <f t="shared" si="1"/>
        <v>28</v>
      </c>
      <c r="J46" s="60"/>
      <c r="K46" s="265" t="str">
        <f t="shared" ref="K46:K54" si="4">LOOKUP(O46,$V$1:$AD$1,$V$2:$AD$2)</f>
        <v>1юн</v>
      </c>
      <c r="L46" s="265" t="s">
        <v>776</v>
      </c>
      <c r="M46" s="266">
        <v>28</v>
      </c>
      <c r="N46" s="266"/>
      <c r="O46" s="295">
        <f t="shared" ref="O46:O62" si="5">SMALL(M46:N46,1)+0</f>
        <v>28</v>
      </c>
      <c r="P46" s="269" t="str">
        <f>VLOOKUP(B46,'Уч ЮН'!$A$3:$H$492,8,FALSE)</f>
        <v>Карасик Н.А.,А.Г.</v>
      </c>
      <c r="Q46" s="283">
        <v>3</v>
      </c>
      <c r="R46" s="62"/>
      <c r="AF46" s="64"/>
      <c r="AG46" s="64"/>
      <c r="AH46" s="64"/>
      <c r="AI46" s="64"/>
      <c r="AJ46" s="64"/>
      <c r="AK46" s="64"/>
      <c r="AL46" s="64"/>
    </row>
    <row r="47" spans="1:38" s="9" customFormat="1" ht="15" customHeight="1">
      <c r="A47" s="62">
        <v>33</v>
      </c>
      <c r="B47" s="62">
        <v>281</v>
      </c>
      <c r="C47" s="63" t="str">
        <f>VLOOKUP(B47,'Уч ЮН'!$A$3:$H$492,2,FALSE)</f>
        <v>Гусейнов Михаил</v>
      </c>
      <c r="D47" s="110" t="str">
        <f>VLOOKUP(B47,'Уч ЮН'!$A$3:$H$492,3,FALSE)</f>
        <v>2003</v>
      </c>
      <c r="E47" s="54" t="str">
        <f>VLOOKUP(B47,'Уч ЮН'!$A$3:$H$492,4,FALSE)</f>
        <v>3</v>
      </c>
      <c r="F47" s="63" t="str">
        <f>VLOOKUP(B47,'Уч ЮН'!$A$3:$H$492,5,FALSE)</f>
        <v>Пензенская</v>
      </c>
      <c r="G47" s="87">
        <f>VLOOKUP(B47,'Уч ЮН'!$A$3:$H$492,6,FALSE)</f>
        <v>0</v>
      </c>
      <c r="H47" s="114" t="str">
        <f>VLOOKUP(B47,'Уч ЮН'!$A$3:$H$492,7,FALSE)</f>
        <v>КСШОР</v>
      </c>
      <c r="I47" s="60">
        <f t="shared" si="1"/>
        <v>28</v>
      </c>
      <c r="J47" s="60"/>
      <c r="K47" s="265" t="str">
        <f t="shared" si="4"/>
        <v>1юн</v>
      </c>
      <c r="L47" s="265" t="s">
        <v>776</v>
      </c>
      <c r="M47" s="266">
        <v>28</v>
      </c>
      <c r="N47" s="266"/>
      <c r="O47" s="295">
        <f t="shared" si="5"/>
        <v>28</v>
      </c>
      <c r="P47" s="269" t="str">
        <f>VLOOKUP(B47,'Уч ЮН'!$A$3:$H$492,8,FALSE)</f>
        <v>Карасик Н.А.,А.Г.</v>
      </c>
      <c r="Q47" s="283">
        <v>2</v>
      </c>
      <c r="AF47" s="64"/>
      <c r="AG47" s="64"/>
      <c r="AH47" s="64"/>
      <c r="AI47" s="64"/>
      <c r="AJ47" s="64"/>
      <c r="AK47" s="64"/>
      <c r="AL47" s="64"/>
    </row>
    <row r="48" spans="1:38" s="9" customFormat="1" ht="15" customHeight="1">
      <c r="A48" s="62">
        <v>35</v>
      </c>
      <c r="B48" s="62">
        <v>24</v>
      </c>
      <c r="C48" s="63" t="str">
        <f>VLOOKUP(B48,'Уч ЮН'!$A$3:$H$492,2,FALSE)</f>
        <v xml:space="preserve">Мавлютов Михаил </v>
      </c>
      <c r="D48" s="110" t="str">
        <f>VLOOKUP(B48,'Уч ЮН'!$A$3:$H$492,3,FALSE)</f>
        <v>2005</v>
      </c>
      <c r="E48" s="54" t="str">
        <f>VLOOKUP(B48,'Уч ЮН'!$A$3:$H$492,4,FALSE)</f>
        <v>3</v>
      </c>
      <c r="F48" s="63" t="str">
        <f>VLOOKUP(B48,'Уч ЮН'!$A$3:$H$492,5,FALSE)</f>
        <v>Тамбовская</v>
      </c>
      <c r="G48" s="87">
        <f>VLOOKUP(B48,'Уч ЮН'!$A$3:$H$492,6,FALSE)</f>
        <v>0</v>
      </c>
      <c r="H48" s="114" t="str">
        <f>VLOOKUP(B48,'Уч ЮН'!$A$3:$H$492,7,FALSE)</f>
        <v>ДЮСШ-1</v>
      </c>
      <c r="I48" s="60">
        <f t="shared" si="1"/>
        <v>28.2</v>
      </c>
      <c r="J48" s="60"/>
      <c r="K48" s="265" t="str">
        <f t="shared" si="4"/>
        <v>2юн</v>
      </c>
      <c r="L48" s="265" t="s">
        <v>776</v>
      </c>
      <c r="M48" s="266">
        <v>28.2</v>
      </c>
      <c r="N48" s="266"/>
      <c r="O48" s="295">
        <f t="shared" si="5"/>
        <v>28.2</v>
      </c>
      <c r="P48" s="269" t="str">
        <f>VLOOKUP(B48,'Уч ЮН'!$A$3:$H$492,8,FALSE)</f>
        <v>Ламскова В.Ф.</v>
      </c>
      <c r="Q48" s="283">
        <v>3</v>
      </c>
      <c r="AF48" s="64"/>
      <c r="AG48" s="64"/>
      <c r="AH48" s="64"/>
      <c r="AI48" s="64"/>
      <c r="AJ48" s="64"/>
      <c r="AK48" s="64"/>
      <c r="AL48" s="64"/>
    </row>
    <row r="49" spans="1:38" s="11" customFormat="1" ht="15" customHeight="1">
      <c r="A49" s="62">
        <v>35</v>
      </c>
      <c r="B49" s="62">
        <v>280</v>
      </c>
      <c r="C49" s="63" t="str">
        <f>VLOOKUP(B49,'Уч ЮН'!$A$3:$H$492,2,FALSE)</f>
        <v>Учаев Антон</v>
      </c>
      <c r="D49" s="110" t="str">
        <f>VLOOKUP(B49,'Уч ЮН'!$A$3:$H$492,3,FALSE)</f>
        <v>2004</v>
      </c>
      <c r="E49" s="54" t="str">
        <f>VLOOKUP(B49,'Уч ЮН'!$A$3:$H$492,4,FALSE)</f>
        <v>1юн</v>
      </c>
      <c r="F49" s="63" t="str">
        <f>VLOOKUP(B49,'Уч ЮН'!$A$3:$H$492,5,FALSE)</f>
        <v>Пензенская</v>
      </c>
      <c r="G49" s="87">
        <f>VLOOKUP(B49,'Уч ЮН'!$A$3:$H$492,6,FALSE)</f>
        <v>0</v>
      </c>
      <c r="H49" s="114" t="str">
        <f>VLOOKUP(B49,'Уч ЮН'!$A$3:$H$492,7,FALSE)</f>
        <v>КСШОР,шк.12</v>
      </c>
      <c r="I49" s="60">
        <f t="shared" si="1"/>
        <v>28.2</v>
      </c>
      <c r="J49" s="60"/>
      <c r="K49" s="265" t="str">
        <f t="shared" si="4"/>
        <v>2юн</v>
      </c>
      <c r="L49" s="265" t="s">
        <v>776</v>
      </c>
      <c r="M49" s="266">
        <v>28.2</v>
      </c>
      <c r="N49" s="266"/>
      <c r="O49" s="295">
        <f t="shared" si="5"/>
        <v>28.2</v>
      </c>
      <c r="P49" s="269" t="str">
        <f>VLOOKUP(B49,'Уч ЮН'!$A$3:$H$492,8,FALSE)</f>
        <v>Карасик Н.А.,А.Г.</v>
      </c>
      <c r="Q49" s="299">
        <v>3</v>
      </c>
      <c r="R49" s="271"/>
      <c r="S49" s="62"/>
      <c r="T49" s="271"/>
      <c r="U49" s="271"/>
      <c r="W49" s="9"/>
      <c r="AF49" s="20"/>
      <c r="AG49" s="20"/>
      <c r="AH49" s="20"/>
      <c r="AI49" s="20"/>
      <c r="AJ49" s="20"/>
      <c r="AK49" s="20"/>
      <c r="AL49" s="20"/>
    </row>
    <row r="50" spans="1:38" s="11" customFormat="1" ht="15" customHeight="1">
      <c r="A50" s="62">
        <v>35</v>
      </c>
      <c r="B50" s="62">
        <v>225</v>
      </c>
      <c r="C50" s="63" t="str">
        <f>VLOOKUP(B50,'Уч ЮН'!$A$3:$H$492,2,FALSE)</f>
        <v>Баженов Артём</v>
      </c>
      <c r="D50" s="110" t="str">
        <f>VLOOKUP(B50,'Уч ЮН'!$A$3:$H$492,3,FALSE)</f>
        <v>2003</v>
      </c>
      <c r="E50" s="54" t="str">
        <f>VLOOKUP(B50,'Уч ЮН'!$A$3:$H$492,4,FALSE)</f>
        <v>3</v>
      </c>
      <c r="F50" s="63" t="str">
        <f>VLOOKUP(B50,'Уч ЮН'!$A$3:$H$492,5,FALSE)</f>
        <v>Пензенская</v>
      </c>
      <c r="G50" s="87">
        <f>VLOOKUP(B50,'Уч ЮН'!$A$3:$H$492,6,FALSE)</f>
        <v>0</v>
      </c>
      <c r="H50" s="114" t="str">
        <f>VLOOKUP(B50,'Уч ЮН'!$A$3:$H$492,7,FALSE)</f>
        <v>СДЮСШОР Заречный</v>
      </c>
      <c r="I50" s="60">
        <f t="shared" si="1"/>
        <v>28.2</v>
      </c>
      <c r="J50" s="60"/>
      <c r="K50" s="265" t="str">
        <f t="shared" si="4"/>
        <v>2юн</v>
      </c>
      <c r="L50" s="265" t="s">
        <v>776</v>
      </c>
      <c r="M50" s="266">
        <v>28.2</v>
      </c>
      <c r="N50" s="266"/>
      <c r="O50" s="295">
        <f t="shared" si="5"/>
        <v>28.2</v>
      </c>
      <c r="P50" s="269" t="str">
        <f>VLOOKUP(B50,'Уч ЮН'!$A$3:$H$492,8,FALSE)</f>
        <v>Сёмин С.В.</v>
      </c>
      <c r="Q50" s="283">
        <v>2</v>
      </c>
      <c r="R50" s="62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64"/>
      <c r="AG50" s="64"/>
      <c r="AH50" s="64"/>
      <c r="AI50" s="64"/>
      <c r="AJ50" s="64"/>
      <c r="AK50" s="64"/>
      <c r="AL50" s="64"/>
    </row>
    <row r="51" spans="1:38" s="11" customFormat="1" ht="15" customHeight="1">
      <c r="A51" s="62">
        <v>35</v>
      </c>
      <c r="B51" s="62">
        <v>274</v>
      </c>
      <c r="C51" s="63" t="str">
        <f>VLOOKUP(B51,'Уч ЮН'!$A$3:$H$492,2,FALSE)</f>
        <v>Краснов Иван</v>
      </c>
      <c r="D51" s="110" t="str">
        <f>VLOOKUP(B51,'Уч ЮН'!$A$3:$H$492,3,FALSE)</f>
        <v>2004</v>
      </c>
      <c r="E51" s="54" t="str">
        <f>VLOOKUP(B51,'Уч ЮН'!$A$3:$H$492,4,FALSE)</f>
        <v>2юн</v>
      </c>
      <c r="F51" s="63" t="str">
        <f>VLOOKUP(B51,'Уч ЮН'!$A$3:$H$492,5,FALSE)</f>
        <v>Пензенская</v>
      </c>
      <c r="G51" s="87">
        <f>VLOOKUP(B51,'Уч ЮН'!$A$3:$H$492,6,FALSE)</f>
        <v>0</v>
      </c>
      <c r="H51" s="114" t="str">
        <f>VLOOKUP(B51,'Уч ЮН'!$A$3:$H$492,7,FALSE)</f>
        <v>КСШОР,шк.12</v>
      </c>
      <c r="I51" s="60">
        <f t="shared" si="1"/>
        <v>28.2</v>
      </c>
      <c r="J51" s="60"/>
      <c r="K51" s="265" t="str">
        <f t="shared" si="4"/>
        <v>2юн</v>
      </c>
      <c r="L51" s="265" t="s">
        <v>776</v>
      </c>
      <c r="M51" s="266">
        <v>28.2</v>
      </c>
      <c r="N51" s="266"/>
      <c r="O51" s="295">
        <f t="shared" si="5"/>
        <v>28.2</v>
      </c>
      <c r="P51" s="269" t="str">
        <f>VLOOKUP(B51,'Уч ЮН'!$A$3:$H$492,8,FALSE)</f>
        <v>Карасик Н.А.,А.Г.</v>
      </c>
      <c r="Q51" s="299">
        <v>4</v>
      </c>
      <c r="R51" s="62"/>
      <c r="S51" s="62"/>
      <c r="T51" s="271"/>
      <c r="U51" s="271"/>
      <c r="W51" s="9"/>
      <c r="Y51" s="30"/>
      <c r="AF51" s="20"/>
      <c r="AG51" s="20"/>
      <c r="AH51" s="20"/>
      <c r="AI51" s="20"/>
      <c r="AJ51" s="20"/>
      <c r="AK51" s="20"/>
      <c r="AL51" s="20"/>
    </row>
    <row r="52" spans="1:38" s="11" customFormat="1" ht="15" customHeight="1">
      <c r="A52" s="62">
        <v>35</v>
      </c>
      <c r="B52" s="62">
        <v>275</v>
      </c>
      <c r="C52" s="63" t="str">
        <f>VLOOKUP(B52,'Уч ЮН'!$A$3:$H$492,2,FALSE)</f>
        <v>Широлапов Денис</v>
      </c>
      <c r="D52" s="110" t="str">
        <f>VLOOKUP(B52,'Уч ЮН'!$A$3:$H$492,3,FALSE)</f>
        <v>2004</v>
      </c>
      <c r="E52" s="54" t="str">
        <f>VLOOKUP(B52,'Уч ЮН'!$A$3:$H$492,4,FALSE)</f>
        <v>1юн</v>
      </c>
      <c r="F52" s="63" t="str">
        <f>VLOOKUP(B52,'Уч ЮН'!$A$3:$H$492,5,FALSE)</f>
        <v>Пензенская</v>
      </c>
      <c r="G52" s="87">
        <f>VLOOKUP(B52,'Уч ЮН'!$A$3:$H$492,6,FALSE)</f>
        <v>0</v>
      </c>
      <c r="H52" s="114" t="str">
        <f>VLOOKUP(B52,'Уч ЮН'!$A$3:$H$492,7,FALSE)</f>
        <v>КСШОР,шк.12</v>
      </c>
      <c r="I52" s="60">
        <f t="shared" si="1"/>
        <v>28.2</v>
      </c>
      <c r="J52" s="60"/>
      <c r="K52" s="265" t="str">
        <f t="shared" si="4"/>
        <v>2юн</v>
      </c>
      <c r="L52" s="265" t="s">
        <v>776</v>
      </c>
      <c r="M52" s="266">
        <v>28.2</v>
      </c>
      <c r="N52" s="266"/>
      <c r="O52" s="295">
        <f t="shared" si="5"/>
        <v>28.2</v>
      </c>
      <c r="P52" s="269" t="str">
        <f>VLOOKUP(B52,'Уч ЮН'!$A$3:$H$492,8,FALSE)</f>
        <v>Карасик Н.А.,А.Г.</v>
      </c>
      <c r="Q52" s="283">
        <v>3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64"/>
      <c r="AG52" s="64"/>
      <c r="AH52" s="64"/>
      <c r="AI52" s="64"/>
      <c r="AJ52" s="64"/>
      <c r="AK52" s="64"/>
      <c r="AL52" s="64"/>
    </row>
    <row r="53" spans="1:38" s="11" customFormat="1" ht="15" customHeight="1">
      <c r="A53" s="62">
        <v>40</v>
      </c>
      <c r="B53" s="62" t="s">
        <v>630</v>
      </c>
      <c r="C53" s="63" t="str">
        <f>VLOOKUP(B53,'Уч ЮН'!$A$3:$H$492,2,FALSE)</f>
        <v>Сшивнов Владислав</v>
      </c>
      <c r="D53" s="110" t="str">
        <f>VLOOKUP(B53,'Уч ЮН'!$A$3:$H$492,3,FALSE)</f>
        <v>2003</v>
      </c>
      <c r="E53" s="54" t="str">
        <f>VLOOKUP(B53,'Уч ЮН'!$A$3:$H$492,4,FALSE)</f>
        <v>1юн</v>
      </c>
      <c r="F53" s="63" t="str">
        <f>VLOOKUP(B53,'Уч ЮН'!$A$3:$H$492,5,FALSE)</f>
        <v>Саратовская</v>
      </c>
      <c r="G53" s="87">
        <f>VLOOKUP(B53,'Уч ЮН'!$A$3:$H$492,6,FALSE)</f>
        <v>0</v>
      </c>
      <c r="H53" s="114" t="str">
        <f>VLOOKUP(B53,'Уч ЮН'!$A$3:$H$492,7,FALSE)</f>
        <v>ДЮСШ Энгельс</v>
      </c>
      <c r="I53" s="60">
        <f t="shared" si="1"/>
        <v>28.4</v>
      </c>
      <c r="J53" s="60"/>
      <c r="K53" s="265" t="str">
        <f t="shared" si="4"/>
        <v>2юн</v>
      </c>
      <c r="L53" s="265" t="s">
        <v>776</v>
      </c>
      <c r="M53" s="266">
        <v>28.4</v>
      </c>
      <c r="N53" s="266"/>
      <c r="O53" s="295">
        <f t="shared" si="5"/>
        <v>28.4</v>
      </c>
      <c r="P53" s="269" t="str">
        <f>VLOOKUP(B53,'Уч ЮН'!$A$3:$H$492,8,FALSE)</f>
        <v>Кудашкина З.К.</v>
      </c>
      <c r="Q53" s="283">
        <v>4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64"/>
      <c r="AG53" s="64"/>
      <c r="AH53" s="64"/>
      <c r="AI53" s="64"/>
      <c r="AJ53" s="64"/>
      <c r="AK53" s="64"/>
      <c r="AL53" s="64"/>
    </row>
    <row r="54" spans="1:38" s="11" customFormat="1" ht="15" customHeight="1">
      <c r="A54" s="62">
        <v>41</v>
      </c>
      <c r="B54" s="62" t="s">
        <v>629</v>
      </c>
      <c r="C54" s="63" t="str">
        <f>VLOOKUP(B54,'Уч ЮН'!$A$3:$H$492,2,FALSE)</f>
        <v>Паньков Кирилл</v>
      </c>
      <c r="D54" s="110" t="str">
        <f>VLOOKUP(B54,'Уч ЮН'!$A$3:$H$492,3,FALSE)</f>
        <v>2004</v>
      </c>
      <c r="E54" s="54" t="str">
        <f>VLOOKUP(B54,'Уч ЮН'!$A$3:$H$492,4,FALSE)</f>
        <v>1юн</v>
      </c>
      <c r="F54" s="63" t="str">
        <f>VLOOKUP(B54,'Уч ЮН'!$A$3:$H$492,5,FALSE)</f>
        <v>Саратовская</v>
      </c>
      <c r="G54" s="87">
        <f>VLOOKUP(B54,'Уч ЮН'!$A$3:$H$492,6,FALSE)</f>
        <v>0</v>
      </c>
      <c r="H54" s="114" t="str">
        <f>VLOOKUP(B54,'Уч ЮН'!$A$3:$H$492,7,FALSE)</f>
        <v>ДЮСШ Энгельс</v>
      </c>
      <c r="I54" s="60">
        <f t="shared" si="1"/>
        <v>28.5</v>
      </c>
      <c r="J54" s="60"/>
      <c r="K54" s="265" t="str">
        <f t="shared" si="4"/>
        <v>2юн</v>
      </c>
      <c r="L54" s="265" t="s">
        <v>776</v>
      </c>
      <c r="M54" s="266">
        <v>28.5</v>
      </c>
      <c r="N54" s="266"/>
      <c r="O54" s="295">
        <f t="shared" si="5"/>
        <v>28.5</v>
      </c>
      <c r="P54" s="269" t="str">
        <f>VLOOKUP(B54,'Уч ЮН'!$A$3:$H$492,8,FALSE)</f>
        <v>Кудашкина З.К.</v>
      </c>
      <c r="Q54" s="283">
        <v>3</v>
      </c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64"/>
      <c r="AG54" s="64"/>
      <c r="AH54" s="64"/>
      <c r="AI54" s="64"/>
      <c r="AJ54" s="64"/>
      <c r="AK54" s="64"/>
      <c r="AL54" s="64"/>
    </row>
    <row r="55" spans="1:38" s="11" customFormat="1" ht="15" hidden="1" customHeight="1">
      <c r="A55" s="62"/>
      <c r="B55" s="62">
        <v>67</v>
      </c>
      <c r="C55" s="63" t="str">
        <f>VLOOKUP(B55,'Уч ЮН'!$A$3:$H$492,2,FALSE)</f>
        <v>Михейкин Егор</v>
      </c>
      <c r="D55" s="110" t="str">
        <f>VLOOKUP(B55,'Уч ЮН'!$A$3:$H$492,3,FALSE)</f>
        <v>2004</v>
      </c>
      <c r="E55" s="54"/>
      <c r="F55" s="63" t="str">
        <f>VLOOKUP(B55,'Уч ЮН'!$A$3:$H$492,5,FALSE)</f>
        <v>Пензенская</v>
      </c>
      <c r="G55" s="87">
        <f>VLOOKUP(B55,'Уч ЮН'!$A$3:$H$492,6,FALSE)</f>
        <v>0</v>
      </c>
      <c r="H55" s="114" t="str">
        <f>VLOOKUP(B55,'Уч ЮН'!$A$3:$H$492,7,FALSE)</f>
        <v>ДЮСШ</v>
      </c>
      <c r="I55" s="60" t="str">
        <f t="shared" si="1"/>
        <v>н.я</v>
      </c>
      <c r="J55" s="60"/>
      <c r="K55" s="265"/>
      <c r="L55" s="265" t="s">
        <v>776</v>
      </c>
      <c r="M55" s="266" t="s">
        <v>663</v>
      </c>
      <c r="N55" s="266"/>
      <c r="O55" s="295" t="e">
        <f t="shared" si="5"/>
        <v>#NUM!</v>
      </c>
      <c r="P55" s="269" t="str">
        <f>VLOOKUP(B55,'Уч ЮН'!$A$3:$H$492,8,FALSE)</f>
        <v>Нижегородцева М.М.</v>
      </c>
      <c r="Q55" s="299"/>
      <c r="R55" s="271"/>
      <c r="S55" s="62"/>
      <c r="T55" s="271"/>
      <c r="U55" s="271"/>
      <c r="W55" s="9"/>
      <c r="AF55" s="20"/>
      <c r="AG55" s="20"/>
      <c r="AH55" s="20"/>
      <c r="AI55" s="20"/>
      <c r="AJ55" s="20"/>
      <c r="AK55" s="20"/>
      <c r="AL55" s="20"/>
    </row>
    <row r="56" spans="1:38" s="9" customFormat="1" ht="15" hidden="1" customHeight="1">
      <c r="A56" s="62"/>
      <c r="B56" s="62">
        <v>119</v>
      </c>
      <c r="C56" s="63" t="str">
        <f>VLOOKUP(B56,'Уч ЮН'!$A$3:$H$492,2,FALSE)</f>
        <v>Усков Данила</v>
      </c>
      <c r="D56" s="110" t="str">
        <f>VLOOKUP(B56,'Уч ЮН'!$A$3:$H$492,3,FALSE)</f>
        <v>2004</v>
      </c>
      <c r="E56" s="54">
        <f>VLOOKUP(B56,'Уч ЮН'!$A$3:$H$492,4,FALSE)</f>
        <v>0</v>
      </c>
      <c r="F56" s="63" t="str">
        <f>VLOOKUP(B56,'Уч ЮН'!$A$3:$H$492,5,FALSE)</f>
        <v>Пензенская</v>
      </c>
      <c r="G56" s="87">
        <f>VLOOKUP(B56,'Уч ЮН'!$A$3:$H$492,6,FALSE)</f>
        <v>0</v>
      </c>
      <c r="H56" s="114" t="str">
        <f>VLOOKUP(B56,'Уч ЮН'!$A$3:$H$492,7,FALSE)</f>
        <v xml:space="preserve">Засечное </v>
      </c>
      <c r="I56" s="60" t="str">
        <f t="shared" si="1"/>
        <v>н.я.</v>
      </c>
      <c r="J56" s="60"/>
      <c r="K56" s="265"/>
      <c r="L56" s="265" t="s">
        <v>776</v>
      </c>
      <c r="M56" s="266" t="s">
        <v>718</v>
      </c>
      <c r="N56" s="266"/>
      <c r="O56" s="295" t="e">
        <f t="shared" si="5"/>
        <v>#NUM!</v>
      </c>
      <c r="P56" s="269" t="str">
        <f>VLOOKUP(B56,'Уч ЮН'!$A$3:$H$492,8,FALSE)</f>
        <v>Чернышов А.В.</v>
      </c>
      <c r="Q56" s="283"/>
      <c r="AF56" s="64"/>
      <c r="AG56" s="64"/>
      <c r="AH56" s="64"/>
      <c r="AI56" s="64"/>
      <c r="AJ56" s="64"/>
      <c r="AK56" s="64"/>
      <c r="AL56" s="64"/>
    </row>
    <row r="57" spans="1:38" s="9" customFormat="1" ht="15" hidden="1" customHeight="1">
      <c r="A57" s="62"/>
      <c r="B57" s="62">
        <v>429</v>
      </c>
      <c r="C57" s="63" t="str">
        <f>VLOOKUP(B57,'Уч ЮН'!$A$3:$H$492,2,FALSE)</f>
        <v>Гуськов Тимофей</v>
      </c>
      <c r="D57" s="110" t="str">
        <f>VLOOKUP(B57,'Уч ЮН'!$A$3:$H$492,3,FALSE)</f>
        <v>2004</v>
      </c>
      <c r="E57" s="54" t="str">
        <f>VLOOKUP(B57,'Уч ЮН'!$A$3:$H$492,4,FALSE)</f>
        <v>1юн</v>
      </c>
      <c r="F57" s="63" t="str">
        <f>VLOOKUP(B57,'Уч ЮН'!$A$3:$H$492,5,FALSE)</f>
        <v>Пензенская</v>
      </c>
      <c r="G57" s="87">
        <f>VLOOKUP(B57,'Уч ЮН'!$A$3:$H$492,6,FALSE)</f>
        <v>0</v>
      </c>
      <c r="H57" s="114" t="str">
        <f>VLOOKUP(B57,'Уч ЮН'!$A$3:$H$492,7,FALSE)</f>
        <v>ДЮСШ-6</v>
      </c>
      <c r="I57" s="60" t="str">
        <f t="shared" si="1"/>
        <v>н.я.</v>
      </c>
      <c r="J57" s="60"/>
      <c r="K57" s="265"/>
      <c r="L57" s="265" t="s">
        <v>776</v>
      </c>
      <c r="M57" s="266" t="s">
        <v>718</v>
      </c>
      <c r="N57" s="266"/>
      <c r="O57" s="295" t="e">
        <f t="shared" si="5"/>
        <v>#NUM!</v>
      </c>
      <c r="P57" s="269" t="str">
        <f>VLOOKUP(B57,'Уч ЮН'!$A$3:$H$492,8,FALSE)</f>
        <v>Краснов Р.Б.,Зинуков А.В.</v>
      </c>
      <c r="Q57" s="283"/>
      <c r="R57" s="62"/>
      <c r="AF57" s="64"/>
      <c r="AG57" s="64"/>
      <c r="AH57" s="64"/>
      <c r="AI57" s="64"/>
      <c r="AJ57" s="64"/>
      <c r="AK57" s="64"/>
      <c r="AL57" s="64"/>
    </row>
    <row r="58" spans="1:38" s="9" customFormat="1" ht="15" hidden="1" customHeight="1">
      <c r="A58" s="62"/>
      <c r="B58" s="62">
        <v>73</v>
      </c>
      <c r="C58" s="63" t="str">
        <f>VLOOKUP(B58,'Уч ЮН'!$A$3:$H$492,2,FALSE)</f>
        <v>Першин Иван</v>
      </c>
      <c r="D58" s="110" t="str">
        <f>VLOOKUP(B58,'Уч ЮН'!$A$3:$H$492,3,FALSE)</f>
        <v>2004</v>
      </c>
      <c r="E58" s="54"/>
      <c r="F58" s="63" t="str">
        <f>VLOOKUP(B58,'Уч ЮН'!$A$3:$H$492,5,FALSE)</f>
        <v>Пензенская</v>
      </c>
      <c r="G58" s="87">
        <f>VLOOKUP(B58,'Уч ЮН'!$A$3:$H$492,6,FALSE)</f>
        <v>0</v>
      </c>
      <c r="H58" s="114" t="str">
        <f>VLOOKUP(B58,'Уч ЮН'!$A$3:$H$492,7,FALSE)</f>
        <v>Загоскино</v>
      </c>
      <c r="I58" s="60" t="str">
        <f t="shared" si="1"/>
        <v>н.я.</v>
      </c>
      <c r="J58" s="60"/>
      <c r="K58" s="265"/>
      <c r="L58" s="265" t="s">
        <v>776</v>
      </c>
      <c r="M58" s="266" t="s">
        <v>718</v>
      </c>
      <c r="N58" s="266"/>
      <c r="O58" s="295" t="e">
        <f t="shared" si="5"/>
        <v>#NUM!</v>
      </c>
      <c r="P58" s="269" t="str">
        <f>VLOOKUP(B58,'Уч ЮН'!$A$3:$H$492,8,FALSE)</f>
        <v>Беляков Ю.В</v>
      </c>
      <c r="Q58" s="299"/>
      <c r="R58" s="271"/>
      <c r="S58" s="62"/>
      <c r="T58" s="271"/>
      <c r="U58" s="271"/>
      <c r="V58" s="11"/>
      <c r="X58" s="11"/>
      <c r="Y58" s="11"/>
      <c r="Z58" s="11"/>
      <c r="AA58" s="11"/>
      <c r="AB58" s="11"/>
      <c r="AC58" s="11"/>
      <c r="AD58" s="11"/>
      <c r="AE58" s="11"/>
      <c r="AF58" s="20"/>
      <c r="AG58" s="20"/>
      <c r="AH58" s="20"/>
      <c r="AI58" s="20"/>
      <c r="AJ58" s="20"/>
      <c r="AK58" s="20"/>
      <c r="AL58" s="20"/>
    </row>
    <row r="59" spans="1:38" s="11" customFormat="1" ht="15" hidden="1" customHeight="1">
      <c r="A59" s="62"/>
      <c r="B59" s="62">
        <v>606</v>
      </c>
      <c r="C59" s="63" t="str">
        <f>VLOOKUP(B59,'Уч ЮН'!$A$3:$H$492,2,FALSE)</f>
        <v>Романов Илья</v>
      </c>
      <c r="D59" s="110" t="str">
        <f>VLOOKUP(B59,'Уч ЮН'!$A$3:$H$492,3,FALSE)</f>
        <v>2004</v>
      </c>
      <c r="E59" s="54" t="str">
        <f>VLOOKUP(B59,'Уч ЮН'!$A$3:$H$492,4,FALSE)</f>
        <v>3</v>
      </c>
      <c r="F59" s="63" t="str">
        <f>VLOOKUP(B59,'Уч ЮН'!$A$3:$H$492,5,FALSE)</f>
        <v>Саратовская</v>
      </c>
      <c r="G59" s="87">
        <f>VLOOKUP(B59,'Уч ЮН'!$A$3:$H$492,6,FALSE)</f>
        <v>0</v>
      </c>
      <c r="H59" s="114" t="str">
        <f>VLOOKUP(B59,'Уч ЮН'!$A$3:$H$492,7,FALSE)</f>
        <v>ДЮСШ Энгельс</v>
      </c>
      <c r="I59" s="60" t="str">
        <f t="shared" si="1"/>
        <v>н.я.</v>
      </c>
      <c r="J59" s="60"/>
      <c r="K59" s="265"/>
      <c r="L59" s="265" t="s">
        <v>776</v>
      </c>
      <c r="M59" s="266" t="s">
        <v>718</v>
      </c>
      <c r="N59" s="266"/>
      <c r="O59" s="295" t="e">
        <f t="shared" si="5"/>
        <v>#NUM!</v>
      </c>
      <c r="P59" s="269" t="str">
        <f>VLOOKUP(B59,'Уч ЮН'!$A$3:$H$492,8,FALSE)</f>
        <v>Бабушкина О.И.</v>
      </c>
      <c r="Q59" s="283"/>
      <c r="R59" s="62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64"/>
      <c r="AG59" s="64"/>
      <c r="AH59" s="64"/>
      <c r="AI59" s="64"/>
      <c r="AJ59" s="64"/>
      <c r="AK59" s="64"/>
      <c r="AL59" s="64"/>
    </row>
    <row r="60" spans="1:38" s="11" customFormat="1" ht="15" hidden="1" customHeight="1">
      <c r="A60" s="62"/>
      <c r="B60" s="62">
        <v>427</v>
      </c>
      <c r="C60" s="63" t="str">
        <f>VLOOKUP(B60,'Уч ЮН'!$A$3:$H$492,2,FALSE)</f>
        <v>Кочетков Макар</v>
      </c>
      <c r="D60" s="110" t="str">
        <f>VLOOKUP(B60,'Уч ЮН'!$A$3:$H$492,3,FALSE)</f>
        <v>2003</v>
      </c>
      <c r="E60" s="54" t="str">
        <f>VLOOKUP(B60,'Уч ЮН'!$A$3:$H$492,4,FALSE)</f>
        <v>3</v>
      </c>
      <c r="F60" s="63" t="str">
        <f>VLOOKUP(B60,'Уч ЮН'!$A$3:$H$492,5,FALSE)</f>
        <v>Пензенская</v>
      </c>
      <c r="G60" s="87">
        <f>VLOOKUP(B60,'Уч ЮН'!$A$3:$H$492,6,FALSE)</f>
        <v>0</v>
      </c>
      <c r="H60" s="114" t="str">
        <f>VLOOKUP(B60,'Уч ЮН'!$A$3:$H$492,7,FALSE)</f>
        <v>ДЮСШ-6</v>
      </c>
      <c r="I60" s="60" t="str">
        <f t="shared" si="1"/>
        <v>н.я.</v>
      </c>
      <c r="J60" s="60"/>
      <c r="K60" s="265"/>
      <c r="L60" s="265" t="s">
        <v>776</v>
      </c>
      <c r="M60" s="266" t="s">
        <v>718</v>
      </c>
      <c r="N60" s="266"/>
      <c r="O60" s="295" t="e">
        <f t="shared" si="5"/>
        <v>#NUM!</v>
      </c>
      <c r="P60" s="269" t="str">
        <f>VLOOKUP(B60,'Уч ЮН'!$A$3:$H$492,8,FALSE)</f>
        <v>Зинуков А.В.</v>
      </c>
      <c r="Q60" s="296"/>
      <c r="R60" s="62"/>
      <c r="S60" s="62"/>
      <c r="T60" s="297"/>
      <c r="U60" s="298"/>
      <c r="V60" s="47"/>
      <c r="W60" s="50"/>
      <c r="X60" s="9"/>
      <c r="Y60" s="30"/>
      <c r="Z60" s="32"/>
      <c r="AA60" s="32"/>
      <c r="AB60" s="32"/>
      <c r="AC60" s="32"/>
      <c r="AD60" s="32"/>
      <c r="AE60" s="32"/>
      <c r="AF60" s="121"/>
      <c r="AG60" s="121"/>
      <c r="AH60" s="121"/>
      <c r="AI60" s="121"/>
      <c r="AJ60" s="121"/>
      <c r="AK60" s="121"/>
      <c r="AL60" s="121"/>
    </row>
    <row r="61" spans="1:38" s="11" customFormat="1" ht="15" hidden="1" customHeight="1">
      <c r="A61" s="62"/>
      <c r="B61" s="62">
        <v>249</v>
      </c>
      <c r="C61" s="63" t="str">
        <f>VLOOKUP(B61,'Уч ЮН'!$A$3:$H$492,2,FALSE)</f>
        <v>Яковлев Дмитрий</v>
      </c>
      <c r="D61" s="110" t="str">
        <f>VLOOKUP(B61,'Уч ЮН'!$A$3:$H$492,3,FALSE)</f>
        <v>2004</v>
      </c>
      <c r="E61" s="54">
        <f>VLOOKUP(B61,'Уч ЮН'!$A$3:$H$492,4,FALSE)</f>
        <v>0</v>
      </c>
      <c r="F61" s="63" t="str">
        <f>VLOOKUP(B61,'Уч ЮН'!$A$3:$H$492,5,FALSE)</f>
        <v>Пензенская</v>
      </c>
      <c r="G61" s="87">
        <f>VLOOKUP(B61,'Уч ЮН'!$A$3:$H$492,6,FALSE)</f>
        <v>0</v>
      </c>
      <c r="H61" s="114" t="str">
        <f>VLOOKUP(B61,'Уч ЮН'!$A$3:$H$492,7,FALSE)</f>
        <v>ДЮСШ-6</v>
      </c>
      <c r="I61" s="60" t="s">
        <v>718</v>
      </c>
      <c r="J61" s="60"/>
      <c r="K61" s="265"/>
      <c r="L61" s="265" t="s">
        <v>776</v>
      </c>
      <c r="M61" s="266"/>
      <c r="N61" s="266"/>
      <c r="O61" s="295" t="e">
        <f t="shared" si="5"/>
        <v>#NUM!</v>
      </c>
      <c r="P61" s="269" t="str">
        <f>VLOOKUP(B61,'Уч ЮН'!$A$3:$H$492,8,FALSE)</f>
        <v>Краснова И.Н.</v>
      </c>
      <c r="Q61" s="299"/>
      <c r="R61" s="62"/>
      <c r="S61" s="62"/>
      <c r="T61" s="271"/>
      <c r="U61" s="271"/>
      <c r="W61" s="9"/>
      <c r="Y61" s="30"/>
      <c r="AF61" s="20"/>
      <c r="AG61" s="20"/>
      <c r="AH61" s="20"/>
      <c r="AI61" s="20"/>
      <c r="AJ61" s="20"/>
      <c r="AK61" s="20"/>
      <c r="AL61" s="20"/>
    </row>
    <row r="62" spans="1:38" s="11" customFormat="1" ht="15" hidden="1" customHeight="1">
      <c r="A62" s="62"/>
      <c r="B62" s="62">
        <v>67</v>
      </c>
      <c r="C62" s="63" t="str">
        <f>VLOOKUP(B62,'Уч ЮН'!$A$3:$H$492,2,FALSE)</f>
        <v>Михейкин Егор</v>
      </c>
      <c r="D62" s="110" t="str">
        <f>VLOOKUP(B62,'Уч ЮН'!$A$3:$H$492,3,FALSE)</f>
        <v>2004</v>
      </c>
      <c r="E62" s="54">
        <f>VLOOKUP(B62,'Уч ЮН'!$A$3:$H$492,4,FALSE)</f>
        <v>0</v>
      </c>
      <c r="F62" s="63" t="str">
        <f>VLOOKUP(B62,'Уч ЮН'!$A$3:$H$492,5,FALSE)</f>
        <v>Пензенская</v>
      </c>
      <c r="G62" s="87">
        <f>VLOOKUP(B62,'Уч ЮН'!$A$3:$H$492,6,FALSE)</f>
        <v>0</v>
      </c>
      <c r="H62" s="114" t="str">
        <f>VLOOKUP(B62,'Уч ЮН'!$A$3:$H$492,7,FALSE)</f>
        <v>ДЮСШ</v>
      </c>
      <c r="I62" s="60" t="s">
        <v>718</v>
      </c>
      <c r="J62" s="60"/>
      <c r="K62" s="265"/>
      <c r="L62" s="265" t="s">
        <v>776</v>
      </c>
      <c r="M62" s="266"/>
      <c r="N62" s="266"/>
      <c r="O62" s="295" t="e">
        <f t="shared" si="5"/>
        <v>#NUM!</v>
      </c>
      <c r="P62" s="269" t="str">
        <f>VLOOKUP(B62,'Уч ЮН'!$A$3:$H$492,8,FALSE)</f>
        <v>Нижегородцева М.М.</v>
      </c>
      <c r="Q62" s="283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64"/>
      <c r="AG62" s="64"/>
      <c r="AH62" s="64"/>
      <c r="AI62" s="64"/>
      <c r="AJ62" s="64"/>
      <c r="AK62" s="64"/>
      <c r="AL62" s="64"/>
    </row>
    <row r="63" spans="1:38" s="86" customFormat="1" ht="15.75" customHeight="1">
      <c r="A63" s="378" t="s">
        <v>398</v>
      </c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69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</row>
    <row r="64" spans="1:38" s="25" customFormat="1" ht="15.75" customHeight="1">
      <c r="A64" s="368" t="s">
        <v>40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69"/>
      <c r="W64" s="69"/>
      <c r="X64" s="9"/>
      <c r="Y64" s="30"/>
      <c r="Z64" s="86"/>
      <c r="AA64" s="86"/>
      <c r="AB64" s="86"/>
      <c r="AC64" s="86"/>
      <c r="AD64" s="86"/>
      <c r="AE64" s="86"/>
      <c r="AF64" s="98"/>
      <c r="AG64" s="98"/>
      <c r="AH64" s="98"/>
      <c r="AI64" s="98"/>
      <c r="AJ64" s="98"/>
      <c r="AK64" s="98"/>
      <c r="AL64" s="98"/>
    </row>
    <row r="65" spans="1:38" ht="12.75" customHeight="1">
      <c r="A65" s="37"/>
      <c r="B65" s="65"/>
      <c r="C65" s="40"/>
      <c r="D65" s="107"/>
      <c r="E65" s="37"/>
      <c r="F65" s="37"/>
      <c r="G65" s="89"/>
      <c r="I65" s="37"/>
      <c r="J65" s="37"/>
      <c r="K65" s="37"/>
      <c r="L65" s="46" t="s">
        <v>23</v>
      </c>
      <c r="M65" s="250"/>
      <c r="N65" s="250"/>
      <c r="O65" s="250"/>
      <c r="P65" s="65" t="s">
        <v>809</v>
      </c>
      <c r="Q65" s="261"/>
      <c r="R65" s="37"/>
      <c r="S65" s="37"/>
      <c r="T65" s="37"/>
      <c r="U65" s="37"/>
      <c r="V65" s="69"/>
      <c r="W65" s="69"/>
      <c r="X65" s="9"/>
      <c r="Y65" s="30"/>
      <c r="Z65" s="9"/>
      <c r="AA65" s="9"/>
      <c r="AB65" s="9"/>
      <c r="AC65" s="9"/>
      <c r="AD65" s="9"/>
      <c r="AE65" s="9"/>
      <c r="AF65" s="64"/>
      <c r="AG65" s="64"/>
      <c r="AH65" s="64"/>
      <c r="AI65" s="64"/>
      <c r="AJ65" s="64"/>
      <c r="AK65" s="64"/>
      <c r="AL65" s="64"/>
    </row>
    <row r="66" spans="1:38" s="35" customFormat="1" ht="13.5" customHeight="1">
      <c r="A66" s="39"/>
      <c r="B66" s="65"/>
      <c r="C66" s="42"/>
      <c r="D66" s="108"/>
      <c r="E66" s="41"/>
      <c r="F66" s="38"/>
      <c r="G66" s="90"/>
      <c r="I66" s="147"/>
      <c r="J66" s="147"/>
      <c r="K66" s="147"/>
      <c r="L66" s="125" t="s">
        <v>24</v>
      </c>
      <c r="M66" s="251"/>
      <c r="N66" s="251"/>
      <c r="O66" s="251"/>
      <c r="P66" s="65" t="s">
        <v>810</v>
      </c>
      <c r="Q66" s="369" t="s">
        <v>28</v>
      </c>
      <c r="R66" s="369"/>
      <c r="S66" s="370"/>
      <c r="T66" s="370"/>
      <c r="U66" s="370"/>
      <c r="V66" s="47"/>
      <c r="W66" s="9"/>
      <c r="X66" s="9"/>
      <c r="Y66" s="30"/>
      <c r="Z66" s="100"/>
      <c r="AA66" s="100"/>
      <c r="AB66" s="100"/>
      <c r="AC66" s="100"/>
      <c r="AD66" s="100"/>
      <c r="AE66" s="100"/>
      <c r="AF66" s="144"/>
      <c r="AG66" s="144"/>
      <c r="AH66" s="144"/>
      <c r="AI66" s="144"/>
      <c r="AJ66" s="144"/>
      <c r="AK66" s="144"/>
      <c r="AL66" s="144"/>
    </row>
    <row r="67" spans="1:38" s="36" customFormat="1" ht="24.75" customHeight="1">
      <c r="A67" s="43" t="s">
        <v>2</v>
      </c>
      <c r="B67" s="43" t="s">
        <v>25</v>
      </c>
      <c r="C67" s="43" t="s">
        <v>3</v>
      </c>
      <c r="D67" s="109" t="s">
        <v>406</v>
      </c>
      <c r="E67" s="43" t="s">
        <v>5</v>
      </c>
      <c r="F67" s="43" t="s">
        <v>6</v>
      </c>
      <c r="G67" s="43" t="s">
        <v>7</v>
      </c>
      <c r="H67" s="99" t="s">
        <v>8</v>
      </c>
      <c r="I67" s="95" t="s">
        <v>9</v>
      </c>
      <c r="J67" s="96" t="s">
        <v>10</v>
      </c>
      <c r="K67" s="97" t="s">
        <v>18</v>
      </c>
      <c r="L67" s="97" t="s">
        <v>56</v>
      </c>
      <c r="M67" s="95" t="s">
        <v>23</v>
      </c>
      <c r="N67" s="95" t="s">
        <v>24</v>
      </c>
      <c r="O67" s="95" t="s">
        <v>26</v>
      </c>
      <c r="P67" s="294" t="s">
        <v>11</v>
      </c>
      <c r="Q67" s="366" t="s">
        <v>12</v>
      </c>
      <c r="R67" s="366"/>
      <c r="S67" s="366"/>
      <c r="T67" s="263" t="s">
        <v>13</v>
      </c>
      <c r="U67" s="264" t="s">
        <v>2</v>
      </c>
      <c r="V67" s="115"/>
      <c r="W67" s="48"/>
      <c r="X67" s="48"/>
      <c r="Y67" s="49"/>
      <c r="AF67" s="145"/>
      <c r="AG67" s="145"/>
      <c r="AH67" s="145"/>
      <c r="AI67" s="145"/>
      <c r="AJ67" s="145"/>
      <c r="AK67" s="145"/>
      <c r="AL67" s="145"/>
    </row>
    <row r="68" spans="1:38" s="9" customFormat="1" ht="15">
      <c r="A68" s="93">
        <v>1</v>
      </c>
      <c r="B68" s="62">
        <v>282</v>
      </c>
      <c r="C68" s="63" t="str">
        <f>VLOOKUP(B68,'Уч ЮН'!$A$3:$H$492,2,FALSE)</f>
        <v>Сурков Максим</v>
      </c>
      <c r="D68" s="110" t="str">
        <f>VLOOKUP(B68,'Уч ЮН'!$A$3:$H$492,3,FALSE)</f>
        <v>2002</v>
      </c>
      <c r="E68" s="110" t="str">
        <f>VLOOKUP(B68,'Уч ЮН'!$A$3:$H$492,4,FALSE)</f>
        <v>1</v>
      </c>
      <c r="F68" s="63" t="str">
        <f>VLOOKUP(B68,'Уч ЮН'!$A$3:$H$492,5,FALSE)</f>
        <v>Пензенская</v>
      </c>
      <c r="G68" s="87">
        <f>VLOOKUP(B68,'Уч ЮН'!$A$3:$H$492,6,FALSE)</f>
        <v>0</v>
      </c>
      <c r="H68" s="114" t="str">
        <f>VLOOKUP(B68,'Уч ЮН'!$A$3:$H$492,7,FALSE)</f>
        <v>КСШОР</v>
      </c>
      <c r="I68" s="60">
        <f t="shared" ref="I68:J71" si="6">M68</f>
        <v>22.8</v>
      </c>
      <c r="J68" s="60">
        <f t="shared" si="6"/>
        <v>22.7</v>
      </c>
      <c r="K68" s="265">
        <f t="shared" ref="K68:K99" si="7">LOOKUP(O68,$V$1:$AD$1,$V$2:$AD$2)</f>
        <v>1</v>
      </c>
      <c r="L68" s="265">
        <v>10</v>
      </c>
      <c r="M68" s="266">
        <v>22.8</v>
      </c>
      <c r="N68" s="266">
        <v>22.7</v>
      </c>
      <c r="O68" s="295">
        <f t="shared" ref="O68:O99" si="8">SMALL(M68:N68,1)+0</f>
        <v>22.7</v>
      </c>
      <c r="P68" s="269" t="str">
        <f>VLOOKUP(B68,'Уч ЮН'!$A$3:$H$492,8,FALSE)</f>
        <v>Карасик Н.А.,А.Г.</v>
      </c>
      <c r="Q68" s="283">
        <v>1</v>
      </c>
      <c r="AF68" s="64"/>
      <c r="AG68" s="64"/>
      <c r="AH68" s="64"/>
      <c r="AI68" s="64"/>
      <c r="AJ68" s="64"/>
      <c r="AK68" s="64"/>
      <c r="AL68" s="64"/>
    </row>
    <row r="69" spans="1:38" s="9" customFormat="1" ht="15">
      <c r="A69" s="93">
        <v>2</v>
      </c>
      <c r="B69" s="62">
        <v>412</v>
      </c>
      <c r="C69" s="63" t="str">
        <f>VLOOKUP(B69,'Уч ЮН'!$A$3:$H$492,2,FALSE)</f>
        <v>Агафонов Виктор</v>
      </c>
      <c r="D69" s="110" t="str">
        <f>VLOOKUP(B69,'Уч ЮН'!$A$3:$H$492,3,FALSE)</f>
        <v>2001</v>
      </c>
      <c r="E69" s="110" t="str">
        <f>VLOOKUP(B69,'Уч ЮН'!$A$3:$H$492,4,FALSE)</f>
        <v>1</v>
      </c>
      <c r="F69" s="63" t="str">
        <f>VLOOKUP(B69,'Уч ЮН'!$A$3:$H$492,5,FALSE)</f>
        <v>Пензенская</v>
      </c>
      <c r="G69" s="87">
        <f>VLOOKUP(B69,'Уч ЮН'!$A$3:$H$492,6,FALSE)</f>
        <v>0</v>
      </c>
      <c r="H69" s="114" t="str">
        <f>VLOOKUP(B69,'Уч ЮН'!$A$3:$H$492,7,FALSE)</f>
        <v>ДЮСШ-6</v>
      </c>
      <c r="I69" s="60">
        <f t="shared" si="6"/>
        <v>23</v>
      </c>
      <c r="J69" s="60">
        <f t="shared" si="6"/>
        <v>22.9</v>
      </c>
      <c r="K69" s="265">
        <f t="shared" si="7"/>
        <v>1</v>
      </c>
      <c r="L69" s="265">
        <v>7</v>
      </c>
      <c r="M69" s="266">
        <v>23</v>
      </c>
      <c r="N69" s="266">
        <v>22.9</v>
      </c>
      <c r="O69" s="295">
        <f t="shared" si="8"/>
        <v>22.9</v>
      </c>
      <c r="P69" s="269" t="str">
        <f>VLOOKUP(B69,'Уч ЮН'!$A$3:$H$492,8,FALSE)</f>
        <v>Земсков А.М.</v>
      </c>
      <c r="Q69" s="283">
        <v>1</v>
      </c>
      <c r="AF69" s="64"/>
      <c r="AG69" s="64"/>
      <c r="AH69" s="64"/>
      <c r="AI69" s="64"/>
      <c r="AJ69" s="64"/>
      <c r="AK69" s="64"/>
      <c r="AL69" s="64"/>
    </row>
    <row r="70" spans="1:38" s="9" customFormat="1" ht="15">
      <c r="A70" s="93">
        <v>3</v>
      </c>
      <c r="B70" s="62">
        <v>975</v>
      </c>
      <c r="C70" s="63" t="str">
        <f>VLOOKUP(B70,'Уч ЮН'!$A$3:$H$492,2,FALSE)</f>
        <v>Попов Сергей</v>
      </c>
      <c r="D70" s="110" t="str">
        <f>VLOOKUP(B70,'Уч ЮН'!$A$3:$H$492,3,FALSE)</f>
        <v>2001</v>
      </c>
      <c r="E70" s="110"/>
      <c r="F70" s="63" t="str">
        <f>VLOOKUP(B70,'Уч ЮН'!$A$3:$H$492,5,FALSE)</f>
        <v>Мордовия</v>
      </c>
      <c r="G70" s="87">
        <f>VLOOKUP(B70,'Уч ЮН'!$A$3:$H$492,6,FALSE)</f>
        <v>0</v>
      </c>
      <c r="H70" s="114" t="str">
        <f>VLOOKUP(B70,'Уч ЮН'!$A$3:$H$492,7,FALSE)</f>
        <v>ДЮСШ-1</v>
      </c>
      <c r="I70" s="60">
        <f t="shared" si="6"/>
        <v>23.3</v>
      </c>
      <c r="J70" s="60">
        <f t="shared" si="6"/>
        <v>23.2</v>
      </c>
      <c r="K70" s="265">
        <f t="shared" si="7"/>
        <v>2</v>
      </c>
      <c r="L70" s="265" t="s">
        <v>776</v>
      </c>
      <c r="M70" s="266">
        <v>23.3</v>
      </c>
      <c r="N70" s="266">
        <v>23.2</v>
      </c>
      <c r="O70" s="295">
        <f t="shared" si="8"/>
        <v>23.2</v>
      </c>
      <c r="P70" s="269" t="str">
        <f>VLOOKUP(B70,'Уч ЮН'!$A$3:$H$492,8,FALSE)</f>
        <v>Лемайкин В.А.</v>
      </c>
      <c r="Q70" s="283">
        <v>1</v>
      </c>
      <c r="AF70" s="64"/>
      <c r="AG70" s="64"/>
      <c r="AH70" s="64"/>
      <c r="AI70" s="64"/>
      <c r="AJ70" s="64"/>
      <c r="AK70" s="64"/>
      <c r="AL70" s="64"/>
    </row>
    <row r="71" spans="1:38" s="9" customFormat="1" ht="15">
      <c r="A71" s="93">
        <v>4</v>
      </c>
      <c r="B71" s="62">
        <v>410</v>
      </c>
      <c r="C71" s="63" t="str">
        <f>VLOOKUP(B71,'Уч ЮН'!$A$3:$H$492,2,FALSE)</f>
        <v>Кузин Михаил</v>
      </c>
      <c r="D71" s="110" t="str">
        <f>VLOOKUP(B71,'Уч ЮН'!$A$3:$H$492,3,FALSE)</f>
        <v>2001</v>
      </c>
      <c r="E71" s="110" t="str">
        <f>VLOOKUP(B71,'Уч ЮН'!$A$3:$H$492,4,FALSE)</f>
        <v>КМС</v>
      </c>
      <c r="F71" s="63" t="str">
        <f>VLOOKUP(B71,'Уч ЮН'!$A$3:$H$492,5,FALSE)</f>
        <v>Пензенская</v>
      </c>
      <c r="G71" s="87">
        <f>VLOOKUP(B71,'Уч ЮН'!$A$3:$H$492,6,FALSE)</f>
        <v>0</v>
      </c>
      <c r="H71" s="114" t="str">
        <f>VLOOKUP(B71,'Уч ЮН'!$A$3:$H$492,7,FALSE)</f>
        <v>ДЮСШ-6</v>
      </c>
      <c r="I71" s="60">
        <f t="shared" si="6"/>
        <v>23.3</v>
      </c>
      <c r="J71" s="60">
        <f t="shared" si="6"/>
        <v>23.6</v>
      </c>
      <c r="K71" s="265">
        <f t="shared" si="7"/>
        <v>2</v>
      </c>
      <c r="L71" s="265">
        <v>4</v>
      </c>
      <c r="M71" s="266">
        <v>23.3</v>
      </c>
      <c r="N71" s="266">
        <v>23.6</v>
      </c>
      <c r="O71" s="295">
        <f t="shared" si="8"/>
        <v>23.3</v>
      </c>
      <c r="P71" s="269" t="str">
        <f>VLOOKUP(B71,'Уч ЮН'!$A$3:$H$492,8,FALSE)</f>
        <v>Кабанова Н.С.,Земсков А.М.</v>
      </c>
      <c r="Q71" s="283">
        <v>1</v>
      </c>
      <c r="AF71" s="64"/>
      <c r="AG71" s="64"/>
      <c r="AH71" s="64"/>
      <c r="AI71" s="64"/>
      <c r="AJ71" s="64"/>
      <c r="AK71" s="64"/>
      <c r="AL71" s="64"/>
    </row>
    <row r="72" spans="1:38" s="9" customFormat="1" ht="15">
      <c r="A72" s="93">
        <v>5</v>
      </c>
      <c r="B72" s="62">
        <v>411</v>
      </c>
      <c r="C72" s="63" t="str">
        <f>VLOOKUP(B72,'Уч ЮН'!$A$3:$H$492,2,FALSE)</f>
        <v>Долотов Владислав</v>
      </c>
      <c r="D72" s="110" t="str">
        <f>VLOOKUP(B72,'Уч ЮН'!$A$3:$H$492,3,FALSE)</f>
        <v>2001</v>
      </c>
      <c r="E72" s="110" t="str">
        <f>VLOOKUP(B72,'Уч ЮН'!$A$3:$H$492,4,FALSE)</f>
        <v>1</v>
      </c>
      <c r="F72" s="63" t="str">
        <f>VLOOKUP(B72,'Уч ЮН'!$A$3:$H$492,5,FALSE)</f>
        <v>Пензенская</v>
      </c>
      <c r="G72" s="87">
        <f>VLOOKUP(B72,'Уч ЮН'!$A$3:$H$492,6,FALSE)</f>
        <v>0</v>
      </c>
      <c r="H72" s="114" t="str">
        <f>VLOOKUP(B72,'Уч ЮН'!$A$3:$H$492,7,FALSE)</f>
        <v>ДЮСШ-6</v>
      </c>
      <c r="I72" s="60">
        <f t="shared" ref="I72:I103" si="9">M72</f>
        <v>23.3</v>
      </c>
      <c r="J72" s="60"/>
      <c r="K72" s="265">
        <f t="shared" si="7"/>
        <v>2</v>
      </c>
      <c r="L72" s="265">
        <v>3</v>
      </c>
      <c r="M72" s="266">
        <v>23.3</v>
      </c>
      <c r="N72" s="266"/>
      <c r="O72" s="295">
        <f t="shared" si="8"/>
        <v>23.3</v>
      </c>
      <c r="P72" s="269" t="str">
        <f>VLOOKUP(B72,'Уч ЮН'!$A$3:$H$492,8,FALSE)</f>
        <v>Гарынов А.А,</v>
      </c>
      <c r="Q72" s="283">
        <v>1</v>
      </c>
      <c r="AF72" s="64"/>
      <c r="AG72" s="64"/>
      <c r="AH72" s="64"/>
      <c r="AI72" s="64"/>
      <c r="AJ72" s="64"/>
      <c r="AK72" s="64"/>
      <c r="AL72" s="64"/>
    </row>
    <row r="73" spans="1:38" s="9" customFormat="1" ht="15">
      <c r="A73" s="93">
        <v>6</v>
      </c>
      <c r="B73" s="62">
        <v>955</v>
      </c>
      <c r="C73" s="63" t="str">
        <f>VLOOKUP(B73,'Уч ЮН'!$A$3:$H$492,2,FALSE)</f>
        <v>Гавриков Алексей</v>
      </c>
      <c r="D73" s="110" t="str">
        <f>VLOOKUP(B73,'Уч ЮН'!$A$3:$H$492,3,FALSE)</f>
        <v>2001</v>
      </c>
      <c r="E73" s="110"/>
      <c r="F73" s="63" t="str">
        <f>VLOOKUP(B73,'Уч ЮН'!$A$3:$H$492,5,FALSE)</f>
        <v>Тамбовская</v>
      </c>
      <c r="G73" s="87">
        <f>VLOOKUP(B73,'Уч ЮН'!$A$3:$H$492,6,FALSE)</f>
        <v>0</v>
      </c>
      <c r="H73" s="114" t="str">
        <f>VLOOKUP(B73,'Уч ЮН'!$A$3:$H$492,7,FALSE)</f>
        <v>СДЮСШОР "ЦПС по ЦИВС"</v>
      </c>
      <c r="I73" s="60">
        <f t="shared" si="9"/>
        <v>23.5</v>
      </c>
      <c r="J73" s="60"/>
      <c r="K73" s="265">
        <f t="shared" si="7"/>
        <v>2</v>
      </c>
      <c r="L73" s="265" t="s">
        <v>776</v>
      </c>
      <c r="M73" s="266">
        <v>23.5</v>
      </c>
      <c r="N73" s="266"/>
      <c r="O73" s="295">
        <f t="shared" si="8"/>
        <v>23.5</v>
      </c>
      <c r="P73" s="269" t="str">
        <f>VLOOKUP(B73,'Уч ЮН'!$A$3:$H$492,8,FALSE)</f>
        <v>Судомоина Т.Г.</v>
      </c>
      <c r="Q73" s="283">
        <v>1</v>
      </c>
      <c r="AF73" s="64"/>
      <c r="AG73" s="64"/>
      <c r="AH73" s="64"/>
      <c r="AI73" s="64"/>
      <c r="AJ73" s="64"/>
      <c r="AK73" s="64"/>
      <c r="AL73" s="64"/>
    </row>
    <row r="74" spans="1:38" s="9" customFormat="1" ht="15">
      <c r="A74" s="93">
        <v>7</v>
      </c>
      <c r="B74" s="62">
        <v>301</v>
      </c>
      <c r="C74" s="63" t="str">
        <f>VLOOKUP(B74,'Уч ЮН'!$A$3:$H$492,2,FALSE)</f>
        <v>Алькаев Руслан</v>
      </c>
      <c r="D74" s="110" t="str">
        <f>VLOOKUP(B74,'Уч ЮН'!$A$3:$H$492,3,FALSE)</f>
        <v>2001</v>
      </c>
      <c r="E74" s="110"/>
      <c r="F74" s="63" t="str">
        <f>VLOOKUP(B74,'Уч ЮН'!$A$3:$H$492,5,FALSE)</f>
        <v>Пензенская</v>
      </c>
      <c r="G74" s="87">
        <f>VLOOKUP(B74,'Уч ЮН'!$A$3:$H$492,6,FALSE)</f>
        <v>0</v>
      </c>
      <c r="H74" s="114" t="str">
        <f>VLOOKUP(B74,'Уч ЮН'!$A$3:$H$492,7,FALSE)</f>
        <v>КСШОР</v>
      </c>
      <c r="I74" s="60">
        <f t="shared" si="9"/>
        <v>23.9</v>
      </c>
      <c r="J74" s="60"/>
      <c r="K74" s="265">
        <f t="shared" si="7"/>
        <v>2</v>
      </c>
      <c r="L74" s="265">
        <v>2</v>
      </c>
      <c r="M74" s="266">
        <v>23.9</v>
      </c>
      <c r="N74" s="266"/>
      <c r="O74" s="295">
        <f t="shared" si="8"/>
        <v>23.9</v>
      </c>
      <c r="P74" s="269" t="str">
        <f>VLOOKUP(B74,'Уч ЮН'!$A$3:$H$492,8,FALSE)</f>
        <v>Конова Т.В.</v>
      </c>
      <c r="Q74" s="283">
        <v>1</v>
      </c>
      <c r="AF74" s="64"/>
      <c r="AG74" s="64"/>
      <c r="AH74" s="64"/>
      <c r="AI74" s="64"/>
      <c r="AJ74" s="64"/>
      <c r="AK74" s="64"/>
      <c r="AL74" s="64"/>
    </row>
    <row r="75" spans="1:38" s="9" customFormat="1" ht="15">
      <c r="A75" s="93">
        <v>8</v>
      </c>
      <c r="B75" s="62">
        <v>254</v>
      </c>
      <c r="C75" s="63" t="str">
        <f>VLOOKUP(B75,'Уч ЮН'!$A$3:$H$492,2,FALSE)</f>
        <v>Попов Владимир</v>
      </c>
      <c r="D75" s="110" t="str">
        <f>VLOOKUP(B75,'Уч ЮН'!$A$3:$H$492,3,FALSE)</f>
        <v>2002</v>
      </c>
      <c r="E75" s="110" t="str">
        <f>VLOOKUP(B75,'Уч ЮН'!$A$3:$H$492,4,FALSE)</f>
        <v>2</v>
      </c>
      <c r="F75" s="63" t="str">
        <f>VLOOKUP(B75,'Уч ЮН'!$A$3:$H$492,5,FALSE)</f>
        <v>Пензенская</v>
      </c>
      <c r="G75" s="87">
        <f>VLOOKUP(B75,'Уч ЮН'!$A$3:$H$492,6,FALSE)</f>
        <v>0</v>
      </c>
      <c r="H75" s="114" t="str">
        <f>VLOOKUP(B75,'Уч ЮН'!$A$3:$H$492,7,FALSE)</f>
        <v>ДЮСШ-6</v>
      </c>
      <c r="I75" s="60">
        <f t="shared" si="9"/>
        <v>23.9</v>
      </c>
      <c r="J75" s="60"/>
      <c r="K75" s="265">
        <f t="shared" si="7"/>
        <v>2</v>
      </c>
      <c r="L75" s="265" t="s">
        <v>776</v>
      </c>
      <c r="M75" s="266">
        <v>23.9</v>
      </c>
      <c r="N75" s="266"/>
      <c r="O75" s="295">
        <f t="shared" si="8"/>
        <v>23.9</v>
      </c>
      <c r="P75" s="269" t="str">
        <f>VLOOKUP(B75,'Уч ЮН'!$A$3:$H$492,8,FALSE)</f>
        <v>Земсков А.М.</v>
      </c>
      <c r="Q75" s="283">
        <v>1</v>
      </c>
      <c r="AF75" s="64"/>
      <c r="AG75" s="64"/>
      <c r="AH75" s="64"/>
      <c r="AI75" s="64"/>
      <c r="AJ75" s="64"/>
      <c r="AK75" s="64"/>
      <c r="AL75" s="64"/>
    </row>
    <row r="76" spans="1:38" s="9" customFormat="1" ht="15">
      <c r="A76" s="93">
        <v>9</v>
      </c>
      <c r="B76" s="62">
        <v>964</v>
      </c>
      <c r="C76" s="63" t="str">
        <f>VLOOKUP(B76,'Уч ЮН'!$A$3:$H$492,2,FALSE)</f>
        <v>Сухарев Даниил</v>
      </c>
      <c r="D76" s="110" t="str">
        <f>VLOOKUP(B76,'Уч ЮН'!$A$3:$H$492,3,FALSE)</f>
        <v>2002</v>
      </c>
      <c r="E76" s="110" t="str">
        <f>VLOOKUP(B76,'Уч ЮН'!$A$3:$H$492,4,FALSE)</f>
        <v>2</v>
      </c>
      <c r="F76" s="63" t="str">
        <f>VLOOKUP(B76,'Уч ЮН'!$A$3:$H$492,5,FALSE)</f>
        <v>Саратовская</v>
      </c>
      <c r="G76" s="87">
        <f>VLOOKUP(B76,'Уч ЮН'!$A$3:$H$492,6,FALSE)</f>
        <v>0</v>
      </c>
      <c r="H76" s="114" t="str">
        <f>VLOOKUP(B76,'Уч ЮН'!$A$3:$H$492,7,FALSE)</f>
        <v>СДЮСШОР-6</v>
      </c>
      <c r="I76" s="60">
        <f t="shared" si="9"/>
        <v>24</v>
      </c>
      <c r="J76" s="60"/>
      <c r="K76" s="265">
        <f t="shared" si="7"/>
        <v>2</v>
      </c>
      <c r="L76" s="265" t="s">
        <v>776</v>
      </c>
      <c r="M76" s="266">
        <v>24</v>
      </c>
      <c r="N76" s="266"/>
      <c r="O76" s="295">
        <f t="shared" si="8"/>
        <v>24</v>
      </c>
      <c r="P76" s="269" t="str">
        <f>VLOOKUP(B76,'Уч ЮН'!$A$3:$H$492,8,FALSE)</f>
        <v>Тихненко С.Г.</v>
      </c>
      <c r="Q76" s="283">
        <v>2</v>
      </c>
      <c r="AF76" s="64"/>
      <c r="AG76" s="64"/>
      <c r="AH76" s="64"/>
      <c r="AI76" s="64"/>
      <c r="AJ76" s="64"/>
      <c r="AK76" s="64"/>
      <c r="AL76" s="64"/>
    </row>
    <row r="77" spans="1:38" s="9" customFormat="1" ht="15">
      <c r="A77" s="93">
        <v>10</v>
      </c>
      <c r="B77" s="62">
        <v>300</v>
      </c>
      <c r="C77" s="63" t="str">
        <f>VLOOKUP(B77,'Уч ЮН'!$A$3:$H$492,2,FALSE)</f>
        <v>Афтаев Денис</v>
      </c>
      <c r="D77" s="110" t="str">
        <f>VLOOKUP(B77,'Уч ЮН'!$A$3:$H$492,3,FALSE)</f>
        <v>2002</v>
      </c>
      <c r="E77" s="110"/>
      <c r="F77" s="63" t="str">
        <f>VLOOKUP(B77,'Уч ЮН'!$A$3:$H$492,5,FALSE)</f>
        <v>Пензенская</v>
      </c>
      <c r="G77" s="87">
        <f>VLOOKUP(B77,'Уч ЮН'!$A$3:$H$492,6,FALSE)</f>
        <v>0</v>
      </c>
      <c r="H77" s="114" t="str">
        <f>VLOOKUP(B77,'Уч ЮН'!$A$3:$H$492,7,FALSE)</f>
        <v>КСШОР</v>
      </c>
      <c r="I77" s="60">
        <f t="shared" si="9"/>
        <v>24.1</v>
      </c>
      <c r="J77" s="60"/>
      <c r="K77" s="265">
        <f t="shared" si="7"/>
        <v>2</v>
      </c>
      <c r="L77" s="265" t="s">
        <v>776</v>
      </c>
      <c r="M77" s="266">
        <v>24.1</v>
      </c>
      <c r="N77" s="266"/>
      <c r="O77" s="295">
        <f t="shared" si="8"/>
        <v>24.1</v>
      </c>
      <c r="P77" s="269" t="str">
        <f>VLOOKUP(B77,'Уч ЮН'!$A$3:$H$492,8,FALSE)</f>
        <v>Конова Т.В.</v>
      </c>
      <c r="Q77" s="283">
        <v>1</v>
      </c>
      <c r="AF77" s="64"/>
      <c r="AG77" s="64"/>
      <c r="AH77" s="64"/>
      <c r="AI77" s="64"/>
      <c r="AJ77" s="64"/>
      <c r="AK77" s="64"/>
      <c r="AL77" s="64"/>
    </row>
    <row r="78" spans="1:38" s="9" customFormat="1" ht="15">
      <c r="A78" s="93">
        <v>11</v>
      </c>
      <c r="B78" s="62">
        <v>971</v>
      </c>
      <c r="C78" s="63" t="str">
        <f>VLOOKUP(B78,'Уч ЮН'!$A$3:$H$492,2,FALSE)</f>
        <v>Демин Иван</v>
      </c>
      <c r="D78" s="110" t="str">
        <f>VLOOKUP(B78,'Уч ЮН'!$A$3:$H$492,3,FALSE)</f>
        <v>2002</v>
      </c>
      <c r="E78" s="110" t="str">
        <f>VLOOKUP(B78,'Уч ЮН'!$A$3:$H$492,4,FALSE)</f>
        <v>2</v>
      </c>
      <c r="F78" s="63" t="str">
        <f>VLOOKUP(B78,'Уч ЮН'!$A$3:$H$492,5,FALSE)</f>
        <v>Саратовская</v>
      </c>
      <c r="G78" s="87">
        <f>VLOOKUP(B78,'Уч ЮН'!$A$3:$H$492,6,FALSE)</f>
        <v>0</v>
      </c>
      <c r="H78" s="114" t="str">
        <f>VLOOKUP(B78,'Уч ЮН'!$A$3:$H$492,7,FALSE)</f>
        <v>СДЮСШОР-6</v>
      </c>
      <c r="I78" s="60">
        <f t="shared" si="9"/>
        <v>24.1</v>
      </c>
      <c r="J78" s="60"/>
      <c r="K78" s="265">
        <f t="shared" si="7"/>
        <v>2</v>
      </c>
      <c r="L78" s="265" t="s">
        <v>776</v>
      </c>
      <c r="M78" s="266">
        <v>24.1</v>
      </c>
      <c r="N78" s="266"/>
      <c r="O78" s="295">
        <f t="shared" si="8"/>
        <v>24.1</v>
      </c>
      <c r="P78" s="269" t="str">
        <f>VLOOKUP(B78,'Уч ЮН'!$A$3:$H$492,8,FALSE)</f>
        <v>Никитина Л.А.</v>
      </c>
      <c r="Q78" s="283"/>
      <c r="AF78" s="64"/>
      <c r="AG78" s="64"/>
      <c r="AH78" s="64"/>
      <c r="AI78" s="64"/>
      <c r="AJ78" s="64"/>
      <c r="AK78" s="64"/>
      <c r="AL78" s="64"/>
    </row>
    <row r="79" spans="1:38" s="9" customFormat="1" ht="15">
      <c r="A79" s="93">
        <v>12</v>
      </c>
      <c r="B79" s="62">
        <v>549</v>
      </c>
      <c r="C79" s="63" t="str">
        <f>VLOOKUP(B79,'Уч ЮН'!$A$3:$H$492,2,FALSE)</f>
        <v>Мустафин Тимур</v>
      </c>
      <c r="D79" s="110" t="str">
        <f>VLOOKUP(B79,'Уч ЮН'!$A$3:$H$492,3,FALSE)</f>
        <v>2002</v>
      </c>
      <c r="E79" s="110">
        <f>VLOOKUP(B79,'Уч ЮН'!$A$3:$H$492,4,FALSE)</f>
        <v>2</v>
      </c>
      <c r="F79" s="63" t="str">
        <f>VLOOKUP(B79,'Уч ЮН'!$A$3:$H$492,5,FALSE)</f>
        <v>Самарская</v>
      </c>
      <c r="G79" s="87">
        <f>VLOOKUP(B79,'Уч ЮН'!$A$3:$H$492,6,FALSE)</f>
        <v>0</v>
      </c>
      <c r="H79" s="114" t="str">
        <f>VLOOKUP(B79,'Уч ЮН'!$A$3:$H$492,7,FALSE)</f>
        <v>СДЮСШОР-2</v>
      </c>
      <c r="I79" s="60">
        <f t="shared" si="9"/>
        <v>24.2</v>
      </c>
      <c r="J79" s="60"/>
      <c r="K79" s="265">
        <f t="shared" si="7"/>
        <v>2</v>
      </c>
      <c r="L79" s="265" t="s">
        <v>776</v>
      </c>
      <c r="M79" s="266">
        <v>24.2</v>
      </c>
      <c r="N79" s="266"/>
      <c r="O79" s="295">
        <f t="shared" si="8"/>
        <v>24.2</v>
      </c>
      <c r="P79" s="269" t="str">
        <f>VLOOKUP(B79,'Уч ЮН'!$A$3:$H$492,8,FALSE)</f>
        <v>Зайцев И. С, Андронов Ю. В.</v>
      </c>
      <c r="Q79" s="283">
        <v>2</v>
      </c>
      <c r="AF79" s="64"/>
      <c r="AG79" s="64"/>
      <c r="AH79" s="64"/>
      <c r="AI79" s="64"/>
      <c r="AJ79" s="64"/>
      <c r="AK79" s="64"/>
      <c r="AL79" s="64"/>
    </row>
    <row r="80" spans="1:38" s="9" customFormat="1" ht="15">
      <c r="A80" s="93">
        <v>13</v>
      </c>
      <c r="B80" s="62">
        <v>289</v>
      </c>
      <c r="C80" s="63" t="str">
        <f>VLOOKUP(B80,'Уч ЮН'!$A$3:$H$492,2,FALSE)</f>
        <v>Крылов Никита</v>
      </c>
      <c r="D80" s="110" t="str">
        <f>VLOOKUP(B80,'Уч ЮН'!$A$3:$H$492,3,FALSE)</f>
        <v>2002</v>
      </c>
      <c r="E80" s="110" t="str">
        <f>VLOOKUP(B80,'Уч ЮН'!$A$3:$H$492,4,FALSE)</f>
        <v>2</v>
      </c>
      <c r="F80" s="63" t="str">
        <f>VLOOKUP(B80,'Уч ЮН'!$A$3:$H$492,5,FALSE)</f>
        <v>Пензенская</v>
      </c>
      <c r="G80" s="87">
        <f>VLOOKUP(B80,'Уч ЮН'!$A$3:$H$492,6,FALSE)</f>
        <v>0</v>
      </c>
      <c r="H80" s="114" t="str">
        <f>VLOOKUP(B80,'Уч ЮН'!$A$3:$H$492,7,FALSE)</f>
        <v>КСШОР</v>
      </c>
      <c r="I80" s="60">
        <f t="shared" si="9"/>
        <v>24.2</v>
      </c>
      <c r="J80" s="60"/>
      <c r="K80" s="265">
        <f t="shared" si="7"/>
        <v>2</v>
      </c>
      <c r="L80" s="265" t="s">
        <v>776</v>
      </c>
      <c r="M80" s="266">
        <v>24.2</v>
      </c>
      <c r="N80" s="266"/>
      <c r="O80" s="295">
        <f t="shared" si="8"/>
        <v>24.2</v>
      </c>
      <c r="P80" s="269" t="str">
        <f>VLOOKUP(B80,'Уч ЮН'!$A$3:$H$492,8,FALSE)</f>
        <v>Карасик А.Г.Н.А.</v>
      </c>
      <c r="Q80" s="283">
        <v>1</v>
      </c>
      <c r="AF80" s="64"/>
      <c r="AG80" s="64"/>
      <c r="AH80" s="64"/>
      <c r="AI80" s="64"/>
      <c r="AJ80" s="64"/>
      <c r="AK80" s="64"/>
      <c r="AL80" s="64"/>
    </row>
    <row r="81" spans="1:38" s="9" customFormat="1" ht="15">
      <c r="A81" s="93">
        <v>14</v>
      </c>
      <c r="B81" s="62" t="s">
        <v>626</v>
      </c>
      <c r="C81" s="63" t="str">
        <f>VLOOKUP(B81,'Уч ЮН'!$A$3:$H$492,2,FALSE)</f>
        <v>Мизинцов Максим</v>
      </c>
      <c r="D81" s="110" t="str">
        <f>VLOOKUP(B81,'Уч ЮН'!$A$3:$H$492,3,FALSE)</f>
        <v>2001</v>
      </c>
      <c r="E81" s="110" t="str">
        <f>VLOOKUP(B81,'Уч ЮН'!$A$3:$H$492,4,FALSE)</f>
        <v>1</v>
      </c>
      <c r="F81" s="63" t="str">
        <f>VLOOKUP(B81,'Уч ЮН'!$A$3:$H$492,5,FALSE)</f>
        <v>Саратовская</v>
      </c>
      <c r="G81" s="87">
        <f>VLOOKUP(B81,'Уч ЮН'!$A$3:$H$492,6,FALSE)</f>
        <v>0</v>
      </c>
      <c r="H81" s="114" t="str">
        <f>VLOOKUP(B81,'Уч ЮН'!$A$3:$H$492,7,FALSE)</f>
        <v>ДЮСШ Энгельс</v>
      </c>
      <c r="I81" s="60">
        <f t="shared" si="9"/>
        <v>24.3</v>
      </c>
      <c r="J81" s="60"/>
      <c r="K81" s="265">
        <f t="shared" si="7"/>
        <v>3</v>
      </c>
      <c r="L81" s="265" t="s">
        <v>776</v>
      </c>
      <c r="M81" s="266">
        <v>24.3</v>
      </c>
      <c r="N81" s="266"/>
      <c r="O81" s="295">
        <f t="shared" si="8"/>
        <v>24.3</v>
      </c>
      <c r="P81" s="269" t="str">
        <f>VLOOKUP(B81,'Уч ЮН'!$A$3:$H$492,8,FALSE)</f>
        <v>Кудашкина З.К.</v>
      </c>
      <c r="Q81" s="283">
        <v>1</v>
      </c>
      <c r="AF81" s="64"/>
      <c r="AG81" s="64"/>
      <c r="AH81" s="64"/>
      <c r="AI81" s="64"/>
      <c r="AJ81" s="64"/>
      <c r="AK81" s="64"/>
      <c r="AL81" s="64"/>
    </row>
    <row r="82" spans="1:38" s="9" customFormat="1" ht="15">
      <c r="A82" s="93">
        <v>15</v>
      </c>
      <c r="B82" s="62">
        <v>622</v>
      </c>
      <c r="C82" s="63" t="str">
        <f>VLOOKUP(B82,'Уч ЮН'!$A$3:$H$492,2,FALSE)</f>
        <v>Евстигнеев Владислав</v>
      </c>
      <c r="D82" s="110" t="str">
        <f>VLOOKUP(B82,'Уч ЮН'!$A$3:$H$492,3,FALSE)</f>
        <v>2001</v>
      </c>
      <c r="E82" s="110" t="str">
        <f>VLOOKUP(B82,'Уч ЮН'!$A$3:$H$492,4,FALSE)</f>
        <v>2</v>
      </c>
      <c r="F82" s="63" t="str">
        <f>VLOOKUP(B82,'Уч ЮН'!$A$3:$H$492,5,FALSE)</f>
        <v>Нижегородская</v>
      </c>
      <c r="G82" s="87">
        <f>VLOOKUP(B82,'Уч ЮН'!$A$3:$H$492,6,FALSE)</f>
        <v>0</v>
      </c>
      <c r="H82" s="114" t="str">
        <f>VLOOKUP(B82,'Уч ЮН'!$A$3:$H$492,7,FALSE)</f>
        <v xml:space="preserve"> ДЮСШ-3, Арзамас</v>
      </c>
      <c r="I82" s="60">
        <f t="shared" si="9"/>
        <v>24.3</v>
      </c>
      <c r="J82" s="60"/>
      <c r="K82" s="265">
        <f t="shared" si="7"/>
        <v>3</v>
      </c>
      <c r="L82" s="265" t="s">
        <v>776</v>
      </c>
      <c r="M82" s="266">
        <v>24.3</v>
      </c>
      <c r="N82" s="266"/>
      <c r="O82" s="295">
        <f t="shared" si="8"/>
        <v>24.3</v>
      </c>
      <c r="P82" s="269" t="str">
        <f>VLOOKUP(B82,'Уч ЮН'!$A$3:$H$492,8,FALSE)</f>
        <v>Папин А.Ю</v>
      </c>
      <c r="Q82" s="283">
        <v>1</v>
      </c>
      <c r="AF82" s="64"/>
      <c r="AG82" s="64"/>
      <c r="AH82" s="64"/>
      <c r="AI82" s="64"/>
      <c r="AJ82" s="64"/>
      <c r="AK82" s="64"/>
      <c r="AL82" s="64"/>
    </row>
    <row r="83" spans="1:38" s="9" customFormat="1" ht="15">
      <c r="A83" s="93">
        <v>16</v>
      </c>
      <c r="B83" s="62">
        <v>552</v>
      </c>
      <c r="C83" s="63" t="str">
        <f>VLOOKUP(B83,'Уч ЮН'!$A$3:$H$492,2,FALSE)</f>
        <v>Устинов Максим</v>
      </c>
      <c r="D83" s="110" t="str">
        <f>VLOOKUP(B83,'Уч ЮН'!$A$3:$H$492,3,FALSE)</f>
        <v>2002</v>
      </c>
      <c r="E83" s="110">
        <f>VLOOKUP(B83,'Уч ЮН'!$A$3:$H$492,4,FALSE)</f>
        <v>2</v>
      </c>
      <c r="F83" s="63" t="str">
        <f>VLOOKUP(B83,'Уч ЮН'!$A$3:$H$492,5,FALSE)</f>
        <v>Самарская</v>
      </c>
      <c r="G83" s="87">
        <f>VLOOKUP(B83,'Уч ЮН'!$A$3:$H$492,6,FALSE)</f>
        <v>0</v>
      </c>
      <c r="H83" s="114" t="str">
        <f>VLOOKUP(B83,'Уч ЮН'!$A$3:$H$492,7,FALSE)</f>
        <v>СДЮСШОР-2</v>
      </c>
      <c r="I83" s="60">
        <f t="shared" si="9"/>
        <v>24.4</v>
      </c>
      <c r="J83" s="60"/>
      <c r="K83" s="265">
        <f t="shared" si="7"/>
        <v>3</v>
      </c>
      <c r="L83" s="265" t="s">
        <v>776</v>
      </c>
      <c r="M83" s="266">
        <v>24.4</v>
      </c>
      <c r="N83" s="266"/>
      <c r="O83" s="295">
        <f t="shared" si="8"/>
        <v>24.4</v>
      </c>
      <c r="P83" s="269" t="str">
        <f>VLOOKUP(B83,'Уч ЮН'!$A$3:$H$492,8,FALSE)</f>
        <v>Зайцев И. С, Андронов Ю. В.</v>
      </c>
      <c r="Q83" s="283">
        <v>1</v>
      </c>
      <c r="AF83" s="64"/>
      <c r="AG83" s="64"/>
      <c r="AH83" s="64"/>
      <c r="AI83" s="64"/>
      <c r="AJ83" s="64"/>
      <c r="AK83" s="64"/>
      <c r="AL83" s="64"/>
    </row>
    <row r="84" spans="1:38" s="9" customFormat="1" ht="15">
      <c r="A84" s="93">
        <v>17</v>
      </c>
      <c r="B84" s="62">
        <v>283</v>
      </c>
      <c r="C84" s="63" t="str">
        <f>VLOOKUP(B84,'Уч ЮН'!$A$3:$H$492,2,FALSE)</f>
        <v>Рогулин Максим</v>
      </c>
      <c r="D84" s="110" t="str">
        <f>VLOOKUP(B84,'Уч ЮН'!$A$3:$H$492,3,FALSE)</f>
        <v>2002</v>
      </c>
      <c r="E84" s="110" t="str">
        <f>VLOOKUP(B84,'Уч ЮН'!$A$3:$H$492,4,FALSE)</f>
        <v>2</v>
      </c>
      <c r="F84" s="63" t="str">
        <f>VLOOKUP(B84,'Уч ЮН'!$A$3:$H$492,5,FALSE)</f>
        <v>Пензенская</v>
      </c>
      <c r="G84" s="87">
        <f>VLOOKUP(B84,'Уч ЮН'!$A$3:$H$492,6,FALSE)</f>
        <v>0</v>
      </c>
      <c r="H84" s="114" t="str">
        <f>VLOOKUP(B84,'Уч ЮН'!$A$3:$H$492,7,FALSE)</f>
        <v>КСШОР</v>
      </c>
      <c r="I84" s="60">
        <f t="shared" si="9"/>
        <v>24.5</v>
      </c>
      <c r="J84" s="60"/>
      <c r="K84" s="265">
        <f t="shared" si="7"/>
        <v>3</v>
      </c>
      <c r="L84" s="265" t="s">
        <v>776</v>
      </c>
      <c r="M84" s="266">
        <v>24.5</v>
      </c>
      <c r="N84" s="266"/>
      <c r="O84" s="295">
        <f t="shared" si="8"/>
        <v>24.5</v>
      </c>
      <c r="P84" s="269" t="str">
        <f>VLOOKUP(B84,'Уч ЮН'!$A$3:$H$492,8,FALSE)</f>
        <v>Карасик Н.А.,А.Г.</v>
      </c>
      <c r="Q84" s="283">
        <v>2</v>
      </c>
      <c r="AF84" s="64"/>
      <c r="AG84" s="64"/>
      <c r="AH84" s="64"/>
      <c r="AI84" s="64"/>
      <c r="AJ84" s="64"/>
      <c r="AK84" s="64"/>
      <c r="AL84" s="64"/>
    </row>
    <row r="85" spans="1:38" s="9" customFormat="1" ht="15">
      <c r="A85" s="93">
        <v>18</v>
      </c>
      <c r="B85" s="62">
        <v>284</v>
      </c>
      <c r="C85" s="63" t="str">
        <f>VLOOKUP(B85,'Уч ЮН'!$A$3:$H$492,2,FALSE)</f>
        <v>Шматко Илья</v>
      </c>
      <c r="D85" s="110" t="str">
        <f>VLOOKUP(B85,'Уч ЮН'!$A$3:$H$492,3,FALSE)</f>
        <v>2001</v>
      </c>
      <c r="E85" s="110" t="str">
        <f>VLOOKUP(B85,'Уч ЮН'!$A$3:$H$492,4,FALSE)</f>
        <v>2</v>
      </c>
      <c r="F85" s="63" t="str">
        <f>VLOOKUP(B85,'Уч ЮН'!$A$3:$H$492,5,FALSE)</f>
        <v>Пензенская</v>
      </c>
      <c r="G85" s="87">
        <f>VLOOKUP(B85,'Уч ЮН'!$A$3:$H$492,6,FALSE)</f>
        <v>0</v>
      </c>
      <c r="H85" s="114" t="str">
        <f>VLOOKUP(B85,'Уч ЮН'!$A$3:$H$492,7,FALSE)</f>
        <v>КСШОР</v>
      </c>
      <c r="I85" s="60">
        <f t="shared" si="9"/>
        <v>24.5</v>
      </c>
      <c r="J85" s="60"/>
      <c r="K85" s="265">
        <f t="shared" si="7"/>
        <v>3</v>
      </c>
      <c r="L85" s="265" t="s">
        <v>776</v>
      </c>
      <c r="M85" s="266">
        <v>24.5</v>
      </c>
      <c r="N85" s="266"/>
      <c r="O85" s="295">
        <f t="shared" si="8"/>
        <v>24.5</v>
      </c>
      <c r="P85" s="269" t="str">
        <f>VLOOKUP(B85,'Уч ЮН'!$A$3:$H$492,8,FALSE)</f>
        <v>Карасик Н.А.,А.Г.</v>
      </c>
      <c r="Q85" s="283">
        <v>1</v>
      </c>
      <c r="AF85" s="64"/>
      <c r="AG85" s="64"/>
      <c r="AH85" s="64"/>
      <c r="AI85" s="64"/>
      <c r="AJ85" s="64"/>
      <c r="AK85" s="64"/>
      <c r="AL85" s="64"/>
    </row>
    <row r="86" spans="1:38" s="9" customFormat="1" ht="15">
      <c r="A86" s="93">
        <v>19</v>
      </c>
      <c r="B86" s="62" t="s">
        <v>619</v>
      </c>
      <c r="C86" s="63" t="str">
        <f>VLOOKUP(B86,'Уч ЮН'!$A$3:$H$492,2,FALSE)</f>
        <v>Быков Дмитрий</v>
      </c>
      <c r="D86" s="110" t="str">
        <f>VLOOKUP(B86,'Уч ЮН'!$A$3:$H$492,3,FALSE)</f>
        <v>2001</v>
      </c>
      <c r="E86" s="110" t="str">
        <f>VLOOKUP(B86,'Уч ЮН'!$A$3:$H$492,4,FALSE)</f>
        <v>2</v>
      </c>
      <c r="F86" s="63" t="str">
        <f>VLOOKUP(B86,'Уч ЮН'!$A$3:$H$492,5,FALSE)</f>
        <v>Саратовская</v>
      </c>
      <c r="G86" s="87">
        <f>VLOOKUP(B86,'Уч ЮН'!$A$3:$H$492,6,FALSE)</f>
        <v>0</v>
      </c>
      <c r="H86" s="114" t="str">
        <f>VLOOKUP(B86,'Уч ЮН'!$A$3:$H$492,7,FALSE)</f>
        <v>ДЮСШ Энгельс</v>
      </c>
      <c r="I86" s="60">
        <f t="shared" si="9"/>
        <v>24.5</v>
      </c>
      <c r="J86" s="60"/>
      <c r="K86" s="265">
        <f t="shared" si="7"/>
        <v>3</v>
      </c>
      <c r="L86" s="265" t="s">
        <v>776</v>
      </c>
      <c r="M86" s="266">
        <v>24.5</v>
      </c>
      <c r="N86" s="266"/>
      <c r="O86" s="295">
        <f t="shared" si="8"/>
        <v>24.5</v>
      </c>
      <c r="P86" s="269" t="str">
        <f>VLOOKUP(B86,'Уч ЮН'!$A$3:$H$492,8,FALSE)</f>
        <v>Минахметова О.В.</v>
      </c>
      <c r="Q86" s="283">
        <v>1</v>
      </c>
      <c r="AF86" s="64"/>
      <c r="AG86" s="64"/>
      <c r="AH86" s="64"/>
      <c r="AI86" s="64"/>
      <c r="AJ86" s="64"/>
      <c r="AK86" s="64"/>
      <c r="AL86" s="64"/>
    </row>
    <row r="87" spans="1:38" s="9" customFormat="1" ht="15">
      <c r="A87" s="93">
        <v>20</v>
      </c>
      <c r="B87" s="62">
        <v>968</v>
      </c>
      <c r="C87" s="63" t="str">
        <f>VLOOKUP(B87,'Уч ЮН'!$A$3:$H$492,2,FALSE)</f>
        <v>Серов Андрей</v>
      </c>
      <c r="D87" s="110" t="str">
        <f>VLOOKUP(B87,'Уч ЮН'!$A$3:$H$492,3,FALSE)</f>
        <v>2001</v>
      </c>
      <c r="E87" s="110" t="str">
        <f>VLOOKUP(B87,'Уч ЮН'!$A$3:$H$492,4,FALSE)</f>
        <v>2</v>
      </c>
      <c r="F87" s="63" t="str">
        <f>VLOOKUP(B87,'Уч ЮН'!$A$3:$H$492,5,FALSE)</f>
        <v>Саратовская</v>
      </c>
      <c r="G87" s="87">
        <f>VLOOKUP(B87,'Уч ЮН'!$A$3:$H$492,6,FALSE)</f>
        <v>0</v>
      </c>
      <c r="H87" s="114" t="str">
        <f>VLOOKUP(B87,'Уч ЮН'!$A$3:$H$492,7,FALSE)</f>
        <v>СДЮСШОР-6</v>
      </c>
      <c r="I87" s="60">
        <f t="shared" si="9"/>
        <v>24.5</v>
      </c>
      <c r="J87" s="60"/>
      <c r="K87" s="265">
        <f t="shared" si="7"/>
        <v>3</v>
      </c>
      <c r="L87" s="265" t="s">
        <v>776</v>
      </c>
      <c r="M87" s="266">
        <v>24.5</v>
      </c>
      <c r="N87" s="266"/>
      <c r="O87" s="295">
        <f t="shared" si="8"/>
        <v>24.5</v>
      </c>
      <c r="P87" s="269" t="str">
        <f>VLOOKUP(B87,'Уч ЮН'!$A$3:$H$492,8,FALSE)</f>
        <v>Никитина Л.А.</v>
      </c>
      <c r="Q87" s="283">
        <v>2</v>
      </c>
      <c r="AF87" s="64"/>
      <c r="AG87" s="64"/>
      <c r="AH87" s="64"/>
      <c r="AI87" s="64"/>
      <c r="AJ87" s="64"/>
      <c r="AK87" s="64"/>
      <c r="AL87" s="64"/>
    </row>
    <row r="88" spans="1:38" s="9" customFormat="1" ht="15">
      <c r="A88" s="93">
        <v>21</v>
      </c>
      <c r="B88" s="62">
        <v>136</v>
      </c>
      <c r="C88" s="63" t="str">
        <f>VLOOKUP(B88,'Уч ЮН'!$A$3:$H$492,2,FALSE)</f>
        <v>Ефремов Александр</v>
      </c>
      <c r="D88" s="110" t="str">
        <f>VLOOKUP(B88,'Уч ЮН'!$A$3:$H$492,3,FALSE)</f>
        <v>2002</v>
      </c>
      <c r="E88" s="110" t="str">
        <f>VLOOKUP(B88,'Уч ЮН'!$A$3:$H$492,4,FALSE)</f>
        <v>2</v>
      </c>
      <c r="F88" s="63" t="str">
        <f>VLOOKUP(B88,'Уч ЮН'!$A$3:$H$492,5,FALSE)</f>
        <v>Пензенская</v>
      </c>
      <c r="G88" s="87">
        <f>VLOOKUP(B88,'Уч ЮН'!$A$3:$H$492,6,FALSE)</f>
        <v>0</v>
      </c>
      <c r="H88" s="114" t="str">
        <f>VLOOKUP(B88,'Уч ЮН'!$A$3:$H$492,7,FALSE)</f>
        <v>УОР</v>
      </c>
      <c r="I88" s="60">
        <f t="shared" si="9"/>
        <v>24.5</v>
      </c>
      <c r="J88" s="60"/>
      <c r="K88" s="265">
        <f t="shared" si="7"/>
        <v>3</v>
      </c>
      <c r="L88" s="265" t="s">
        <v>776</v>
      </c>
      <c r="M88" s="266">
        <v>24.5</v>
      </c>
      <c r="N88" s="266"/>
      <c r="O88" s="295">
        <f t="shared" si="8"/>
        <v>24.5</v>
      </c>
      <c r="P88" s="269" t="str">
        <f>VLOOKUP(B88,'Уч ЮН'!$A$3:$H$492,8,FALSE)</f>
        <v>Аксеновы А.В. и Е.С., Царьков Ю.В.</v>
      </c>
      <c r="Q88" s="283">
        <v>2</v>
      </c>
      <c r="AF88" s="64"/>
      <c r="AG88" s="64"/>
      <c r="AH88" s="64"/>
      <c r="AI88" s="64"/>
      <c r="AJ88" s="64"/>
      <c r="AK88" s="64"/>
      <c r="AL88" s="64"/>
    </row>
    <row r="89" spans="1:38" s="9" customFormat="1" ht="15">
      <c r="A89" s="93">
        <v>22</v>
      </c>
      <c r="B89" s="62">
        <v>511</v>
      </c>
      <c r="C89" s="63" t="str">
        <f>VLOOKUP(B89,'Уч ЮН'!$A$3:$H$492,2,FALSE)</f>
        <v>Орлинский Павел</v>
      </c>
      <c r="D89" s="110" t="str">
        <f>VLOOKUP(B89,'Уч ЮН'!$A$3:$H$492,3,FALSE)</f>
        <v>2002</v>
      </c>
      <c r="E89" s="110">
        <f>VLOOKUP(B89,'Уч ЮН'!$A$3:$H$492,4,FALSE)</f>
        <v>2</v>
      </c>
      <c r="F89" s="63" t="str">
        <f>VLOOKUP(B89,'Уч ЮН'!$A$3:$H$492,5,FALSE)</f>
        <v>Самарская</v>
      </c>
      <c r="G89" s="87">
        <f>VLOOKUP(B89,'Уч ЮН'!$A$3:$H$492,6,FALSE)</f>
        <v>0</v>
      </c>
      <c r="H89" s="114" t="str">
        <f>VLOOKUP(B89,'Уч ЮН'!$A$3:$H$492,7,FALSE)</f>
        <v>СШОР-1</v>
      </c>
      <c r="I89" s="60">
        <f t="shared" si="9"/>
        <v>24.5</v>
      </c>
      <c r="J89" s="60"/>
      <c r="K89" s="265">
        <f t="shared" si="7"/>
        <v>3</v>
      </c>
      <c r="L89" s="265" t="s">
        <v>776</v>
      </c>
      <c r="M89" s="266">
        <v>24.5</v>
      </c>
      <c r="N89" s="266"/>
      <c r="O89" s="295">
        <f t="shared" si="8"/>
        <v>24.5</v>
      </c>
      <c r="P89" s="269" t="str">
        <f>VLOOKUP(B89,'Уч ЮН'!$A$3:$H$492,8,FALSE)</f>
        <v>Локтионова Н. Н.</v>
      </c>
      <c r="Q89" s="283">
        <v>1</v>
      </c>
      <c r="AF89" s="64"/>
      <c r="AG89" s="64"/>
      <c r="AH89" s="64"/>
      <c r="AI89" s="64"/>
      <c r="AJ89" s="64"/>
      <c r="AK89" s="64"/>
      <c r="AL89" s="64"/>
    </row>
    <row r="90" spans="1:38" s="9" customFormat="1" ht="15">
      <c r="A90" s="93">
        <v>23</v>
      </c>
      <c r="B90" s="62">
        <v>551</v>
      </c>
      <c r="C90" s="63" t="str">
        <f>VLOOKUP(B90,'Уч ЮН'!$A$3:$H$492,2,FALSE)</f>
        <v>Лутаев Никита</v>
      </c>
      <c r="D90" s="110" t="str">
        <f>VLOOKUP(B90,'Уч ЮН'!$A$3:$H$492,3,FALSE)</f>
        <v>2002</v>
      </c>
      <c r="E90" s="110">
        <f>VLOOKUP(B90,'Уч ЮН'!$A$3:$H$492,4,FALSE)</f>
        <v>2</v>
      </c>
      <c r="F90" s="63" t="str">
        <f>VLOOKUP(B90,'Уч ЮН'!$A$3:$H$492,5,FALSE)</f>
        <v>Самарская</v>
      </c>
      <c r="G90" s="87">
        <f>VLOOKUP(B90,'Уч ЮН'!$A$3:$H$492,6,FALSE)</f>
        <v>0</v>
      </c>
      <c r="H90" s="114" t="str">
        <f>VLOOKUP(B90,'Уч ЮН'!$A$3:$H$492,7,FALSE)</f>
        <v>СДЮСШОР-2</v>
      </c>
      <c r="I90" s="60">
        <f t="shared" si="9"/>
        <v>24.6</v>
      </c>
      <c r="J90" s="60"/>
      <c r="K90" s="265">
        <f t="shared" si="7"/>
        <v>3</v>
      </c>
      <c r="L90" s="265" t="s">
        <v>776</v>
      </c>
      <c r="M90" s="266">
        <v>24.6</v>
      </c>
      <c r="N90" s="266"/>
      <c r="O90" s="295">
        <f t="shared" si="8"/>
        <v>24.6</v>
      </c>
      <c r="P90" s="269" t="str">
        <f>VLOOKUP(B90,'Уч ЮН'!$A$3:$H$492,8,FALSE)</f>
        <v>Зайцев И. С, Андронов Ю. В.</v>
      </c>
      <c r="Q90" s="283">
        <v>2</v>
      </c>
      <c r="AF90" s="64"/>
      <c r="AG90" s="64"/>
      <c r="AH90" s="64"/>
      <c r="AI90" s="64"/>
      <c r="AJ90" s="64"/>
      <c r="AK90" s="64"/>
      <c r="AL90" s="64"/>
    </row>
    <row r="91" spans="1:38" s="9" customFormat="1" ht="15">
      <c r="A91" s="93">
        <v>24</v>
      </c>
      <c r="B91" s="62">
        <v>57</v>
      </c>
      <c r="C91" s="63" t="str">
        <f>VLOOKUP(B91,'Уч ЮН'!$A$3:$H$492,2,FALSE)</f>
        <v>Морьев Максим</v>
      </c>
      <c r="D91" s="110" t="str">
        <f>VLOOKUP(B91,'Уч ЮН'!$A$3:$H$492,3,FALSE)</f>
        <v>2001</v>
      </c>
      <c r="E91" s="110"/>
      <c r="F91" s="63" t="str">
        <f>VLOOKUP(B91,'Уч ЮН'!$A$3:$H$492,5,FALSE)</f>
        <v>Пензенская</v>
      </c>
      <c r="G91" s="87">
        <f>VLOOKUP(B91,'Уч ЮН'!$A$3:$H$492,6,FALSE)</f>
        <v>0</v>
      </c>
      <c r="H91" s="114" t="str">
        <f>VLOOKUP(B91,'Уч ЮН'!$A$3:$H$492,7,FALSE)</f>
        <v>ДЮСШ</v>
      </c>
      <c r="I91" s="60">
        <f t="shared" si="9"/>
        <v>24.6</v>
      </c>
      <c r="J91" s="60"/>
      <c r="K91" s="265">
        <f t="shared" si="7"/>
        <v>3</v>
      </c>
      <c r="L91" s="265" t="s">
        <v>776</v>
      </c>
      <c r="M91" s="266">
        <v>24.6</v>
      </c>
      <c r="N91" s="266"/>
      <c r="O91" s="295">
        <f t="shared" si="8"/>
        <v>24.6</v>
      </c>
      <c r="P91" s="269" t="str">
        <f>VLOOKUP(B91,'Уч ЮН'!$A$3:$H$492,8,FALSE)</f>
        <v>Бесчастнова Л.Н.</v>
      </c>
      <c r="Q91" s="283">
        <v>1</v>
      </c>
      <c r="AF91" s="64"/>
      <c r="AG91" s="64"/>
      <c r="AH91" s="64"/>
      <c r="AI91" s="64"/>
      <c r="AJ91" s="64"/>
      <c r="AK91" s="64"/>
      <c r="AL91" s="64"/>
    </row>
    <row r="92" spans="1:38" s="9" customFormat="1" ht="15">
      <c r="A92" s="93">
        <v>25</v>
      </c>
      <c r="B92" s="62">
        <v>277</v>
      </c>
      <c r="C92" s="63" t="str">
        <f>VLOOKUP(B92,'Уч ЮН'!$A$3:$H$492,2,FALSE)</f>
        <v>Селянкин Дмитрий</v>
      </c>
      <c r="D92" s="110" t="str">
        <f>VLOOKUP(B92,'Уч ЮН'!$A$3:$H$492,3,FALSE)</f>
        <v>2002</v>
      </c>
      <c r="E92" s="110" t="str">
        <f>VLOOKUP(B92,'Уч ЮН'!$A$3:$H$492,4,FALSE)</f>
        <v>3</v>
      </c>
      <c r="F92" s="63" t="str">
        <f>VLOOKUP(B92,'Уч ЮН'!$A$3:$H$492,5,FALSE)</f>
        <v>Пензенская</v>
      </c>
      <c r="G92" s="87">
        <f>VLOOKUP(B92,'Уч ЮН'!$A$3:$H$492,6,FALSE)</f>
        <v>0</v>
      </c>
      <c r="H92" s="114" t="str">
        <f>VLOOKUP(B92,'Уч ЮН'!$A$3:$H$492,7,FALSE)</f>
        <v>КСШОР,шк.12</v>
      </c>
      <c r="I92" s="60">
        <f t="shared" si="9"/>
        <v>24.6</v>
      </c>
      <c r="J92" s="60"/>
      <c r="K92" s="265">
        <f t="shared" si="7"/>
        <v>3</v>
      </c>
      <c r="L92" s="265" t="s">
        <v>776</v>
      </c>
      <c r="M92" s="266">
        <v>24.6</v>
      </c>
      <c r="N92" s="266"/>
      <c r="O92" s="295">
        <f t="shared" si="8"/>
        <v>24.6</v>
      </c>
      <c r="P92" s="269" t="str">
        <f>VLOOKUP(B92,'Уч ЮН'!$A$3:$H$492,8,FALSE)</f>
        <v>Карасик Н.А.,А.Г.</v>
      </c>
      <c r="Q92" s="283">
        <v>1</v>
      </c>
      <c r="AF92" s="64"/>
      <c r="AG92" s="64"/>
      <c r="AH92" s="64"/>
      <c r="AI92" s="64"/>
      <c r="AJ92" s="64"/>
      <c r="AK92" s="64"/>
      <c r="AL92" s="64"/>
    </row>
    <row r="93" spans="1:38" s="9" customFormat="1" ht="15">
      <c r="A93" s="93">
        <v>26</v>
      </c>
      <c r="B93" s="62">
        <v>972</v>
      </c>
      <c r="C93" s="63" t="str">
        <f>VLOOKUP(B93,'Уч ЮН'!$A$3:$H$492,2,FALSE)</f>
        <v>Буркацкий Максим</v>
      </c>
      <c r="D93" s="110" t="str">
        <f>VLOOKUP(B93,'Уч ЮН'!$A$3:$H$492,3,FALSE)</f>
        <v>2001</v>
      </c>
      <c r="E93" s="110" t="str">
        <f>VLOOKUP(B93,'Уч ЮН'!$A$3:$H$492,4,FALSE)</f>
        <v>1</v>
      </c>
      <c r="F93" s="63" t="str">
        <f>VLOOKUP(B93,'Уч ЮН'!$A$3:$H$492,5,FALSE)</f>
        <v>Саратовская</v>
      </c>
      <c r="G93" s="87">
        <f>VLOOKUP(B93,'Уч ЮН'!$A$3:$H$492,6,FALSE)</f>
        <v>0</v>
      </c>
      <c r="H93" s="114" t="str">
        <f>VLOOKUP(B93,'Уч ЮН'!$A$3:$H$492,7,FALSE)</f>
        <v>СДЮСШОР-6</v>
      </c>
      <c r="I93" s="60">
        <f t="shared" si="9"/>
        <v>24.6</v>
      </c>
      <c r="J93" s="60"/>
      <c r="K93" s="265">
        <f t="shared" si="7"/>
        <v>3</v>
      </c>
      <c r="L93" s="265" t="s">
        <v>776</v>
      </c>
      <c r="M93" s="266">
        <v>24.6</v>
      </c>
      <c r="N93" s="266"/>
      <c r="O93" s="295">
        <f t="shared" si="8"/>
        <v>24.6</v>
      </c>
      <c r="P93" s="269" t="str">
        <f>VLOOKUP(B93,'Уч ЮН'!$A$3:$H$492,8,FALSE)</f>
        <v>Никитина Л.А.</v>
      </c>
      <c r="Q93" s="283">
        <v>2</v>
      </c>
      <c r="AF93" s="64"/>
      <c r="AG93" s="64"/>
      <c r="AH93" s="64"/>
      <c r="AI93" s="64"/>
      <c r="AJ93" s="64"/>
      <c r="AK93" s="64"/>
      <c r="AL93" s="64"/>
    </row>
    <row r="94" spans="1:38" s="9" customFormat="1" ht="15">
      <c r="A94" s="93">
        <v>27</v>
      </c>
      <c r="B94" s="62">
        <v>435</v>
      </c>
      <c r="C94" s="63" t="str">
        <f>VLOOKUP(B94,'Уч ЮН'!$A$3:$H$492,2,FALSE)</f>
        <v>Воробьев Кирилл</v>
      </c>
      <c r="D94" s="110" t="str">
        <f>VLOOKUP(B94,'Уч ЮН'!$A$3:$H$492,3,FALSE)</f>
        <v>2001</v>
      </c>
      <c r="E94" s="110" t="str">
        <f>VLOOKUP(B94,'Уч ЮН'!$A$3:$H$492,4,FALSE)</f>
        <v>2</v>
      </c>
      <c r="F94" s="63" t="str">
        <f>VLOOKUP(B94,'Уч ЮН'!$A$3:$H$492,5,FALSE)</f>
        <v>Пензенская</v>
      </c>
      <c r="G94" s="87">
        <f>VLOOKUP(B94,'Уч ЮН'!$A$3:$H$492,6,FALSE)</f>
        <v>0</v>
      </c>
      <c r="H94" s="114" t="str">
        <f>VLOOKUP(B94,'Уч ЮН'!$A$3:$H$492,7,FALSE)</f>
        <v>ДЮСШ-6</v>
      </c>
      <c r="I94" s="60">
        <f t="shared" si="9"/>
        <v>24.7</v>
      </c>
      <c r="J94" s="60"/>
      <c r="K94" s="265">
        <f t="shared" si="7"/>
        <v>3</v>
      </c>
      <c r="L94" s="265" t="s">
        <v>776</v>
      </c>
      <c r="M94" s="266">
        <v>24.7</v>
      </c>
      <c r="N94" s="266"/>
      <c r="O94" s="295">
        <f t="shared" si="8"/>
        <v>24.7</v>
      </c>
      <c r="P94" s="269" t="str">
        <f>VLOOKUP(B94,'Уч ЮН'!$A$3:$H$492,8,FALSE)</f>
        <v>Гарынов А.А,</v>
      </c>
      <c r="Q94" s="283">
        <v>2</v>
      </c>
      <c r="AF94" s="64"/>
      <c r="AG94" s="64"/>
      <c r="AH94" s="64"/>
      <c r="AI94" s="64"/>
      <c r="AJ94" s="64"/>
      <c r="AK94" s="64"/>
      <c r="AL94" s="64"/>
    </row>
    <row r="95" spans="1:38" s="9" customFormat="1" ht="15">
      <c r="A95" s="93">
        <v>28</v>
      </c>
      <c r="B95" s="62">
        <v>970</v>
      </c>
      <c r="C95" s="63" t="str">
        <f>VLOOKUP(B95,'Уч ЮН'!$A$3:$H$492,2,FALSE)</f>
        <v>Литвинов Данила</v>
      </c>
      <c r="D95" s="110" t="str">
        <f>VLOOKUP(B95,'Уч ЮН'!$A$3:$H$492,3,FALSE)</f>
        <v>2002</v>
      </c>
      <c r="E95" s="110" t="str">
        <f>VLOOKUP(B95,'Уч ЮН'!$A$3:$H$492,4,FALSE)</f>
        <v>2</v>
      </c>
      <c r="F95" s="63" t="str">
        <f>VLOOKUP(B95,'Уч ЮН'!$A$3:$H$492,5,FALSE)</f>
        <v>Саратовская</v>
      </c>
      <c r="G95" s="87">
        <f>VLOOKUP(B95,'Уч ЮН'!$A$3:$H$492,6,FALSE)</f>
        <v>0</v>
      </c>
      <c r="H95" s="114" t="str">
        <f>VLOOKUP(B95,'Уч ЮН'!$A$3:$H$492,7,FALSE)</f>
        <v>СДЮСШОР-6</v>
      </c>
      <c r="I95" s="60">
        <f t="shared" si="9"/>
        <v>24.7</v>
      </c>
      <c r="J95" s="60"/>
      <c r="K95" s="265">
        <f t="shared" si="7"/>
        <v>3</v>
      </c>
      <c r="L95" s="265" t="s">
        <v>776</v>
      </c>
      <c r="M95" s="266">
        <v>24.7</v>
      </c>
      <c r="N95" s="266"/>
      <c r="O95" s="295">
        <f t="shared" si="8"/>
        <v>24.7</v>
      </c>
      <c r="P95" s="269" t="str">
        <f>VLOOKUP(B95,'Уч ЮН'!$A$3:$H$492,8,FALSE)</f>
        <v>Никитина Л.А.</v>
      </c>
      <c r="Q95" s="283">
        <v>2</v>
      </c>
      <c r="AF95" s="64"/>
      <c r="AG95" s="64"/>
      <c r="AH95" s="64"/>
      <c r="AI95" s="64"/>
      <c r="AJ95" s="64"/>
      <c r="AK95" s="64"/>
      <c r="AL95" s="64"/>
    </row>
    <row r="96" spans="1:38" s="9" customFormat="1" ht="15">
      <c r="A96" s="93">
        <v>29</v>
      </c>
      <c r="B96" s="62">
        <v>137</v>
      </c>
      <c r="C96" s="63" t="str">
        <f>VLOOKUP(B96,'Уч ЮН'!$A$3:$H$492,2,FALSE)</f>
        <v>Царьков Олег</v>
      </c>
      <c r="D96" s="110" t="str">
        <f>VLOOKUP(B96,'Уч ЮН'!$A$3:$H$492,3,FALSE)</f>
        <v>2002</v>
      </c>
      <c r="E96" s="110" t="str">
        <f>VLOOKUP(B96,'Уч ЮН'!$A$3:$H$492,4,FALSE)</f>
        <v>2</v>
      </c>
      <c r="F96" s="63" t="str">
        <f>VLOOKUP(B96,'Уч ЮН'!$A$3:$H$492,5,FALSE)</f>
        <v>Пензенская</v>
      </c>
      <c r="G96" s="87">
        <f>VLOOKUP(B96,'Уч ЮН'!$A$3:$H$492,6,FALSE)</f>
        <v>0</v>
      </c>
      <c r="H96" s="114" t="str">
        <f>VLOOKUP(B96,'Уч ЮН'!$A$3:$H$492,7,FALSE)</f>
        <v>УОР</v>
      </c>
      <c r="I96" s="60">
        <f t="shared" si="9"/>
        <v>24.8</v>
      </c>
      <c r="J96" s="60"/>
      <c r="K96" s="265">
        <f t="shared" si="7"/>
        <v>3</v>
      </c>
      <c r="L96" s="265" t="s">
        <v>776</v>
      </c>
      <c r="M96" s="266">
        <v>24.8</v>
      </c>
      <c r="N96" s="266"/>
      <c r="O96" s="295">
        <f t="shared" si="8"/>
        <v>24.8</v>
      </c>
      <c r="P96" s="300" t="str">
        <f>VLOOKUP(B96,'Уч ЮН'!$A$3:$H$492,8,FALSE)</f>
        <v>Аксенов А.В., Винокуров А.Г., Царьков А.В.</v>
      </c>
      <c r="Q96" s="283">
        <v>2</v>
      </c>
      <c r="AF96" s="64"/>
      <c r="AG96" s="64"/>
      <c r="AH96" s="64"/>
      <c r="AI96" s="64"/>
      <c r="AJ96" s="64"/>
      <c r="AK96" s="64"/>
      <c r="AL96" s="64"/>
    </row>
    <row r="97" spans="1:38" s="9" customFormat="1" ht="15">
      <c r="A97" s="93">
        <v>30</v>
      </c>
      <c r="B97" s="62">
        <v>30</v>
      </c>
      <c r="C97" s="63" t="str">
        <f>VLOOKUP(B97,'Уч ЮН'!$A$3:$H$492,2,FALSE)</f>
        <v xml:space="preserve">Иванов Михаил </v>
      </c>
      <c r="D97" s="110" t="str">
        <f>VLOOKUP(B97,'Уч ЮН'!$A$3:$H$492,3,FALSE)</f>
        <v>2001</v>
      </c>
      <c r="E97" s="110" t="str">
        <f>VLOOKUP(B97,'Уч ЮН'!$A$3:$H$492,4,FALSE)</f>
        <v>2</v>
      </c>
      <c r="F97" s="63" t="str">
        <f>VLOOKUP(B97,'Уч ЮН'!$A$3:$H$492,5,FALSE)</f>
        <v>Тамбовская</v>
      </c>
      <c r="G97" s="87">
        <f>VLOOKUP(B97,'Уч ЮН'!$A$3:$H$492,6,FALSE)</f>
        <v>0</v>
      </c>
      <c r="H97" s="114" t="str">
        <f>VLOOKUP(B97,'Уч ЮН'!$A$3:$H$492,7,FALSE)</f>
        <v>ДЮСШ-1</v>
      </c>
      <c r="I97" s="60">
        <f t="shared" si="9"/>
        <v>24.9</v>
      </c>
      <c r="J97" s="60"/>
      <c r="K97" s="265">
        <f t="shared" si="7"/>
        <v>3</v>
      </c>
      <c r="L97" s="265" t="s">
        <v>776</v>
      </c>
      <c r="M97" s="266">
        <v>24.9</v>
      </c>
      <c r="N97" s="266"/>
      <c r="O97" s="295">
        <f t="shared" si="8"/>
        <v>24.9</v>
      </c>
      <c r="P97" s="269" t="str">
        <f>VLOOKUP(B97,'Уч ЮН'!$A$3:$H$492,8,FALSE)</f>
        <v>Бонарева С.В</v>
      </c>
      <c r="Q97" s="283">
        <v>2</v>
      </c>
      <c r="AF97" s="64"/>
      <c r="AG97" s="64"/>
      <c r="AH97" s="64"/>
      <c r="AI97" s="64"/>
      <c r="AJ97" s="64"/>
      <c r="AK97" s="64"/>
      <c r="AL97" s="64"/>
    </row>
    <row r="98" spans="1:38" s="9" customFormat="1" ht="15">
      <c r="A98" s="93">
        <v>31</v>
      </c>
      <c r="B98" s="62">
        <v>376</v>
      </c>
      <c r="C98" s="63" t="str">
        <f>VLOOKUP(B98,'Уч ЮН'!$A$3:$H$492,2,FALSE)</f>
        <v>Воронин Иван</v>
      </c>
      <c r="D98" s="110" t="str">
        <f>VLOOKUP(B98,'Уч ЮН'!$A$3:$H$492,3,FALSE)</f>
        <v>2001</v>
      </c>
      <c r="E98" s="110"/>
      <c r="F98" s="63" t="str">
        <f>VLOOKUP(B98,'Уч ЮН'!$A$3:$H$492,5,FALSE)</f>
        <v>Пензенская</v>
      </c>
      <c r="G98" s="87">
        <f>VLOOKUP(B98,'Уч ЮН'!$A$3:$H$492,6,FALSE)</f>
        <v>0</v>
      </c>
      <c r="H98" s="114" t="str">
        <f>VLOOKUP(B98,'Уч ЮН'!$A$3:$H$492,7,FALSE)</f>
        <v>ДЮСШ-2,Кузнецк</v>
      </c>
      <c r="I98" s="60">
        <f t="shared" si="9"/>
        <v>25</v>
      </c>
      <c r="J98" s="60"/>
      <c r="K98" s="265">
        <f t="shared" si="7"/>
        <v>3</v>
      </c>
      <c r="L98" s="265" t="s">
        <v>776</v>
      </c>
      <c r="M98" s="266">
        <v>25</v>
      </c>
      <c r="N98" s="266"/>
      <c r="O98" s="295">
        <f t="shared" si="8"/>
        <v>25</v>
      </c>
      <c r="P98" s="269" t="str">
        <f>VLOOKUP(B98,'Уч ЮН'!$A$3:$H$492,8,FALSE)</f>
        <v>Акатьев В.В,</v>
      </c>
      <c r="Q98" s="283">
        <v>1</v>
      </c>
      <c r="AF98" s="64"/>
      <c r="AG98" s="64"/>
      <c r="AH98" s="64"/>
      <c r="AI98" s="64"/>
      <c r="AJ98" s="64"/>
      <c r="AK98" s="64"/>
      <c r="AL98" s="64"/>
    </row>
    <row r="99" spans="1:38" s="9" customFormat="1" ht="15">
      <c r="A99" s="93">
        <v>32</v>
      </c>
      <c r="B99" s="62">
        <v>372</v>
      </c>
      <c r="C99" s="63" t="str">
        <f>VLOOKUP(B99,'Уч ЮН'!$A$3:$H$492,2,FALSE)</f>
        <v>Алькаев Ильназ</v>
      </c>
      <c r="D99" s="110" t="str">
        <f>VLOOKUP(B99,'Уч ЮН'!$A$3:$H$492,3,FALSE)</f>
        <v>2001</v>
      </c>
      <c r="E99" s="110"/>
      <c r="F99" s="63" t="str">
        <f>VLOOKUP(B99,'Уч ЮН'!$A$3:$H$492,5,FALSE)</f>
        <v>Пензенская</v>
      </c>
      <c r="G99" s="87">
        <f>VLOOKUP(B99,'Уч ЮН'!$A$3:$H$492,6,FALSE)</f>
        <v>0</v>
      </c>
      <c r="H99" s="114" t="str">
        <f>VLOOKUP(B99,'Уч ЮН'!$A$3:$H$492,7,FALSE)</f>
        <v>ДЮСШ-2,Кузнецк</v>
      </c>
      <c r="I99" s="60">
        <f t="shared" si="9"/>
        <v>25</v>
      </c>
      <c r="J99" s="60"/>
      <c r="K99" s="265">
        <f t="shared" si="7"/>
        <v>3</v>
      </c>
      <c r="L99" s="265" t="s">
        <v>776</v>
      </c>
      <c r="M99" s="266">
        <v>25</v>
      </c>
      <c r="N99" s="266"/>
      <c r="O99" s="295">
        <f t="shared" si="8"/>
        <v>25</v>
      </c>
      <c r="P99" s="269" t="str">
        <f>VLOOKUP(B99,'Уч ЮН'!$A$3:$H$492,8,FALSE)</f>
        <v>Акатьев В.В,</v>
      </c>
      <c r="Q99" s="283">
        <v>1</v>
      </c>
      <c r="AF99" s="64"/>
      <c r="AG99" s="64"/>
      <c r="AH99" s="64"/>
      <c r="AI99" s="64"/>
      <c r="AJ99" s="64"/>
      <c r="AK99" s="64"/>
      <c r="AL99" s="64"/>
    </row>
    <row r="100" spans="1:38" s="9" customFormat="1" ht="15">
      <c r="A100" s="93">
        <v>33</v>
      </c>
      <c r="B100" s="62">
        <v>72</v>
      </c>
      <c r="C100" s="63" t="str">
        <f>VLOOKUP(B100,'Уч ЮН'!$A$3:$H$492,2,FALSE)</f>
        <v>Пантелеев Андрей</v>
      </c>
      <c r="D100" s="110" t="str">
        <f>VLOOKUP(B100,'Уч ЮН'!$A$3:$H$492,3,FALSE)</f>
        <v>2002</v>
      </c>
      <c r="E100" s="110"/>
      <c r="F100" s="63" t="str">
        <f>VLOOKUP(B100,'Уч ЮН'!$A$3:$H$492,5,FALSE)</f>
        <v>Пензенская</v>
      </c>
      <c r="G100" s="87">
        <f>VLOOKUP(B100,'Уч ЮН'!$A$3:$H$492,6,FALSE)</f>
        <v>0</v>
      </c>
      <c r="H100" s="114" t="str">
        <f>VLOOKUP(B100,'Уч ЮН'!$A$3:$H$492,7,FALSE)</f>
        <v>Загоскино</v>
      </c>
      <c r="I100" s="60">
        <f t="shared" si="9"/>
        <v>25.1</v>
      </c>
      <c r="J100" s="60"/>
      <c r="K100" s="265">
        <f t="shared" ref="K100:K124" si="10">LOOKUP(O100,$V$1:$AD$1,$V$2:$AD$2)</f>
        <v>3</v>
      </c>
      <c r="L100" s="265" t="s">
        <v>776</v>
      </c>
      <c r="M100" s="266">
        <v>25.1</v>
      </c>
      <c r="N100" s="266"/>
      <c r="O100" s="295">
        <f t="shared" ref="O100:O131" si="11">SMALL(M100:N100,1)+0</f>
        <v>25.1</v>
      </c>
      <c r="P100" s="269" t="str">
        <f>VLOOKUP(B100,'Уч ЮН'!$A$3:$H$492,8,FALSE)</f>
        <v>Беляков Ю.В</v>
      </c>
      <c r="Q100" s="283">
        <v>1</v>
      </c>
      <c r="AF100" s="64"/>
      <c r="AG100" s="64"/>
      <c r="AH100" s="64"/>
      <c r="AI100" s="64"/>
      <c r="AJ100" s="64"/>
      <c r="AK100" s="64"/>
      <c r="AL100" s="64"/>
    </row>
    <row r="101" spans="1:38" s="9" customFormat="1" ht="15">
      <c r="A101" s="93">
        <v>34</v>
      </c>
      <c r="B101" s="62" t="s">
        <v>631</v>
      </c>
      <c r="C101" s="63" t="str">
        <f>VLOOKUP(B101,'Уч ЮН'!$A$3:$H$492,2,FALSE)</f>
        <v>Поздеев Андрей</v>
      </c>
      <c r="D101" s="110" t="str">
        <f>VLOOKUP(B101,'Уч ЮН'!$A$3:$H$492,3,FALSE)</f>
        <v>2002</v>
      </c>
      <c r="E101" s="110" t="str">
        <f>VLOOKUP(B101,'Уч ЮН'!$A$3:$H$492,4,FALSE)</f>
        <v>3</v>
      </c>
      <c r="F101" s="63" t="str">
        <f>VLOOKUP(B101,'Уч ЮН'!$A$3:$H$492,5,FALSE)</f>
        <v>Саратовская</v>
      </c>
      <c r="G101" s="87">
        <f>VLOOKUP(B101,'Уч ЮН'!$A$3:$H$492,6,FALSE)</f>
        <v>0</v>
      </c>
      <c r="H101" s="114" t="str">
        <f>VLOOKUP(B101,'Уч ЮН'!$A$3:$H$492,7,FALSE)</f>
        <v>ДЮСШ Энгельс</v>
      </c>
      <c r="I101" s="60">
        <f t="shared" si="9"/>
        <v>25.1</v>
      </c>
      <c r="J101" s="60"/>
      <c r="K101" s="265">
        <f t="shared" si="10"/>
        <v>3</v>
      </c>
      <c r="L101" s="265" t="s">
        <v>776</v>
      </c>
      <c r="M101" s="266">
        <v>25.1</v>
      </c>
      <c r="N101" s="266"/>
      <c r="O101" s="295">
        <f t="shared" si="11"/>
        <v>25.1</v>
      </c>
      <c r="P101" s="269" t="str">
        <f>VLOOKUP(B101,'Уч ЮН'!$A$3:$H$492,8,FALSE)</f>
        <v>Кудашкина З.К.</v>
      </c>
      <c r="Q101" s="283">
        <v>2</v>
      </c>
      <c r="AF101" s="64"/>
      <c r="AG101" s="64"/>
      <c r="AH101" s="64"/>
      <c r="AI101" s="64"/>
      <c r="AJ101" s="64"/>
      <c r="AK101" s="64"/>
      <c r="AL101" s="64"/>
    </row>
    <row r="102" spans="1:38" s="9" customFormat="1" ht="15">
      <c r="A102" s="93">
        <v>35</v>
      </c>
      <c r="B102" s="62">
        <v>290</v>
      </c>
      <c r="C102" s="63" t="str">
        <f>VLOOKUP(B102,'Уч ЮН'!$A$3:$H$492,2,FALSE)</f>
        <v>Манягин Андрей</v>
      </c>
      <c r="D102" s="110" t="str">
        <f>VLOOKUP(B102,'Уч ЮН'!$A$3:$H$492,3,FALSE)</f>
        <v>2001</v>
      </c>
      <c r="E102" s="110" t="str">
        <f>VLOOKUP(B102,'Уч ЮН'!$A$3:$H$492,4,FALSE)</f>
        <v>2</v>
      </c>
      <c r="F102" s="63" t="str">
        <f>VLOOKUP(B102,'Уч ЮН'!$A$3:$H$492,5,FALSE)</f>
        <v>Пензенская</v>
      </c>
      <c r="G102" s="87">
        <f>VLOOKUP(B102,'Уч ЮН'!$A$3:$H$492,6,FALSE)</f>
        <v>0</v>
      </c>
      <c r="H102" s="114" t="str">
        <f>VLOOKUP(B102,'Уч ЮН'!$A$3:$H$492,7,FALSE)</f>
        <v>КСШОР</v>
      </c>
      <c r="I102" s="60">
        <f t="shared" si="9"/>
        <v>25.1</v>
      </c>
      <c r="J102" s="60"/>
      <c r="K102" s="265">
        <f t="shared" si="10"/>
        <v>3</v>
      </c>
      <c r="L102" s="265" t="s">
        <v>776</v>
      </c>
      <c r="M102" s="266">
        <v>25.1</v>
      </c>
      <c r="N102" s="266"/>
      <c r="O102" s="295">
        <f t="shared" si="11"/>
        <v>25.1</v>
      </c>
      <c r="P102" s="269" t="str">
        <f>VLOOKUP(B102,'Уч ЮН'!$A$3:$H$492,8,FALSE)</f>
        <v>Карасик А.Г.,Н.А.</v>
      </c>
      <c r="Q102" s="283">
        <v>3</v>
      </c>
      <c r="AF102" s="64"/>
      <c r="AG102" s="64"/>
      <c r="AH102" s="64"/>
      <c r="AI102" s="64"/>
      <c r="AJ102" s="64"/>
      <c r="AK102" s="64"/>
      <c r="AL102" s="64"/>
    </row>
    <row r="103" spans="1:38" s="9" customFormat="1" ht="15">
      <c r="A103" s="93">
        <v>36</v>
      </c>
      <c r="B103" s="62">
        <v>28</v>
      </c>
      <c r="C103" s="63" t="str">
        <f>VLOOKUP(B103,'Уч ЮН'!$A$3:$H$492,2,FALSE)</f>
        <v xml:space="preserve">Астафьев Дмитрий </v>
      </c>
      <c r="D103" s="110" t="str">
        <f>VLOOKUP(B103,'Уч ЮН'!$A$3:$H$492,3,FALSE)</f>
        <v>2001</v>
      </c>
      <c r="E103" s="110" t="str">
        <f>VLOOKUP(B103,'Уч ЮН'!$A$3:$H$492,4,FALSE)</f>
        <v>2</v>
      </c>
      <c r="F103" s="63" t="str">
        <f>VLOOKUP(B103,'Уч ЮН'!$A$3:$H$492,5,FALSE)</f>
        <v>Тамбовская</v>
      </c>
      <c r="G103" s="87">
        <f>VLOOKUP(B103,'Уч ЮН'!$A$3:$H$492,6,FALSE)</f>
        <v>0</v>
      </c>
      <c r="H103" s="114" t="str">
        <f>VLOOKUP(B103,'Уч ЮН'!$A$3:$H$492,7,FALSE)</f>
        <v>ДЮСШ-1</v>
      </c>
      <c r="I103" s="60">
        <f t="shared" si="9"/>
        <v>25.2</v>
      </c>
      <c r="J103" s="60"/>
      <c r="K103" s="265">
        <f t="shared" si="10"/>
        <v>3</v>
      </c>
      <c r="L103" s="265" t="s">
        <v>776</v>
      </c>
      <c r="M103" s="266">
        <v>25.2</v>
      </c>
      <c r="N103" s="266"/>
      <c r="O103" s="295">
        <f t="shared" si="11"/>
        <v>25.2</v>
      </c>
      <c r="P103" s="269" t="str">
        <f>VLOOKUP(B103,'Уч ЮН'!$A$3:$H$492,8,FALSE)</f>
        <v>Бонарева С.В</v>
      </c>
      <c r="Q103" s="283">
        <v>2</v>
      </c>
      <c r="AF103" s="64"/>
      <c r="AG103" s="64"/>
      <c r="AH103" s="64"/>
      <c r="AI103" s="64"/>
      <c r="AJ103" s="64"/>
      <c r="AK103" s="64"/>
      <c r="AL103" s="64"/>
    </row>
    <row r="104" spans="1:38" s="9" customFormat="1" ht="15">
      <c r="A104" s="93">
        <v>37</v>
      </c>
      <c r="B104" s="62">
        <v>244</v>
      </c>
      <c r="C104" s="63" t="str">
        <f>VLOOKUP(B104,'Уч ЮН'!$A$3:$H$492,2,FALSE)</f>
        <v>Жидков Владислав</v>
      </c>
      <c r="D104" s="110" t="str">
        <f>VLOOKUP(B104,'Уч ЮН'!$A$3:$H$492,3,FALSE)</f>
        <v>2001</v>
      </c>
      <c r="E104" s="110" t="str">
        <f>VLOOKUP(B104,'Уч ЮН'!$A$3:$H$492,4,FALSE)</f>
        <v>3</v>
      </c>
      <c r="F104" s="63" t="str">
        <f>VLOOKUP(B104,'Уч ЮН'!$A$3:$H$492,5,FALSE)</f>
        <v>Пензенская</v>
      </c>
      <c r="G104" s="87">
        <f>VLOOKUP(B104,'Уч ЮН'!$A$3:$H$492,6,FALSE)</f>
        <v>0</v>
      </c>
      <c r="H104" s="114" t="str">
        <f>VLOOKUP(B104,'Уч ЮН'!$A$3:$H$492,7,FALSE)</f>
        <v>ДЮСШ Бессоновка</v>
      </c>
      <c r="I104" s="60">
        <f t="shared" ref="I104:I134" si="12">M104</f>
        <v>25.3</v>
      </c>
      <c r="J104" s="60"/>
      <c r="K104" s="265">
        <f t="shared" si="10"/>
        <v>3</v>
      </c>
      <c r="L104" s="265" t="s">
        <v>776</v>
      </c>
      <c r="M104" s="266">
        <v>25.3</v>
      </c>
      <c r="N104" s="266"/>
      <c r="O104" s="295">
        <f t="shared" si="11"/>
        <v>25.3</v>
      </c>
      <c r="P104" s="269" t="str">
        <f>VLOOKUP(B104,'Уч ЮН'!$A$3:$H$492,8,FALSE)</f>
        <v>Аношин О.В.,Гарынов А.А.</v>
      </c>
      <c r="Q104" s="283">
        <v>2</v>
      </c>
      <c r="AF104" s="64"/>
      <c r="AG104" s="64"/>
      <c r="AH104" s="64"/>
      <c r="AI104" s="64"/>
      <c r="AJ104" s="64"/>
      <c r="AK104" s="64"/>
      <c r="AL104" s="64"/>
    </row>
    <row r="105" spans="1:38" s="9" customFormat="1" ht="15">
      <c r="A105" s="93">
        <v>38</v>
      </c>
      <c r="B105" s="62">
        <v>548</v>
      </c>
      <c r="C105" s="63" t="str">
        <f>VLOOKUP(B105,'Уч ЮН'!$A$3:$H$492,2,FALSE)</f>
        <v>Петров Вадим</v>
      </c>
      <c r="D105" s="110" t="str">
        <f>VLOOKUP(B105,'Уч ЮН'!$A$3:$H$492,3,FALSE)</f>
        <v>2002</v>
      </c>
      <c r="E105" s="110">
        <f>VLOOKUP(B105,'Уч ЮН'!$A$3:$H$492,4,FALSE)</f>
        <v>2</v>
      </c>
      <c r="F105" s="63" t="str">
        <f>VLOOKUP(B105,'Уч ЮН'!$A$3:$H$492,5,FALSE)</f>
        <v>Самарская</v>
      </c>
      <c r="G105" s="87">
        <f>VLOOKUP(B105,'Уч ЮН'!$A$3:$H$492,6,FALSE)</f>
        <v>0</v>
      </c>
      <c r="H105" s="114" t="str">
        <f>VLOOKUP(B105,'Уч ЮН'!$A$3:$H$492,7,FALSE)</f>
        <v>СДЮСШОР-2</v>
      </c>
      <c r="I105" s="60">
        <f t="shared" si="12"/>
        <v>25.4</v>
      </c>
      <c r="J105" s="60"/>
      <c r="K105" s="265">
        <f t="shared" si="10"/>
        <v>3</v>
      </c>
      <c r="L105" s="265" t="s">
        <v>776</v>
      </c>
      <c r="M105" s="266">
        <v>25.4</v>
      </c>
      <c r="N105" s="266"/>
      <c r="O105" s="295">
        <f t="shared" si="11"/>
        <v>25.4</v>
      </c>
      <c r="P105" s="269" t="str">
        <f>VLOOKUP(B105,'Уч ЮН'!$A$3:$H$492,8,FALSE)</f>
        <v>Зайцев И. С, Андронов Ю. В.</v>
      </c>
      <c r="Q105" s="283">
        <v>2</v>
      </c>
      <c r="AF105" s="64"/>
      <c r="AG105" s="64"/>
      <c r="AH105" s="64"/>
      <c r="AI105" s="64"/>
      <c r="AJ105" s="64"/>
      <c r="AK105" s="64"/>
      <c r="AL105" s="64"/>
    </row>
    <row r="106" spans="1:38" s="9" customFormat="1" ht="15">
      <c r="A106" s="93">
        <v>39</v>
      </c>
      <c r="B106" s="62" t="s">
        <v>613</v>
      </c>
      <c r="C106" s="63" t="str">
        <f>VLOOKUP(B106,'Уч ЮН'!$A$3:$H$492,2,FALSE)</f>
        <v>Сильченко Владимир</v>
      </c>
      <c r="D106" s="110" t="str">
        <f>VLOOKUP(B106,'Уч ЮН'!$A$3:$H$492,3,FALSE)</f>
        <v>2002</v>
      </c>
      <c r="E106" s="110" t="str">
        <f>VLOOKUP(B106,'Уч ЮН'!$A$3:$H$492,4,FALSE)</f>
        <v>3</v>
      </c>
      <c r="F106" s="63" t="str">
        <f>VLOOKUP(B106,'Уч ЮН'!$A$3:$H$492,5,FALSE)</f>
        <v>Саратовская</v>
      </c>
      <c r="G106" s="87">
        <f>VLOOKUP(B106,'Уч ЮН'!$A$3:$H$492,6,FALSE)</f>
        <v>0</v>
      </c>
      <c r="H106" s="114" t="str">
        <f>VLOOKUP(B106,'Уч ЮН'!$A$3:$H$492,7,FALSE)</f>
        <v>ДЮСШ Энгельс</v>
      </c>
      <c r="I106" s="60">
        <f t="shared" si="12"/>
        <v>25.4</v>
      </c>
      <c r="J106" s="60"/>
      <c r="K106" s="265">
        <f t="shared" si="10"/>
        <v>3</v>
      </c>
      <c r="L106" s="265" t="s">
        <v>776</v>
      </c>
      <c r="M106" s="266">
        <v>25.4</v>
      </c>
      <c r="N106" s="266"/>
      <c r="O106" s="295">
        <f t="shared" si="11"/>
        <v>25.4</v>
      </c>
      <c r="P106" s="269" t="str">
        <f>VLOOKUP(B106,'Уч ЮН'!$A$3:$H$492,8,FALSE)</f>
        <v>Минахметова О.В.</v>
      </c>
      <c r="Q106" s="283">
        <v>2</v>
      </c>
      <c r="AF106" s="64"/>
      <c r="AG106" s="64"/>
      <c r="AH106" s="64"/>
      <c r="AI106" s="64"/>
      <c r="AJ106" s="64"/>
      <c r="AK106" s="64"/>
      <c r="AL106" s="64"/>
    </row>
    <row r="107" spans="1:38" s="9" customFormat="1" ht="15">
      <c r="A107" s="93">
        <v>40</v>
      </c>
      <c r="B107" s="62">
        <v>623</v>
      </c>
      <c r="C107" s="63" t="str">
        <f>VLOOKUP(B107,'Уч ЮН'!$A$3:$H$492,2,FALSE)</f>
        <v>Голышев Дмитрий</v>
      </c>
      <c r="D107" s="110" t="str">
        <f>VLOOKUP(B107,'Уч ЮН'!$A$3:$H$492,3,FALSE)</f>
        <v>2002</v>
      </c>
      <c r="E107" s="110" t="str">
        <f>VLOOKUP(B107,'Уч ЮН'!$A$3:$H$492,4,FALSE)</f>
        <v>3</v>
      </c>
      <c r="F107" s="63" t="str">
        <f>VLOOKUP(B107,'Уч ЮН'!$A$3:$H$492,5,FALSE)</f>
        <v>Нижегородская</v>
      </c>
      <c r="G107" s="87">
        <f>VLOOKUP(B107,'Уч ЮН'!$A$3:$H$492,6,FALSE)</f>
        <v>0</v>
      </c>
      <c r="H107" s="114" t="str">
        <f>VLOOKUP(B107,'Уч ЮН'!$A$3:$H$492,7,FALSE)</f>
        <v xml:space="preserve"> ДЮСШ-3, Арзамас</v>
      </c>
      <c r="I107" s="60">
        <f t="shared" si="12"/>
        <v>25.5</v>
      </c>
      <c r="J107" s="60"/>
      <c r="K107" s="265">
        <f t="shared" si="10"/>
        <v>3</v>
      </c>
      <c r="L107" s="265" t="s">
        <v>776</v>
      </c>
      <c r="M107" s="266">
        <v>25.5</v>
      </c>
      <c r="N107" s="266"/>
      <c r="O107" s="295">
        <f t="shared" si="11"/>
        <v>25.5</v>
      </c>
      <c r="P107" s="269" t="str">
        <f>VLOOKUP(B107,'Уч ЮН'!$A$3:$H$492,8,FALSE)</f>
        <v>Папин А.Ю</v>
      </c>
      <c r="Q107" s="283">
        <v>3</v>
      </c>
      <c r="AF107" s="64"/>
      <c r="AG107" s="64"/>
      <c r="AH107" s="64"/>
      <c r="AI107" s="64"/>
      <c r="AJ107" s="64"/>
      <c r="AK107" s="64"/>
      <c r="AL107" s="64"/>
    </row>
    <row r="108" spans="1:38" s="9" customFormat="1" ht="15">
      <c r="A108" s="93">
        <v>41</v>
      </c>
      <c r="B108" s="62">
        <v>238</v>
      </c>
      <c r="C108" s="63" t="str">
        <f>VLOOKUP(B108,'Уч ЮН'!$A$3:$H$492,2,FALSE)</f>
        <v>Колганов Максим</v>
      </c>
      <c r="D108" s="110" t="str">
        <f>VLOOKUP(B108,'Уч ЮН'!$A$3:$H$492,3,FALSE)</f>
        <v>2002</v>
      </c>
      <c r="E108" s="110" t="str">
        <f>VLOOKUP(B108,'Уч ЮН'!$A$3:$H$492,4,FALSE)</f>
        <v>2</v>
      </c>
      <c r="F108" s="63" t="str">
        <f>VLOOKUP(B108,'Уч ЮН'!$A$3:$H$492,5,FALSE)</f>
        <v>Пензенская</v>
      </c>
      <c r="G108" s="87">
        <f>VLOOKUP(B108,'Уч ЮН'!$A$3:$H$492,6,FALSE)</f>
        <v>0</v>
      </c>
      <c r="H108" s="114" t="str">
        <f>VLOOKUP(B108,'Уч ЮН'!$A$3:$H$492,7,FALSE)</f>
        <v>СДЮСШОР Заречный</v>
      </c>
      <c r="I108" s="60">
        <f t="shared" si="12"/>
        <v>25.5</v>
      </c>
      <c r="J108" s="60"/>
      <c r="K108" s="265">
        <f t="shared" si="10"/>
        <v>3</v>
      </c>
      <c r="L108" s="265" t="s">
        <v>776</v>
      </c>
      <c r="M108" s="266">
        <v>25.5</v>
      </c>
      <c r="N108" s="266"/>
      <c r="O108" s="295">
        <f t="shared" si="11"/>
        <v>25.5</v>
      </c>
      <c r="P108" s="269" t="str">
        <f>VLOOKUP(B108,'Уч ЮН'!$A$3:$H$492,8,FALSE)</f>
        <v>Жиженкова С.С.</v>
      </c>
      <c r="Q108" s="283">
        <v>3</v>
      </c>
      <c r="AF108" s="64"/>
      <c r="AG108" s="64"/>
      <c r="AH108" s="64"/>
      <c r="AI108" s="64"/>
      <c r="AJ108" s="64"/>
      <c r="AK108" s="64"/>
      <c r="AL108" s="64"/>
    </row>
    <row r="109" spans="1:38" s="9" customFormat="1" ht="15">
      <c r="A109" s="93">
        <v>42</v>
      </c>
      <c r="B109" s="62">
        <v>383</v>
      </c>
      <c r="C109" s="63" t="str">
        <f>VLOOKUP(B109,'Уч ЮН'!$A$3:$H$492,2,FALSE)</f>
        <v>Ларионов Ярослав</v>
      </c>
      <c r="D109" s="110" t="str">
        <f>VLOOKUP(B109,'Уч ЮН'!$A$3:$H$492,3,FALSE)</f>
        <v>2001</v>
      </c>
      <c r="E109" s="110"/>
      <c r="F109" s="63" t="str">
        <f>VLOOKUP(B109,'Уч ЮН'!$A$3:$H$492,5,FALSE)</f>
        <v>Пензенская</v>
      </c>
      <c r="G109" s="87">
        <f>VLOOKUP(B109,'Уч ЮН'!$A$3:$H$492,6,FALSE)</f>
        <v>0</v>
      </c>
      <c r="H109" s="114" t="str">
        <f>VLOOKUP(B109,'Уч ЮН'!$A$3:$H$492,7,FALSE)</f>
        <v>ДЮСШ-2,Кузнецк</v>
      </c>
      <c r="I109" s="60">
        <f t="shared" si="12"/>
        <v>25.5</v>
      </c>
      <c r="J109" s="60"/>
      <c r="K109" s="265">
        <f t="shared" si="10"/>
        <v>3</v>
      </c>
      <c r="L109" s="265" t="s">
        <v>776</v>
      </c>
      <c r="M109" s="266">
        <v>25.5</v>
      </c>
      <c r="N109" s="266"/>
      <c r="O109" s="295">
        <f t="shared" si="11"/>
        <v>25.5</v>
      </c>
      <c r="P109" s="269" t="str">
        <f>VLOOKUP(B109,'Уч ЮН'!$A$3:$H$492,8,FALSE)</f>
        <v>Акатьев В.В,</v>
      </c>
      <c r="Q109" s="283">
        <v>3</v>
      </c>
      <c r="AF109" s="64"/>
      <c r="AG109" s="64"/>
      <c r="AH109" s="64"/>
      <c r="AI109" s="64"/>
      <c r="AJ109" s="64"/>
      <c r="AK109" s="64"/>
      <c r="AL109" s="64"/>
    </row>
    <row r="110" spans="1:38" s="9" customFormat="1" ht="15">
      <c r="A110" s="93">
        <v>43</v>
      </c>
      <c r="B110" s="62">
        <v>621</v>
      </c>
      <c r="C110" s="63" t="str">
        <f>VLOOKUP(B110,'Уч ЮН'!$A$3:$H$492,2,FALSE)</f>
        <v>Исаев Никита</v>
      </c>
      <c r="D110" s="110" t="str">
        <f>VLOOKUP(B110,'Уч ЮН'!$A$3:$H$492,3,FALSE)</f>
        <v>2001</v>
      </c>
      <c r="E110" s="110" t="str">
        <f>VLOOKUP(B110,'Уч ЮН'!$A$3:$H$492,4,FALSE)</f>
        <v>3</v>
      </c>
      <c r="F110" s="63" t="str">
        <f>VLOOKUP(B110,'Уч ЮН'!$A$3:$H$492,5,FALSE)</f>
        <v>Нижегородская</v>
      </c>
      <c r="G110" s="87">
        <f>VLOOKUP(B110,'Уч ЮН'!$A$3:$H$492,6,FALSE)</f>
        <v>0</v>
      </c>
      <c r="H110" s="114" t="str">
        <f>VLOOKUP(B110,'Уч ЮН'!$A$3:$H$492,7,FALSE)</f>
        <v xml:space="preserve"> ДЮСШ-3, Арзамас</v>
      </c>
      <c r="I110" s="60">
        <f t="shared" si="12"/>
        <v>25.6</v>
      </c>
      <c r="J110" s="60"/>
      <c r="K110" s="265">
        <f t="shared" si="10"/>
        <v>3</v>
      </c>
      <c r="L110" s="265" t="s">
        <v>776</v>
      </c>
      <c r="M110" s="266">
        <v>25.6</v>
      </c>
      <c r="N110" s="266"/>
      <c r="O110" s="295">
        <f t="shared" si="11"/>
        <v>25.6</v>
      </c>
      <c r="P110" s="269" t="str">
        <f>VLOOKUP(B110,'Уч ЮН'!$A$3:$H$492,8,FALSE)</f>
        <v>Папин А.Ю</v>
      </c>
      <c r="Q110" s="283">
        <v>3</v>
      </c>
      <c r="AF110" s="64"/>
      <c r="AG110" s="64"/>
      <c r="AH110" s="64"/>
      <c r="AI110" s="64"/>
      <c r="AJ110" s="64"/>
      <c r="AK110" s="64"/>
      <c r="AL110" s="64"/>
    </row>
    <row r="111" spans="1:38" s="9" customFormat="1" ht="15">
      <c r="A111" s="93">
        <v>44</v>
      </c>
      <c r="B111" s="62" t="s">
        <v>627</v>
      </c>
      <c r="C111" s="63" t="str">
        <f>VLOOKUP(B111,'Уч ЮН'!$A$3:$H$492,2,FALSE)</f>
        <v>Мартынов Арсений</v>
      </c>
      <c r="D111" s="110" t="str">
        <f>VLOOKUP(B111,'Уч ЮН'!$A$3:$H$492,3,FALSE)</f>
        <v>2001</v>
      </c>
      <c r="E111" s="110" t="str">
        <f>VLOOKUP(B111,'Уч ЮН'!$A$3:$H$492,4,FALSE)</f>
        <v>3</v>
      </c>
      <c r="F111" s="63" t="str">
        <f>VLOOKUP(B111,'Уч ЮН'!$A$3:$H$492,5,FALSE)</f>
        <v>Саратовская</v>
      </c>
      <c r="G111" s="87">
        <f>VLOOKUP(B111,'Уч ЮН'!$A$3:$H$492,6,FALSE)</f>
        <v>0</v>
      </c>
      <c r="H111" s="114" t="str">
        <f>VLOOKUP(B111,'Уч ЮН'!$A$3:$H$492,7,FALSE)</f>
        <v>ДЮСШ Энгельс</v>
      </c>
      <c r="I111" s="60">
        <f t="shared" si="12"/>
        <v>25.6</v>
      </c>
      <c r="J111" s="60"/>
      <c r="K111" s="265">
        <f t="shared" si="10"/>
        <v>3</v>
      </c>
      <c r="L111" s="265" t="s">
        <v>776</v>
      </c>
      <c r="M111" s="266">
        <v>25.6</v>
      </c>
      <c r="N111" s="266"/>
      <c r="O111" s="295">
        <f t="shared" si="11"/>
        <v>25.6</v>
      </c>
      <c r="P111" s="269" t="str">
        <f>VLOOKUP(B111,'Уч ЮН'!$A$3:$H$492,8,FALSE)</f>
        <v>Кудашкина З.К.</v>
      </c>
      <c r="Q111" s="283">
        <v>2</v>
      </c>
      <c r="AF111" s="64"/>
      <c r="AG111" s="64"/>
      <c r="AH111" s="64"/>
      <c r="AI111" s="64"/>
      <c r="AJ111" s="64"/>
      <c r="AK111" s="64"/>
      <c r="AL111" s="64"/>
    </row>
    <row r="112" spans="1:38" s="9" customFormat="1" ht="15">
      <c r="A112" s="93">
        <v>45</v>
      </c>
      <c r="B112" s="62">
        <v>241</v>
      </c>
      <c r="C112" s="63" t="str">
        <f>VLOOKUP(B112,'Уч ЮН'!$A$3:$H$492,2,FALSE)</f>
        <v>Малютин Ярослав</v>
      </c>
      <c r="D112" s="110" t="str">
        <f>VLOOKUP(B112,'Уч ЮН'!$A$3:$H$492,3,FALSE)</f>
        <v>2001</v>
      </c>
      <c r="E112" s="110" t="str">
        <f>VLOOKUP(B112,'Уч ЮН'!$A$3:$H$492,4,FALSE)</f>
        <v>3</v>
      </c>
      <c r="F112" s="63" t="str">
        <f>VLOOKUP(B112,'Уч ЮН'!$A$3:$H$492,5,FALSE)</f>
        <v>Пензенская</v>
      </c>
      <c r="G112" s="87">
        <f>VLOOKUP(B112,'Уч ЮН'!$A$3:$H$492,6,FALSE)</f>
        <v>0</v>
      </c>
      <c r="H112" s="114" t="str">
        <f>VLOOKUP(B112,'Уч ЮН'!$A$3:$H$492,7,FALSE)</f>
        <v>СДЮСШОР Заречный</v>
      </c>
      <c r="I112" s="60">
        <f t="shared" si="12"/>
        <v>25.7</v>
      </c>
      <c r="J112" s="60"/>
      <c r="K112" s="265" t="str">
        <f t="shared" si="10"/>
        <v>1юн</v>
      </c>
      <c r="L112" s="265" t="s">
        <v>776</v>
      </c>
      <c r="M112" s="266">
        <v>25.7</v>
      </c>
      <c r="N112" s="266"/>
      <c r="O112" s="295">
        <f t="shared" si="11"/>
        <v>25.7</v>
      </c>
      <c r="P112" s="269" t="str">
        <f>VLOOKUP(B112,'Уч ЮН'!$A$3:$H$492,8,FALSE)</f>
        <v>Жиженкова С.С.</v>
      </c>
      <c r="Q112" s="283">
        <v>3</v>
      </c>
      <c r="AF112" s="64"/>
      <c r="AG112" s="64"/>
      <c r="AH112" s="64"/>
      <c r="AI112" s="64"/>
      <c r="AJ112" s="64"/>
      <c r="AK112" s="64"/>
      <c r="AL112" s="64"/>
    </row>
    <row r="113" spans="1:38" s="9" customFormat="1" ht="15">
      <c r="A113" s="93">
        <v>46</v>
      </c>
      <c r="B113" s="62">
        <v>373</v>
      </c>
      <c r="C113" s="63" t="str">
        <f>VLOOKUP(B113,'Уч ЮН'!$A$3:$H$492,2,FALSE)</f>
        <v>Арифулин Рамис</v>
      </c>
      <c r="D113" s="110" t="str">
        <f>VLOOKUP(B113,'Уч ЮН'!$A$3:$H$492,3,FALSE)</f>
        <v>2001</v>
      </c>
      <c r="E113" s="110"/>
      <c r="F113" s="63" t="str">
        <f>VLOOKUP(B113,'Уч ЮН'!$A$3:$H$492,5,FALSE)</f>
        <v>Пензенская</v>
      </c>
      <c r="G113" s="87">
        <f>VLOOKUP(B113,'Уч ЮН'!$A$3:$H$492,6,FALSE)</f>
        <v>0</v>
      </c>
      <c r="H113" s="114" t="str">
        <f>VLOOKUP(B113,'Уч ЮН'!$A$3:$H$492,7,FALSE)</f>
        <v>ДЮСШ-2,Кузнецк</v>
      </c>
      <c r="I113" s="60">
        <f t="shared" si="12"/>
        <v>25.7</v>
      </c>
      <c r="J113" s="60"/>
      <c r="K113" s="265" t="str">
        <f t="shared" si="10"/>
        <v>1юн</v>
      </c>
      <c r="L113" s="265" t="s">
        <v>776</v>
      </c>
      <c r="M113" s="266">
        <v>25.7</v>
      </c>
      <c r="N113" s="266"/>
      <c r="O113" s="295">
        <f t="shared" si="11"/>
        <v>25.7</v>
      </c>
      <c r="P113" s="269" t="str">
        <f>VLOOKUP(B113,'Уч ЮН'!$A$3:$H$492,8,FALSE)</f>
        <v>Акатьев В.В,</v>
      </c>
      <c r="Q113" s="283">
        <v>3</v>
      </c>
      <c r="AF113" s="64"/>
      <c r="AG113" s="64"/>
      <c r="AH113" s="64"/>
      <c r="AI113" s="64"/>
      <c r="AJ113" s="64"/>
      <c r="AK113" s="64"/>
      <c r="AL113" s="64"/>
    </row>
    <row r="114" spans="1:38" s="9" customFormat="1" ht="15">
      <c r="A114" s="93">
        <v>47</v>
      </c>
      <c r="B114" s="62">
        <v>604</v>
      </c>
      <c r="C114" s="63" t="str">
        <f>VLOOKUP(B114,'Уч ЮН'!$A$3:$H$492,2,FALSE)</f>
        <v>Томашевцев Александр</v>
      </c>
      <c r="D114" s="110" t="str">
        <f>VLOOKUP(B114,'Уч ЮН'!$A$3:$H$492,3,FALSE)</f>
        <v>2001</v>
      </c>
      <c r="E114" s="110" t="str">
        <f>VLOOKUP(B114,'Уч ЮН'!$A$3:$H$492,4,FALSE)</f>
        <v>2</v>
      </c>
      <c r="F114" s="63" t="str">
        <f>VLOOKUP(B114,'Уч ЮН'!$A$3:$H$492,5,FALSE)</f>
        <v>Саратовская</v>
      </c>
      <c r="G114" s="87">
        <f>VLOOKUP(B114,'Уч ЮН'!$A$3:$H$492,6,FALSE)</f>
        <v>0</v>
      </c>
      <c r="H114" s="114" t="str">
        <f>VLOOKUP(B114,'Уч ЮН'!$A$3:$H$492,7,FALSE)</f>
        <v>ДЮСШ Энгельс</v>
      </c>
      <c r="I114" s="60">
        <f t="shared" si="12"/>
        <v>25.9</v>
      </c>
      <c r="J114" s="60"/>
      <c r="K114" s="265" t="str">
        <f t="shared" si="10"/>
        <v>1юн</v>
      </c>
      <c r="L114" s="265" t="s">
        <v>776</v>
      </c>
      <c r="M114" s="266">
        <v>25.9</v>
      </c>
      <c r="N114" s="266"/>
      <c r="O114" s="295">
        <f t="shared" si="11"/>
        <v>25.9</v>
      </c>
      <c r="P114" s="269" t="str">
        <f>VLOOKUP(B114,'Уч ЮН'!$A$3:$H$492,8,FALSE)</f>
        <v>Бабушкина О.И.</v>
      </c>
      <c r="Q114" s="283">
        <v>3</v>
      </c>
      <c r="AF114" s="64"/>
      <c r="AG114" s="64"/>
      <c r="AH114" s="64"/>
      <c r="AI114" s="64"/>
      <c r="AJ114" s="64"/>
      <c r="AK114" s="64"/>
      <c r="AL114" s="64"/>
    </row>
    <row r="115" spans="1:38" s="9" customFormat="1" ht="15">
      <c r="A115" s="93">
        <v>48</v>
      </c>
      <c r="B115" s="62">
        <v>492</v>
      </c>
      <c r="C115" s="63" t="str">
        <f>VLOOKUP(B115,'Уч ЮН'!$A$3:$H$492,2,FALSE)</f>
        <v>Широков Никита</v>
      </c>
      <c r="D115" s="110" t="str">
        <f>VLOOKUP(B115,'Уч ЮН'!$A$3:$H$492,3,FALSE)</f>
        <v>2001</v>
      </c>
      <c r="E115" s="110" t="str">
        <f>VLOOKUP(B115,'Уч ЮН'!$A$3:$H$492,4,FALSE)</f>
        <v>1</v>
      </c>
      <c r="F115" s="63" t="str">
        <f>VLOOKUP(B115,'Уч ЮН'!$A$3:$H$492,5,FALSE)</f>
        <v>Пензенская</v>
      </c>
      <c r="G115" s="87">
        <f>VLOOKUP(B115,'Уч ЮН'!$A$3:$H$492,6,FALSE)</f>
        <v>0</v>
      </c>
      <c r="H115" s="114" t="str">
        <f>VLOOKUP(B115,'Уч ЮН'!$A$3:$H$492,7,FALSE)</f>
        <v>ДЮСШ-6</v>
      </c>
      <c r="I115" s="60">
        <f t="shared" si="12"/>
        <v>25.9</v>
      </c>
      <c r="J115" s="60"/>
      <c r="K115" s="265" t="str">
        <f t="shared" si="10"/>
        <v>1юн</v>
      </c>
      <c r="L115" s="265" t="s">
        <v>776</v>
      </c>
      <c r="M115" s="266">
        <v>25.9</v>
      </c>
      <c r="N115" s="266"/>
      <c r="O115" s="295">
        <f t="shared" si="11"/>
        <v>25.9</v>
      </c>
      <c r="P115" s="269" t="str">
        <f>VLOOKUP(B115,'Уч ЮН'!$A$3:$H$492,8,FALSE)</f>
        <v>Красновы К.И.,Р.Б.</v>
      </c>
      <c r="Q115" s="283">
        <v>2</v>
      </c>
      <c r="AF115" s="64"/>
      <c r="AG115" s="64"/>
      <c r="AH115" s="64"/>
      <c r="AI115" s="64"/>
      <c r="AJ115" s="64"/>
      <c r="AK115" s="64"/>
      <c r="AL115" s="64"/>
    </row>
    <row r="116" spans="1:38" s="9" customFormat="1" ht="15">
      <c r="A116" s="93">
        <v>49</v>
      </c>
      <c r="B116" s="62">
        <v>252</v>
      </c>
      <c r="C116" s="63" t="str">
        <f>VLOOKUP(B116,'Уч ЮН'!$A$3:$H$492,2,FALSE)</f>
        <v>Тарасов Михаил</v>
      </c>
      <c r="D116" s="110" t="str">
        <f>VLOOKUP(B116,'Уч ЮН'!$A$3:$H$492,3,FALSE)</f>
        <v>2002</v>
      </c>
      <c r="E116" s="110"/>
      <c r="F116" s="63" t="str">
        <f>VLOOKUP(B116,'Уч ЮН'!$A$3:$H$492,5,FALSE)</f>
        <v>Пензенская</v>
      </c>
      <c r="G116" s="87">
        <f>VLOOKUP(B116,'Уч ЮН'!$A$3:$H$492,6,FALSE)</f>
        <v>0</v>
      </c>
      <c r="H116" s="114" t="str">
        <f>VLOOKUP(B116,'Уч ЮН'!$A$3:$H$492,7,FALSE)</f>
        <v>ДЮСШ-6</v>
      </c>
      <c r="I116" s="60">
        <f t="shared" si="12"/>
        <v>26.1</v>
      </c>
      <c r="J116" s="60"/>
      <c r="K116" s="265" t="str">
        <f t="shared" si="10"/>
        <v>1юн</v>
      </c>
      <c r="L116" s="265" t="s">
        <v>776</v>
      </c>
      <c r="M116" s="266">
        <v>26.1</v>
      </c>
      <c r="N116" s="266"/>
      <c r="O116" s="295">
        <f t="shared" si="11"/>
        <v>26.1</v>
      </c>
      <c r="P116" s="269" t="str">
        <f>VLOOKUP(B116,'Уч ЮН'!$A$3:$H$492,8,FALSE)</f>
        <v>Краснова И.Н.,Земсков А.М.</v>
      </c>
      <c r="Q116" s="283">
        <v>3</v>
      </c>
      <c r="AF116" s="64"/>
      <c r="AG116" s="64"/>
      <c r="AH116" s="64"/>
      <c r="AI116" s="64"/>
      <c r="AJ116" s="64"/>
      <c r="AK116" s="64"/>
      <c r="AL116" s="64"/>
    </row>
    <row r="117" spans="1:38" s="9" customFormat="1" ht="15">
      <c r="A117" s="93">
        <v>50</v>
      </c>
      <c r="B117" s="62" t="s">
        <v>621</v>
      </c>
      <c r="C117" s="63" t="str">
        <f>VLOOKUP(B117,'Уч ЮН'!$A$3:$H$492,2,FALSE)</f>
        <v>Голубев Алексей</v>
      </c>
      <c r="D117" s="110" t="str">
        <f>VLOOKUP(B117,'Уч ЮН'!$A$3:$H$492,3,FALSE)</f>
        <v>2002</v>
      </c>
      <c r="E117" s="110" t="str">
        <f>VLOOKUP(B117,'Уч ЮН'!$A$3:$H$492,4,FALSE)</f>
        <v>3</v>
      </c>
      <c r="F117" s="63" t="str">
        <f>VLOOKUP(B117,'Уч ЮН'!$A$3:$H$492,5,FALSE)</f>
        <v>Саратовская</v>
      </c>
      <c r="G117" s="87">
        <f>VLOOKUP(B117,'Уч ЮН'!$A$3:$H$492,6,FALSE)</f>
        <v>0</v>
      </c>
      <c r="H117" s="114" t="str">
        <f>VLOOKUP(B117,'Уч ЮН'!$A$3:$H$492,7,FALSE)</f>
        <v>ДЮСШ Энгельс</v>
      </c>
      <c r="I117" s="60">
        <f t="shared" si="12"/>
        <v>26.1</v>
      </c>
      <c r="J117" s="60"/>
      <c r="K117" s="265" t="str">
        <f t="shared" si="10"/>
        <v>1юн</v>
      </c>
      <c r="L117" s="265" t="s">
        <v>776</v>
      </c>
      <c r="M117" s="266">
        <v>26.1</v>
      </c>
      <c r="N117" s="266"/>
      <c r="O117" s="295">
        <f t="shared" si="11"/>
        <v>26.1</v>
      </c>
      <c r="P117" s="269" t="str">
        <f>VLOOKUP(B117,'Уч ЮН'!$A$3:$H$492,8,FALSE)</f>
        <v>Минахметова О.В.</v>
      </c>
      <c r="Q117" s="283">
        <v>3</v>
      </c>
      <c r="AF117" s="64"/>
      <c r="AG117" s="64"/>
      <c r="AH117" s="64"/>
      <c r="AI117" s="64"/>
      <c r="AJ117" s="64"/>
      <c r="AK117" s="64"/>
      <c r="AL117" s="64"/>
    </row>
    <row r="118" spans="1:38" s="9" customFormat="1" ht="15">
      <c r="A118" s="93">
        <v>51</v>
      </c>
      <c r="B118" s="62">
        <v>550</v>
      </c>
      <c r="C118" s="63" t="str">
        <f>VLOOKUP(B118,'Уч ЮН'!$A$3:$H$492,2,FALSE)</f>
        <v>Куликов Сергей</v>
      </c>
      <c r="D118" s="110" t="str">
        <f>VLOOKUP(B118,'Уч ЮН'!$A$3:$H$492,3,FALSE)</f>
        <v>2002</v>
      </c>
      <c r="E118" s="110">
        <f>VLOOKUP(B118,'Уч ЮН'!$A$3:$H$492,4,FALSE)</f>
        <v>2</v>
      </c>
      <c r="F118" s="63" t="str">
        <f>VLOOKUP(B118,'Уч ЮН'!$A$3:$H$492,5,FALSE)</f>
        <v>Самарская</v>
      </c>
      <c r="G118" s="87">
        <f>VLOOKUP(B118,'Уч ЮН'!$A$3:$H$492,6,FALSE)</f>
        <v>0</v>
      </c>
      <c r="H118" s="114" t="str">
        <f>VLOOKUP(B118,'Уч ЮН'!$A$3:$H$492,7,FALSE)</f>
        <v>СДЮСШОР-2</v>
      </c>
      <c r="I118" s="60">
        <f t="shared" si="12"/>
        <v>26.2</v>
      </c>
      <c r="J118" s="60"/>
      <c r="K118" s="265" t="str">
        <f t="shared" si="10"/>
        <v>1юн</v>
      </c>
      <c r="L118" s="265" t="s">
        <v>776</v>
      </c>
      <c r="M118" s="266">
        <v>26.2</v>
      </c>
      <c r="N118" s="266"/>
      <c r="O118" s="295">
        <f t="shared" si="11"/>
        <v>26.2</v>
      </c>
      <c r="P118" s="269" t="str">
        <f>VLOOKUP(B118,'Уч ЮН'!$A$3:$H$492,8,FALSE)</f>
        <v>Зайцев И. С, Андронов Ю. В.</v>
      </c>
      <c r="Q118" s="283">
        <v>3</v>
      </c>
      <c r="AF118" s="64"/>
      <c r="AG118" s="64"/>
      <c r="AH118" s="64"/>
      <c r="AI118" s="64"/>
      <c r="AJ118" s="64"/>
      <c r="AK118" s="64"/>
      <c r="AL118" s="64"/>
    </row>
    <row r="119" spans="1:38" s="9" customFormat="1" ht="15">
      <c r="A119" s="93">
        <v>52</v>
      </c>
      <c r="B119" s="62">
        <v>391</v>
      </c>
      <c r="C119" s="63" t="str">
        <f>VLOOKUP(B119,'Уч ЮН'!$A$3:$H$492,2,FALSE)</f>
        <v>Ташлинцев Георгий</v>
      </c>
      <c r="D119" s="110" t="str">
        <f>VLOOKUP(B119,'Уч ЮН'!$A$3:$H$492,3,FALSE)</f>
        <v>2002</v>
      </c>
      <c r="E119" s="110"/>
      <c r="F119" s="63" t="str">
        <f>VLOOKUP(B119,'Уч ЮН'!$A$3:$H$492,5,FALSE)</f>
        <v>Пензенская</v>
      </c>
      <c r="G119" s="87">
        <f>VLOOKUP(B119,'Уч ЮН'!$A$3:$H$492,6,FALSE)</f>
        <v>0</v>
      </c>
      <c r="H119" s="114" t="str">
        <f>VLOOKUP(B119,'Уч ЮН'!$A$3:$H$492,7,FALSE)</f>
        <v>ДЮСШ-2,Кузнецк</v>
      </c>
      <c r="I119" s="60">
        <f t="shared" si="12"/>
        <v>26.2</v>
      </c>
      <c r="J119" s="60"/>
      <c r="K119" s="265" t="str">
        <f t="shared" si="10"/>
        <v>1юн</v>
      </c>
      <c r="L119" s="265" t="s">
        <v>776</v>
      </c>
      <c r="M119" s="266">
        <v>26.2</v>
      </c>
      <c r="N119" s="266"/>
      <c r="O119" s="295">
        <f t="shared" si="11"/>
        <v>26.2</v>
      </c>
      <c r="P119" s="269" t="str">
        <f>VLOOKUP(B119,'Уч ЮН'!$A$3:$H$492,8,FALSE)</f>
        <v>Акатьев В.В,</v>
      </c>
      <c r="Q119" s="283">
        <v>3</v>
      </c>
      <c r="AF119" s="64"/>
      <c r="AG119" s="64"/>
      <c r="AH119" s="64"/>
      <c r="AI119" s="64"/>
      <c r="AJ119" s="64"/>
      <c r="AK119" s="64"/>
      <c r="AL119" s="64"/>
    </row>
    <row r="120" spans="1:38" s="9" customFormat="1" ht="15">
      <c r="A120" s="93">
        <v>53</v>
      </c>
      <c r="B120" s="62">
        <v>251</v>
      </c>
      <c r="C120" s="63" t="str">
        <f>VLOOKUP(B120,'Уч ЮН'!$A$3:$H$492,2,FALSE)</f>
        <v>Ковылов Олег</v>
      </c>
      <c r="D120" s="110" t="str">
        <f>VLOOKUP(B120,'Уч ЮН'!$A$3:$H$492,3,FALSE)</f>
        <v>2001</v>
      </c>
      <c r="E120" s="110"/>
      <c r="F120" s="63" t="str">
        <f>VLOOKUP(B120,'Уч ЮН'!$A$3:$H$492,5,FALSE)</f>
        <v>Пензенская</v>
      </c>
      <c r="G120" s="87">
        <f>VLOOKUP(B120,'Уч ЮН'!$A$3:$H$492,6,FALSE)</f>
        <v>0</v>
      </c>
      <c r="H120" s="114" t="str">
        <f>VLOOKUP(B120,'Уч ЮН'!$A$3:$H$492,7,FALSE)</f>
        <v>ДЮСШ-6</v>
      </c>
      <c r="I120" s="60">
        <f t="shared" si="12"/>
        <v>26.4</v>
      </c>
      <c r="J120" s="60"/>
      <c r="K120" s="265" t="str">
        <f t="shared" si="10"/>
        <v>1юн</v>
      </c>
      <c r="L120" s="265" t="s">
        <v>776</v>
      </c>
      <c r="M120" s="266">
        <v>26.4</v>
      </c>
      <c r="N120" s="266"/>
      <c r="O120" s="295">
        <f t="shared" si="11"/>
        <v>26.4</v>
      </c>
      <c r="P120" s="269" t="str">
        <f>VLOOKUP(B120,'Уч ЮН'!$A$3:$H$492,8,FALSE)</f>
        <v>Краснова И.Н.</v>
      </c>
      <c r="Q120" s="283">
        <v>2</v>
      </c>
      <c r="AF120" s="64"/>
      <c r="AG120" s="64"/>
      <c r="AH120" s="64"/>
      <c r="AI120" s="64"/>
      <c r="AJ120" s="64"/>
      <c r="AK120" s="64"/>
      <c r="AL120" s="64"/>
    </row>
    <row r="121" spans="1:38" s="9" customFormat="1" ht="15">
      <c r="A121" s="93">
        <v>54</v>
      </c>
      <c r="B121" s="62">
        <v>361</v>
      </c>
      <c r="C121" s="63" t="str">
        <f>VLOOKUP(B121,'Уч ЮН'!$A$3:$H$492,2,FALSE)</f>
        <v>Бакалов Дмитрий</v>
      </c>
      <c r="D121" s="110" t="str">
        <f>VLOOKUP(B121,'Уч ЮН'!$A$3:$H$492,3,FALSE)</f>
        <v>2001</v>
      </c>
      <c r="E121" s="110"/>
      <c r="F121" s="63" t="str">
        <f>VLOOKUP(B121,'Уч ЮН'!$A$3:$H$492,5,FALSE)</f>
        <v>Пензенская</v>
      </c>
      <c r="G121" s="87">
        <f>VLOOKUP(B121,'Уч ЮН'!$A$3:$H$492,6,FALSE)</f>
        <v>0</v>
      </c>
      <c r="H121" s="114" t="str">
        <f>VLOOKUP(B121,'Уч ЮН'!$A$3:$H$492,7,FALSE)</f>
        <v>Губ.лицей</v>
      </c>
      <c r="I121" s="60">
        <f t="shared" si="12"/>
        <v>26.6</v>
      </c>
      <c r="J121" s="60"/>
      <c r="K121" s="265" t="str">
        <f t="shared" si="10"/>
        <v>1юн</v>
      </c>
      <c r="L121" s="265" t="s">
        <v>776</v>
      </c>
      <c r="M121" s="266">
        <v>26.6</v>
      </c>
      <c r="N121" s="266"/>
      <c r="O121" s="295">
        <f t="shared" si="11"/>
        <v>26.6</v>
      </c>
      <c r="P121" s="269" t="str">
        <f>VLOOKUP(B121,'Уч ЮН'!$A$3:$H$492,8,FALSE)</f>
        <v>Шиндин Н.Г.</v>
      </c>
      <c r="Q121" s="283">
        <v>2</v>
      </c>
      <c r="AF121" s="64"/>
      <c r="AG121" s="64"/>
      <c r="AH121" s="64"/>
      <c r="AI121" s="64"/>
      <c r="AJ121" s="64"/>
      <c r="AK121" s="64"/>
      <c r="AL121" s="64"/>
    </row>
    <row r="122" spans="1:38" s="9" customFormat="1" ht="15">
      <c r="A122" s="93">
        <v>55</v>
      </c>
      <c r="B122" s="62" t="s">
        <v>622</v>
      </c>
      <c r="C122" s="63" t="str">
        <f>VLOOKUP(B122,'Уч ЮН'!$A$3:$H$492,2,FALSE)</f>
        <v>Дворников Никита</v>
      </c>
      <c r="D122" s="110" t="str">
        <f>VLOOKUP(B122,'Уч ЮН'!$A$3:$H$492,3,FALSE)</f>
        <v>2002</v>
      </c>
      <c r="E122" s="110" t="str">
        <f>VLOOKUP(B122,'Уч ЮН'!$A$3:$H$492,4,FALSE)</f>
        <v>3</v>
      </c>
      <c r="F122" s="63" t="str">
        <f>VLOOKUP(B122,'Уч ЮН'!$A$3:$H$492,5,FALSE)</f>
        <v>Саратовская</v>
      </c>
      <c r="G122" s="87">
        <f>VLOOKUP(B122,'Уч ЮН'!$A$3:$H$492,6,FALSE)</f>
        <v>0</v>
      </c>
      <c r="H122" s="114" t="str">
        <f>VLOOKUP(B122,'Уч ЮН'!$A$3:$H$492,7,FALSE)</f>
        <v>ДЮСШ Энгельс</v>
      </c>
      <c r="I122" s="60">
        <f t="shared" si="12"/>
        <v>27.1</v>
      </c>
      <c r="J122" s="60"/>
      <c r="K122" s="265" t="str">
        <f t="shared" si="10"/>
        <v>1юн</v>
      </c>
      <c r="L122" s="265" t="s">
        <v>776</v>
      </c>
      <c r="M122" s="266">
        <v>27.1</v>
      </c>
      <c r="N122" s="266"/>
      <c r="O122" s="295">
        <f t="shared" si="11"/>
        <v>27.1</v>
      </c>
      <c r="P122" s="269" t="str">
        <f>VLOOKUP(B122,'Уч ЮН'!$A$3:$H$492,8,FALSE)</f>
        <v>Минахметова О.В.</v>
      </c>
      <c r="Q122" s="283">
        <v>3</v>
      </c>
      <c r="AF122" s="64"/>
      <c r="AG122" s="64"/>
      <c r="AH122" s="64"/>
      <c r="AI122" s="64"/>
      <c r="AJ122" s="64"/>
      <c r="AK122" s="64"/>
      <c r="AL122" s="64"/>
    </row>
    <row r="123" spans="1:38" s="9" customFormat="1" ht="15">
      <c r="A123" s="93">
        <v>56</v>
      </c>
      <c r="B123" s="62" t="s">
        <v>620</v>
      </c>
      <c r="C123" s="63" t="str">
        <f>VLOOKUP(B123,'Уч ЮН'!$A$3:$H$492,2,FALSE)</f>
        <v>Ивашов Геннадий</v>
      </c>
      <c r="D123" s="110" t="str">
        <f>VLOOKUP(B123,'Уч ЮН'!$A$3:$H$492,3,FALSE)</f>
        <v>2001</v>
      </c>
      <c r="E123" s="110" t="str">
        <f>VLOOKUP(B123,'Уч ЮН'!$A$3:$H$492,4,FALSE)</f>
        <v>2</v>
      </c>
      <c r="F123" s="63" t="str">
        <f>VLOOKUP(B123,'Уч ЮН'!$A$3:$H$492,5,FALSE)</f>
        <v>Саратовская</v>
      </c>
      <c r="G123" s="87">
        <f>VLOOKUP(B123,'Уч ЮН'!$A$3:$H$492,6,FALSE)</f>
        <v>0</v>
      </c>
      <c r="H123" s="114" t="str">
        <f>VLOOKUP(B123,'Уч ЮН'!$A$3:$H$492,7,FALSE)</f>
        <v>ДЮСШ Энгельс</v>
      </c>
      <c r="I123" s="60">
        <f t="shared" si="12"/>
        <v>27.8</v>
      </c>
      <c r="J123" s="60"/>
      <c r="K123" s="265" t="str">
        <f t="shared" si="10"/>
        <v>1юн</v>
      </c>
      <c r="L123" s="265" t="s">
        <v>776</v>
      </c>
      <c r="M123" s="266">
        <v>27.8</v>
      </c>
      <c r="N123" s="266"/>
      <c r="O123" s="295">
        <f t="shared" si="11"/>
        <v>27.8</v>
      </c>
      <c r="P123" s="269" t="str">
        <f>VLOOKUP(B123,'Уч ЮН'!$A$3:$H$492,8,FALSE)</f>
        <v>Минахметова О.В.</v>
      </c>
      <c r="Q123" s="283">
        <v>2</v>
      </c>
      <c r="AF123" s="64"/>
      <c r="AG123" s="64"/>
      <c r="AH123" s="64"/>
      <c r="AI123" s="64"/>
      <c r="AJ123" s="64"/>
      <c r="AK123" s="64"/>
      <c r="AL123" s="64"/>
    </row>
    <row r="124" spans="1:38" s="9" customFormat="1" ht="15">
      <c r="A124" s="93">
        <v>57</v>
      </c>
      <c r="B124" s="62">
        <v>425</v>
      </c>
      <c r="C124" s="63" t="str">
        <f>VLOOKUP(B124,'Уч ЮН'!$A$3:$H$492,2,FALSE)</f>
        <v>Аверьянов Матвей</v>
      </c>
      <c r="D124" s="110" t="str">
        <f>VLOOKUP(B124,'Уч ЮН'!$A$3:$H$492,3,FALSE)</f>
        <v>2002</v>
      </c>
      <c r="E124" s="110" t="str">
        <f>VLOOKUP(B124,'Уч ЮН'!$A$3:$H$492,4,FALSE)</f>
        <v>1юн</v>
      </c>
      <c r="F124" s="63" t="str">
        <f>VLOOKUP(B124,'Уч ЮН'!$A$3:$H$492,5,FALSE)</f>
        <v>Пензенская</v>
      </c>
      <c r="G124" s="87">
        <f>VLOOKUP(B124,'Уч ЮН'!$A$3:$H$492,6,FALSE)</f>
        <v>0</v>
      </c>
      <c r="H124" s="114" t="str">
        <f>VLOOKUP(B124,'Уч ЮН'!$A$3:$H$492,7,FALSE)</f>
        <v>ДЮСШ-6</v>
      </c>
      <c r="I124" s="60">
        <f t="shared" si="12"/>
        <v>27.9</v>
      </c>
      <c r="J124" s="60"/>
      <c r="K124" s="265" t="str">
        <f t="shared" si="10"/>
        <v>1юн</v>
      </c>
      <c r="L124" s="265" t="s">
        <v>776</v>
      </c>
      <c r="M124" s="266">
        <v>27.9</v>
      </c>
      <c r="N124" s="266"/>
      <c r="O124" s="295">
        <f t="shared" si="11"/>
        <v>27.9</v>
      </c>
      <c r="P124" s="269" t="str">
        <f>VLOOKUP(B124,'Уч ЮН'!$A$3:$H$492,8,FALSE)</f>
        <v>Зинуков А.В.</v>
      </c>
      <c r="Q124" s="283">
        <v>2</v>
      </c>
      <c r="AF124" s="64"/>
      <c r="AG124" s="64"/>
      <c r="AH124" s="64"/>
      <c r="AI124" s="64"/>
      <c r="AJ124" s="64"/>
      <c r="AK124" s="64"/>
      <c r="AL124" s="64"/>
    </row>
    <row r="125" spans="1:38" s="9" customFormat="1" ht="13.5" customHeight="1">
      <c r="A125" s="93"/>
      <c r="B125" s="62">
        <v>501</v>
      </c>
      <c r="C125" s="63" t="str">
        <f>VLOOKUP(B125,'Уч ЮН'!$A$3:$H$492,2,FALSE)</f>
        <v>Грибанов Илья</v>
      </c>
      <c r="D125" s="110" t="str">
        <f>VLOOKUP(B125,'Уч ЮН'!$A$3:$H$492,3,FALSE)</f>
        <v>2002</v>
      </c>
      <c r="E125" s="110">
        <f>VLOOKUP(B125,'Уч ЮН'!$A$3:$H$492,4,FALSE)</f>
        <v>2</v>
      </c>
      <c r="F125" s="63" t="str">
        <f>VLOOKUP(B125,'Уч ЮН'!$A$3:$H$492,5,FALSE)</f>
        <v>Самарская</v>
      </c>
      <c r="G125" s="87">
        <f>VLOOKUP(B125,'Уч ЮН'!$A$3:$H$492,6,FALSE)</f>
        <v>0</v>
      </c>
      <c r="H125" s="114" t="str">
        <f>VLOOKUP(B125,'Уч ЮН'!$A$3:$H$492,7,FALSE)</f>
        <v xml:space="preserve"> СамГУПС, СДЮСШОР-2</v>
      </c>
      <c r="I125" s="301" t="str">
        <f t="shared" si="12"/>
        <v>дискв.163.3</v>
      </c>
      <c r="J125" s="60"/>
      <c r="K125" s="265"/>
      <c r="L125" s="265" t="s">
        <v>776</v>
      </c>
      <c r="M125" s="266" t="s">
        <v>775</v>
      </c>
      <c r="N125" s="266"/>
      <c r="O125" s="295" t="e">
        <f t="shared" si="11"/>
        <v>#NUM!</v>
      </c>
      <c r="P125" s="269" t="str">
        <f>VLOOKUP(B125,'Уч ЮН'!$A$3:$H$492,8,FALSE)</f>
        <v>Дмитриева Т. П.</v>
      </c>
      <c r="Q125" s="283"/>
      <c r="AF125" s="64"/>
      <c r="AG125" s="64"/>
      <c r="AH125" s="64"/>
      <c r="AI125" s="64"/>
      <c r="AJ125" s="64"/>
      <c r="AK125" s="64"/>
      <c r="AL125" s="64"/>
    </row>
    <row r="126" spans="1:38" s="9" customFormat="1" ht="15" hidden="1">
      <c r="A126" s="93"/>
      <c r="B126" s="62">
        <v>116</v>
      </c>
      <c r="C126" s="63" t="str">
        <f>VLOOKUP(B126,'Уч ЮН'!$A$3:$H$492,2,FALSE)</f>
        <v xml:space="preserve">Дрозд Дмитрий </v>
      </c>
      <c r="D126" s="110" t="str">
        <f>VLOOKUP(B126,'Уч ЮН'!$A$3:$H$492,3,FALSE)</f>
        <v>2001</v>
      </c>
      <c r="E126" s="110"/>
      <c r="F126" s="63" t="str">
        <f>VLOOKUP(B126,'Уч ЮН'!$A$3:$H$492,5,FALSE)</f>
        <v>Пензенская</v>
      </c>
      <c r="G126" s="87">
        <f>VLOOKUP(B126,'Уч ЮН'!$A$3:$H$492,6,FALSE)</f>
        <v>0</v>
      </c>
      <c r="H126" s="114" t="str">
        <f>VLOOKUP(B126,'Уч ЮН'!$A$3:$H$492,7,FALSE)</f>
        <v xml:space="preserve">Засечное </v>
      </c>
      <c r="I126" s="60" t="str">
        <f t="shared" si="12"/>
        <v>н.я</v>
      </c>
      <c r="J126" s="60"/>
      <c r="K126" s="265"/>
      <c r="L126" s="265" t="s">
        <v>776</v>
      </c>
      <c r="M126" s="266" t="s">
        <v>663</v>
      </c>
      <c r="N126" s="266"/>
      <c r="O126" s="295" t="e">
        <f t="shared" si="11"/>
        <v>#NUM!</v>
      </c>
      <c r="P126" s="269" t="str">
        <f>VLOOKUP(B126,'Уч ЮН'!$A$3:$H$492,8,FALSE)</f>
        <v>Чернышов А.В.</v>
      </c>
      <c r="Q126" s="283"/>
      <c r="AF126" s="64"/>
      <c r="AG126" s="64"/>
      <c r="AH126" s="64"/>
      <c r="AI126" s="64"/>
      <c r="AJ126" s="64"/>
      <c r="AK126" s="64"/>
      <c r="AL126" s="64"/>
    </row>
    <row r="127" spans="1:38" s="9" customFormat="1" ht="15" hidden="1">
      <c r="A127" s="93"/>
      <c r="B127" s="62">
        <v>32</v>
      </c>
      <c r="C127" s="63" t="str">
        <f>VLOOKUP(B127,'Уч ЮН'!$A$3:$H$492,2,FALSE)</f>
        <v>Макеев Анатолий</v>
      </c>
      <c r="D127" s="110" t="str">
        <f>VLOOKUP(B127,'Уч ЮН'!$A$3:$H$492,3,FALSE)</f>
        <v>2001</v>
      </c>
      <c r="E127" s="110"/>
      <c r="F127" s="63" t="str">
        <f>VLOOKUP(B127,'Уч ЮН'!$A$3:$H$492,5,FALSE)</f>
        <v>Самарская</v>
      </c>
      <c r="G127" s="87">
        <f>VLOOKUP(B127,'Уч ЮН'!$A$3:$H$492,6,FALSE)</f>
        <v>0</v>
      </c>
      <c r="H127" s="114" t="str">
        <f>VLOOKUP(B127,'Уч ЮН'!$A$3:$H$492,7,FALSE)</f>
        <v>Нефтегорск</v>
      </c>
      <c r="I127" s="60" t="str">
        <f t="shared" si="12"/>
        <v>н.я</v>
      </c>
      <c r="J127" s="60"/>
      <c r="K127" s="265"/>
      <c r="L127" s="265" t="s">
        <v>776</v>
      </c>
      <c r="M127" s="266" t="s">
        <v>663</v>
      </c>
      <c r="N127" s="266"/>
      <c r="O127" s="295" t="e">
        <f t="shared" si="11"/>
        <v>#NUM!</v>
      </c>
      <c r="P127" s="269" t="str">
        <f>VLOOKUP(B127,'Уч ЮН'!$A$3:$H$492,8,FALSE)</f>
        <v>Букетова Л.Л.</v>
      </c>
      <c r="Q127" s="283"/>
      <c r="AF127" s="64"/>
      <c r="AG127" s="64"/>
      <c r="AH127" s="64"/>
      <c r="AI127" s="64"/>
      <c r="AJ127" s="64"/>
      <c r="AK127" s="64"/>
      <c r="AL127" s="64"/>
    </row>
    <row r="128" spans="1:38" s="9" customFormat="1" ht="15" hidden="1">
      <c r="A128" s="93"/>
      <c r="B128" s="62">
        <v>78</v>
      </c>
      <c r="C128" s="63" t="str">
        <f>VLOOKUP(B128,'Уч ЮН'!$A$3:$H$492,2,FALSE)</f>
        <v>Баздеров Максим</v>
      </c>
      <c r="D128" s="110" t="str">
        <f>VLOOKUP(B128,'Уч ЮН'!$A$3:$H$492,3,FALSE)</f>
        <v>2002</v>
      </c>
      <c r="E128" s="110" t="str">
        <f>VLOOKUP(B128,'Уч ЮН'!$A$3:$H$492,4,FALSE)</f>
        <v>3</v>
      </c>
      <c r="F128" s="63" t="str">
        <f>VLOOKUP(B128,'Уч ЮН'!$A$3:$H$492,5,FALSE)</f>
        <v>Пензенская</v>
      </c>
      <c r="G128" s="87">
        <f>VLOOKUP(B128,'Уч ЮН'!$A$3:$H$492,6,FALSE)</f>
        <v>0</v>
      </c>
      <c r="H128" s="114" t="str">
        <f>VLOOKUP(B128,'Уч ЮН'!$A$3:$H$492,7,FALSE)</f>
        <v>ДЮСШ Вадинск</v>
      </c>
      <c r="I128" s="60" t="str">
        <f t="shared" si="12"/>
        <v>н.я.</v>
      </c>
      <c r="J128" s="60"/>
      <c r="K128" s="265"/>
      <c r="L128" s="265" t="s">
        <v>776</v>
      </c>
      <c r="M128" s="266" t="s">
        <v>718</v>
      </c>
      <c r="N128" s="266"/>
      <c r="O128" s="295" t="e">
        <f t="shared" si="11"/>
        <v>#NUM!</v>
      </c>
      <c r="P128" s="269" t="str">
        <f>VLOOKUP(B128,'Уч ЮН'!$A$3:$H$492,8,FALSE)</f>
        <v>Душутин В.В.</v>
      </c>
      <c r="Q128" s="283"/>
      <c r="AF128" s="64"/>
      <c r="AG128" s="64"/>
      <c r="AH128" s="64"/>
      <c r="AI128" s="64"/>
      <c r="AJ128" s="64"/>
      <c r="AK128" s="64"/>
      <c r="AL128" s="64"/>
    </row>
    <row r="129" spans="1:38" s="9" customFormat="1" ht="15" hidden="1">
      <c r="A129" s="93"/>
      <c r="B129" s="62">
        <v>77</v>
      </c>
      <c r="C129" s="63" t="str">
        <f>VLOOKUP(B129,'Уч ЮН'!$A$3:$H$492,2,FALSE)</f>
        <v>Бушов Сергей</v>
      </c>
      <c r="D129" s="110" t="str">
        <f>VLOOKUP(B129,'Уч ЮН'!$A$3:$H$492,3,FALSE)</f>
        <v>2001</v>
      </c>
      <c r="E129" s="110" t="str">
        <f>VLOOKUP(B129,'Уч ЮН'!$A$3:$H$492,4,FALSE)</f>
        <v>2</v>
      </c>
      <c r="F129" s="63" t="str">
        <f>VLOOKUP(B129,'Уч ЮН'!$A$3:$H$492,5,FALSE)</f>
        <v>Пензенская</v>
      </c>
      <c r="G129" s="87">
        <f>VLOOKUP(B129,'Уч ЮН'!$A$3:$H$492,6,FALSE)</f>
        <v>0</v>
      </c>
      <c r="H129" s="114" t="str">
        <f>VLOOKUP(B129,'Уч ЮН'!$A$3:$H$492,7,FALSE)</f>
        <v>ДЮСШ Вадинск</v>
      </c>
      <c r="I129" s="60" t="str">
        <f t="shared" si="12"/>
        <v>н.я.</v>
      </c>
      <c r="J129" s="60"/>
      <c r="K129" s="265"/>
      <c r="L129" s="265" t="s">
        <v>776</v>
      </c>
      <c r="M129" s="266" t="s">
        <v>718</v>
      </c>
      <c r="N129" s="266"/>
      <c r="O129" s="295" t="e">
        <f t="shared" si="11"/>
        <v>#NUM!</v>
      </c>
      <c r="P129" s="269" t="str">
        <f>VLOOKUP(B129,'Уч ЮН'!$A$3:$H$492,8,FALSE)</f>
        <v>Душутин В.В.</v>
      </c>
      <c r="Q129" s="283"/>
      <c r="AF129" s="64"/>
      <c r="AG129" s="64"/>
      <c r="AH129" s="64"/>
      <c r="AI129" s="64"/>
      <c r="AJ129" s="64"/>
      <c r="AK129" s="64"/>
      <c r="AL129" s="64"/>
    </row>
    <row r="130" spans="1:38" s="9" customFormat="1" ht="15" hidden="1">
      <c r="A130" s="93"/>
      <c r="B130" s="62">
        <v>172</v>
      </c>
      <c r="C130" s="63" t="str">
        <f>VLOOKUP(B130,'Уч ЮН'!$A$3:$H$492,2,FALSE)</f>
        <v>Баймашев Абдуль Азиз</v>
      </c>
      <c r="D130" s="110" t="str">
        <f>VLOOKUP(B130,'Уч ЮН'!$A$3:$H$492,3,FALSE)</f>
        <v>2001</v>
      </c>
      <c r="E130" s="110" t="str">
        <f>VLOOKUP(B130,'Уч ЮН'!$A$3:$H$492,4,FALSE)</f>
        <v>1</v>
      </c>
      <c r="F130" s="63" t="str">
        <f>VLOOKUP(B130,'Уч ЮН'!$A$3:$H$492,5,FALSE)</f>
        <v>Мордовия</v>
      </c>
      <c r="G130" s="87">
        <f>VLOOKUP(B130,'Уч ЮН'!$A$3:$H$492,6,FALSE)</f>
        <v>0</v>
      </c>
      <c r="H130" s="114" t="str">
        <f>VLOOKUP(B130,'Уч ЮН'!$A$3:$H$492,7,FALSE)</f>
        <v>МГУ им. Н. П. Огарёва</v>
      </c>
      <c r="I130" s="60" t="str">
        <f t="shared" si="12"/>
        <v>н.я.</v>
      </c>
      <c r="J130" s="60"/>
      <c r="K130" s="265"/>
      <c r="L130" s="265" t="s">
        <v>776</v>
      </c>
      <c r="M130" s="266" t="s">
        <v>718</v>
      </c>
      <c r="N130" s="266"/>
      <c r="O130" s="295" t="e">
        <f t="shared" si="11"/>
        <v>#NUM!</v>
      </c>
      <c r="P130" s="269" t="str">
        <f>VLOOKUP(B130,'Уч ЮН'!$A$3:$H$492,8,FALSE)</f>
        <v>Разов В. Н.</v>
      </c>
      <c r="Q130" s="283"/>
      <c r="AF130" s="64"/>
      <c r="AG130" s="64"/>
      <c r="AH130" s="64"/>
      <c r="AI130" s="64"/>
      <c r="AJ130" s="64"/>
      <c r="AK130" s="64"/>
      <c r="AL130" s="64"/>
    </row>
    <row r="131" spans="1:38" s="9" customFormat="1" ht="15" hidden="1">
      <c r="A131" s="93"/>
      <c r="B131" s="62">
        <v>33</v>
      </c>
      <c r="C131" s="63" t="str">
        <f>VLOOKUP(B131,'Уч ЮН'!$A$3:$H$492,2,FALSE)</f>
        <v>Таболин Данила</v>
      </c>
      <c r="D131" s="110" t="str">
        <f>VLOOKUP(B131,'Уч ЮН'!$A$3:$H$492,3,FALSE)</f>
        <v>2002</v>
      </c>
      <c r="E131" s="110">
        <f>VLOOKUP(B131,'Уч ЮН'!$A$3:$H$492,4,FALSE)</f>
        <v>0</v>
      </c>
      <c r="F131" s="63" t="str">
        <f>VLOOKUP(B131,'Уч ЮН'!$A$3:$H$492,5,FALSE)</f>
        <v>Самарская</v>
      </c>
      <c r="G131" s="87">
        <f>VLOOKUP(B131,'Уч ЮН'!$A$3:$H$492,6,FALSE)</f>
        <v>0</v>
      </c>
      <c r="H131" s="114" t="str">
        <f>VLOOKUP(B131,'Уч ЮН'!$A$3:$H$492,7,FALSE)</f>
        <v>Нефтегорск</v>
      </c>
      <c r="I131" s="60" t="str">
        <f t="shared" si="12"/>
        <v>н.я.</v>
      </c>
      <c r="J131" s="60"/>
      <c r="K131" s="265"/>
      <c r="L131" s="265" t="s">
        <v>776</v>
      </c>
      <c r="M131" s="266" t="s">
        <v>718</v>
      </c>
      <c r="N131" s="266"/>
      <c r="O131" s="295" t="e">
        <f t="shared" si="11"/>
        <v>#NUM!</v>
      </c>
      <c r="P131" s="269" t="str">
        <f>VLOOKUP(B131,'Уч ЮН'!$A$3:$H$492,8,FALSE)</f>
        <v>Букетова Л.Л.</v>
      </c>
      <c r="Q131" s="283"/>
      <c r="AF131" s="64"/>
      <c r="AG131" s="64"/>
      <c r="AH131" s="64"/>
      <c r="AI131" s="64"/>
      <c r="AJ131" s="64"/>
      <c r="AK131" s="64"/>
      <c r="AL131" s="64"/>
    </row>
    <row r="132" spans="1:38" s="9" customFormat="1" ht="15" hidden="1">
      <c r="A132" s="93"/>
      <c r="B132" s="62">
        <v>239</v>
      </c>
      <c r="C132" s="63" t="str">
        <f>VLOOKUP(B132,'Уч ЮН'!$A$3:$H$492,2,FALSE)</f>
        <v>Косарев Даниил</v>
      </c>
      <c r="D132" s="110" t="str">
        <f>VLOOKUP(B132,'Уч ЮН'!$A$3:$H$492,3,FALSE)</f>
        <v>2002</v>
      </c>
      <c r="E132" s="110" t="str">
        <f>VLOOKUP(B132,'Уч ЮН'!$A$3:$H$492,4,FALSE)</f>
        <v>3</v>
      </c>
      <c r="F132" s="63" t="str">
        <f>VLOOKUP(B132,'Уч ЮН'!$A$3:$H$492,5,FALSE)</f>
        <v>Пензенская</v>
      </c>
      <c r="G132" s="87">
        <f>VLOOKUP(B132,'Уч ЮН'!$A$3:$H$492,6,FALSE)</f>
        <v>0</v>
      </c>
      <c r="H132" s="114" t="str">
        <f>VLOOKUP(B132,'Уч ЮН'!$A$3:$H$492,7,FALSE)</f>
        <v>СДЮСШОР Заречный</v>
      </c>
      <c r="I132" s="60" t="str">
        <f t="shared" si="12"/>
        <v>н.я.</v>
      </c>
      <c r="J132" s="60"/>
      <c r="K132" s="265"/>
      <c r="L132" s="265" t="s">
        <v>776</v>
      </c>
      <c r="M132" s="266" t="s">
        <v>718</v>
      </c>
      <c r="N132" s="266"/>
      <c r="O132" s="295" t="e">
        <f t="shared" ref="O132:O134" si="13">SMALL(M132:N132,1)+0</f>
        <v>#NUM!</v>
      </c>
      <c r="P132" s="269" t="str">
        <f>VLOOKUP(B132,'Уч ЮН'!$A$3:$H$492,8,FALSE)</f>
        <v>Жиженкова С.С.</v>
      </c>
      <c r="Q132" s="283"/>
      <c r="AF132" s="64"/>
      <c r="AG132" s="64"/>
      <c r="AH132" s="64"/>
      <c r="AI132" s="64"/>
      <c r="AJ132" s="64"/>
      <c r="AK132" s="64"/>
      <c r="AL132" s="64"/>
    </row>
    <row r="133" spans="1:38" s="9" customFormat="1" ht="15" hidden="1">
      <c r="A133" s="93"/>
      <c r="B133" s="62">
        <v>57</v>
      </c>
      <c r="C133" s="63" t="str">
        <f>VLOOKUP(B133,'Уч ЮН'!$A$3:$H$492,2,FALSE)</f>
        <v>Морьев Максим</v>
      </c>
      <c r="D133" s="110" t="str">
        <f>VLOOKUP(B133,'Уч ЮН'!$A$3:$H$492,3,FALSE)</f>
        <v>2001</v>
      </c>
      <c r="E133" s="110">
        <f>VLOOKUP(B133,'Уч ЮН'!$A$3:$H$492,4,FALSE)</f>
        <v>0</v>
      </c>
      <c r="F133" s="63" t="str">
        <f>VLOOKUP(B133,'Уч ЮН'!$A$3:$H$492,5,FALSE)</f>
        <v>Пензенская</v>
      </c>
      <c r="G133" s="87">
        <f>VLOOKUP(B133,'Уч ЮН'!$A$3:$H$492,6,FALSE)</f>
        <v>0</v>
      </c>
      <c r="H133" s="114" t="str">
        <f>VLOOKUP(B133,'Уч ЮН'!$A$3:$H$492,7,FALSE)</f>
        <v>ДЮСШ</v>
      </c>
      <c r="I133" s="60" t="str">
        <f t="shared" si="12"/>
        <v>н.я.</v>
      </c>
      <c r="J133" s="60"/>
      <c r="K133" s="265"/>
      <c r="L133" s="265" t="s">
        <v>776</v>
      </c>
      <c r="M133" s="266" t="s">
        <v>718</v>
      </c>
      <c r="N133" s="266"/>
      <c r="O133" s="295" t="e">
        <f t="shared" si="13"/>
        <v>#NUM!</v>
      </c>
      <c r="P133" s="269" t="str">
        <f>VLOOKUP(B133,'Уч ЮН'!$A$3:$H$492,8,FALSE)</f>
        <v>Бесчастнова Л.Н.</v>
      </c>
      <c r="Q133" s="283"/>
      <c r="AF133" s="64"/>
      <c r="AG133" s="64"/>
      <c r="AH133" s="64"/>
      <c r="AI133" s="64"/>
      <c r="AJ133" s="64"/>
      <c r="AK133" s="64"/>
      <c r="AL133" s="64"/>
    </row>
    <row r="134" spans="1:38" s="9" customFormat="1" ht="15" hidden="1">
      <c r="A134" s="93"/>
      <c r="B134" s="62">
        <v>326</v>
      </c>
      <c r="C134" s="63" t="str">
        <f>VLOOKUP(B134,'Уч ЮН'!$A$3:$H$492,2,FALSE)</f>
        <v>Невокшанов Александр</v>
      </c>
      <c r="D134" s="110" t="str">
        <f>VLOOKUP(B134,'Уч ЮН'!$A$3:$H$492,3,FALSE)</f>
        <v>2001</v>
      </c>
      <c r="E134" s="110" t="str">
        <f>VLOOKUP(B134,'Уч ЮН'!$A$3:$H$492,4,FALSE)</f>
        <v>2</v>
      </c>
      <c r="F134" s="63" t="str">
        <f>VLOOKUP(B134,'Уч ЮН'!$A$3:$H$492,5,FALSE)</f>
        <v>Пензенская</v>
      </c>
      <c r="G134" s="87">
        <f>VLOOKUP(B134,'Уч ЮН'!$A$3:$H$492,6,FALSE)</f>
        <v>0</v>
      </c>
      <c r="H134" s="114" t="str">
        <f>VLOOKUP(B134,'Уч ЮН'!$A$3:$H$492,7,FALSE)</f>
        <v>КСШОР</v>
      </c>
      <c r="I134" s="60" t="str">
        <f t="shared" si="12"/>
        <v>н.я.</v>
      </c>
      <c r="J134" s="60"/>
      <c r="K134" s="265"/>
      <c r="L134" s="265" t="s">
        <v>776</v>
      </c>
      <c r="M134" s="266" t="s">
        <v>718</v>
      </c>
      <c r="N134" s="266"/>
      <c r="O134" s="295" t="e">
        <f t="shared" si="13"/>
        <v>#NUM!</v>
      </c>
      <c r="P134" s="269" t="str">
        <f>VLOOKUP(B134,'Уч ЮН'!$A$3:$H$492,8,FALSE)</f>
        <v>Невокшанов Б.В.</v>
      </c>
      <c r="Q134" s="283"/>
      <c r="AF134" s="64"/>
      <c r="AG134" s="64"/>
      <c r="AH134" s="64"/>
      <c r="AI134" s="64"/>
      <c r="AJ134" s="64"/>
      <c r="AK134" s="64"/>
      <c r="AL134" s="64"/>
    </row>
    <row r="135" spans="1:38" s="25" customFormat="1" ht="15.75" customHeight="1">
      <c r="A135" s="367" t="s">
        <v>399</v>
      </c>
      <c r="B135" s="367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69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</row>
    <row r="136" spans="1:38" s="25" customFormat="1" ht="15.75" customHeight="1">
      <c r="A136" s="368" t="s">
        <v>40</v>
      </c>
      <c r="B136" s="368"/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69"/>
      <c r="W136" s="69"/>
      <c r="X136" s="9"/>
      <c r="Y136" s="30"/>
      <c r="Z136" s="86"/>
      <c r="AA136" s="86"/>
      <c r="AB136" s="86"/>
      <c r="AC136" s="86"/>
      <c r="AD136" s="86"/>
      <c r="AE136" s="86"/>
      <c r="AF136" s="98"/>
      <c r="AG136" s="98"/>
      <c r="AH136" s="98"/>
      <c r="AI136" s="98"/>
      <c r="AJ136" s="98"/>
      <c r="AK136" s="98"/>
      <c r="AL136" s="98"/>
    </row>
    <row r="137" spans="1:38" ht="12.75" customHeight="1">
      <c r="A137" s="37"/>
      <c r="B137" s="65"/>
      <c r="C137" s="40"/>
      <c r="D137" s="107"/>
      <c r="E137" s="37"/>
      <c r="F137" s="37"/>
      <c r="G137" s="89"/>
      <c r="I137" s="37"/>
      <c r="J137" s="37"/>
      <c r="K137" s="37"/>
      <c r="L137" s="46" t="s">
        <v>23</v>
      </c>
      <c r="M137" s="250"/>
      <c r="N137" s="250"/>
      <c r="O137" s="250"/>
      <c r="P137" s="65" t="s">
        <v>859</v>
      </c>
      <c r="Q137" s="261"/>
      <c r="R137" s="37"/>
      <c r="S137" s="37"/>
      <c r="T137" s="37"/>
      <c r="U137" s="37"/>
      <c r="V137" s="69"/>
      <c r="W137" s="69"/>
      <c r="X137" s="9"/>
      <c r="Y137" s="30"/>
      <c r="Z137" s="9"/>
      <c r="AA137" s="9"/>
      <c r="AB137" s="9"/>
      <c r="AC137" s="9"/>
      <c r="AD137" s="9"/>
      <c r="AE137" s="9"/>
      <c r="AF137" s="64"/>
      <c r="AG137" s="64"/>
      <c r="AH137" s="64"/>
      <c r="AI137" s="64"/>
      <c r="AJ137" s="64"/>
      <c r="AK137" s="64"/>
      <c r="AL137" s="64"/>
    </row>
    <row r="138" spans="1:38" s="35" customFormat="1" ht="13.5" customHeight="1">
      <c r="A138" s="39"/>
      <c r="B138" s="65"/>
      <c r="C138" s="42"/>
      <c r="D138" s="108"/>
      <c r="E138" s="41"/>
      <c r="F138" s="38"/>
      <c r="G138" s="90"/>
      <c r="I138" s="147"/>
      <c r="J138" s="147"/>
      <c r="K138" s="147"/>
      <c r="L138" s="125" t="s">
        <v>24</v>
      </c>
      <c r="M138" s="251"/>
      <c r="N138" s="251"/>
      <c r="O138" s="251"/>
      <c r="P138" s="65" t="s">
        <v>858</v>
      </c>
      <c r="Q138" s="369" t="s">
        <v>28</v>
      </c>
      <c r="R138" s="369"/>
      <c r="S138" s="370"/>
      <c r="T138" s="370"/>
      <c r="U138" s="370"/>
      <c r="V138" s="47"/>
      <c r="W138" s="9"/>
      <c r="X138" s="9"/>
      <c r="Y138" s="30"/>
      <c r="Z138" s="100"/>
      <c r="AA138" s="100"/>
      <c r="AB138" s="100"/>
      <c r="AC138" s="100"/>
      <c r="AD138" s="100"/>
      <c r="AE138" s="100"/>
      <c r="AF138" s="144"/>
      <c r="AG138" s="144"/>
      <c r="AH138" s="144"/>
      <c r="AI138" s="144"/>
      <c r="AJ138" s="144"/>
      <c r="AK138" s="144"/>
      <c r="AL138" s="144"/>
    </row>
    <row r="139" spans="1:38" s="36" customFormat="1" ht="24.75" customHeight="1">
      <c r="A139" s="43" t="s">
        <v>2</v>
      </c>
      <c r="B139" s="43" t="s">
        <v>25</v>
      </c>
      <c r="C139" s="43" t="s">
        <v>3</v>
      </c>
      <c r="D139" s="109" t="s">
        <v>406</v>
      </c>
      <c r="E139" s="43" t="s">
        <v>5</v>
      </c>
      <c r="F139" s="43" t="s">
        <v>6</v>
      </c>
      <c r="G139" s="43" t="s">
        <v>7</v>
      </c>
      <c r="H139" s="99" t="s">
        <v>8</v>
      </c>
      <c r="I139" s="95" t="s">
        <v>9</v>
      </c>
      <c r="J139" s="96" t="s">
        <v>10</v>
      </c>
      <c r="K139" s="97" t="s">
        <v>18</v>
      </c>
      <c r="L139" s="97" t="s">
        <v>56</v>
      </c>
      <c r="M139" s="95" t="s">
        <v>23</v>
      </c>
      <c r="N139" s="95" t="s">
        <v>24</v>
      </c>
      <c r="O139" s="95" t="s">
        <v>26</v>
      </c>
      <c r="P139" s="294" t="s">
        <v>11</v>
      </c>
      <c r="Q139" s="366" t="s">
        <v>12</v>
      </c>
      <c r="R139" s="366"/>
      <c r="S139" s="366"/>
      <c r="T139" s="263" t="s">
        <v>13</v>
      </c>
      <c r="U139" s="264" t="s">
        <v>2</v>
      </c>
      <c r="V139" s="115"/>
      <c r="W139" s="48"/>
      <c r="X139" s="48"/>
      <c r="Y139" s="49"/>
      <c r="AF139" s="145"/>
      <c r="AG139" s="145"/>
      <c r="AH139" s="145"/>
      <c r="AI139" s="145"/>
      <c r="AJ139" s="145"/>
      <c r="AK139" s="145"/>
      <c r="AL139" s="145"/>
    </row>
    <row r="140" spans="1:38" s="9" customFormat="1" ht="15">
      <c r="A140" s="93">
        <v>1</v>
      </c>
      <c r="B140" s="62">
        <v>135</v>
      </c>
      <c r="C140" s="63" t="str">
        <f>VLOOKUP(B140,'Уч ЮН'!$A$3:$H$492,2,FALSE)</f>
        <v>Борисов  Александр</v>
      </c>
      <c r="D140" s="110" t="str">
        <f>VLOOKUP(B140,'Уч ЮН'!$A$3:$H$492,3,FALSE)</f>
        <v>1999</v>
      </c>
      <c r="E140" s="110" t="str">
        <f>VLOOKUP(B140,'Уч ЮН'!$A$3:$H$492,4,FALSE)</f>
        <v>КМС</v>
      </c>
      <c r="F140" s="63" t="str">
        <f>VLOOKUP(B140,'Уч ЮН'!$A$3:$H$492,5,FALSE)</f>
        <v>Пензенская</v>
      </c>
      <c r="G140" s="87">
        <f>VLOOKUP(B140,'Уч ЮН'!$A$3:$H$492,6,FALSE)</f>
        <v>0</v>
      </c>
      <c r="H140" s="114" t="str">
        <f>VLOOKUP(B140,'Уч ЮН'!$A$3:$H$492,7,FALSE)</f>
        <v>ЦСП, СДЮСШОР г.Заречный</v>
      </c>
      <c r="I140" s="60">
        <f t="shared" ref="I140:J143" si="14">M140</f>
        <v>22.6</v>
      </c>
      <c r="J140" s="60">
        <f t="shared" si="14"/>
        <v>22.3</v>
      </c>
      <c r="K140" s="265">
        <f>LOOKUP(O140,$V$1:$AD$1,$V$2:$AD$2)</f>
        <v>1</v>
      </c>
      <c r="L140" s="265">
        <v>10</v>
      </c>
      <c r="M140" s="266">
        <v>22.6</v>
      </c>
      <c r="N140" s="266">
        <v>22.3</v>
      </c>
      <c r="O140" s="295">
        <f>SMALL(M140:N140,1)+0</f>
        <v>22.3</v>
      </c>
      <c r="P140" s="300" t="str">
        <f>VLOOKUP(B140,'Уч ЮН'!$A$3:$H$492,8,FALSE)</f>
        <v>Аксеновы А.В. и Е.С., Винокуров А.Г., Царьков А.В.</v>
      </c>
      <c r="Q140" s="283">
        <v>1</v>
      </c>
      <c r="AF140" s="64"/>
      <c r="AG140" s="64"/>
      <c r="AH140" s="64"/>
      <c r="AI140" s="64"/>
      <c r="AJ140" s="64"/>
      <c r="AK140" s="64"/>
      <c r="AL140" s="64"/>
    </row>
    <row r="141" spans="1:38" s="9" customFormat="1" ht="15">
      <c r="A141" s="93">
        <v>2</v>
      </c>
      <c r="B141" s="62">
        <v>211</v>
      </c>
      <c r="C141" s="63" t="str">
        <f>VLOOKUP(B141,'Уч ЮН'!$A$3:$H$492,2,FALSE)</f>
        <v>Фролов Павел</v>
      </c>
      <c r="D141" s="110" t="str">
        <f>VLOOKUP(B141,'Уч ЮН'!$A$3:$H$492,3,FALSE)</f>
        <v>1999</v>
      </c>
      <c r="E141" s="110"/>
      <c r="F141" s="63" t="str">
        <f>VLOOKUP(B141,'Уч ЮН'!$A$3:$H$492,5,FALSE)</f>
        <v>Пензенская</v>
      </c>
      <c r="G141" s="87">
        <f>VLOOKUP(B141,'Уч ЮН'!$A$3:$H$492,6,FALSE)</f>
        <v>0</v>
      </c>
      <c r="H141" s="114" t="str">
        <f>VLOOKUP(B141,'Уч ЮН'!$A$3:$H$492,7,FALSE)</f>
        <v>СДЮСШОР Заречный</v>
      </c>
      <c r="I141" s="60">
        <f t="shared" si="14"/>
        <v>23</v>
      </c>
      <c r="J141" s="60">
        <f t="shared" si="14"/>
        <v>22.9</v>
      </c>
      <c r="K141" s="265">
        <f>LOOKUP(O141,$V$1:$AD$1,$V$2:$AD$2)</f>
        <v>1</v>
      </c>
      <c r="L141" s="265">
        <v>7</v>
      </c>
      <c r="M141" s="266">
        <v>23</v>
      </c>
      <c r="N141" s="266">
        <v>22.9</v>
      </c>
      <c r="O141" s="295">
        <f>SMALL(M141:N141,1)+0</f>
        <v>22.9</v>
      </c>
      <c r="P141" s="269" t="str">
        <f>VLOOKUP(B141,'Уч ЮН'!$A$3:$H$492,8,FALSE)</f>
        <v>Короблев В.В.</v>
      </c>
      <c r="Q141" s="283">
        <v>1</v>
      </c>
      <c r="AF141" s="64"/>
      <c r="AG141" s="64"/>
      <c r="AH141" s="64"/>
      <c r="AI141" s="64"/>
      <c r="AJ141" s="64"/>
      <c r="AK141" s="64"/>
      <c r="AL141" s="64"/>
    </row>
    <row r="142" spans="1:38" s="9" customFormat="1" ht="15">
      <c r="A142" s="93">
        <v>3</v>
      </c>
      <c r="B142" s="62">
        <v>496</v>
      </c>
      <c r="C142" s="63" t="str">
        <f>VLOOKUP(B142,'Уч ЮН'!$A$3:$H$492,2,FALSE)</f>
        <v>Дунаев Максим</v>
      </c>
      <c r="D142" s="110" t="str">
        <f>VLOOKUP(B142,'Уч ЮН'!$A$3:$H$492,3,FALSE)</f>
        <v>1999</v>
      </c>
      <c r="E142" s="110" t="str">
        <f>VLOOKUP(B142,'Уч ЮН'!$A$3:$H$492,4,FALSE)</f>
        <v>2</v>
      </c>
      <c r="F142" s="63" t="str">
        <f>VLOOKUP(B142,'Уч ЮН'!$A$3:$H$492,5,FALSE)</f>
        <v>Пензенская</v>
      </c>
      <c r="G142" s="87">
        <f>VLOOKUP(B142,'Уч ЮН'!$A$3:$H$492,6,FALSE)</f>
        <v>0</v>
      </c>
      <c r="H142" s="114" t="str">
        <f>VLOOKUP(B142,'Уч ЮН'!$A$3:$H$492,7,FALSE)</f>
        <v>ДЮСШ-6</v>
      </c>
      <c r="I142" s="60">
        <f t="shared" si="14"/>
        <v>23</v>
      </c>
      <c r="J142" s="60">
        <f t="shared" si="14"/>
        <v>22.9</v>
      </c>
      <c r="K142" s="265">
        <f>LOOKUP(O142,$V$1:$AD$1,$V$2:$AD$2)</f>
        <v>1</v>
      </c>
      <c r="L142" s="265" t="s">
        <v>776</v>
      </c>
      <c r="M142" s="266">
        <v>23</v>
      </c>
      <c r="N142" s="266">
        <v>22.9</v>
      </c>
      <c r="O142" s="295">
        <f>SMALL(M142:N142,1)+0</f>
        <v>22.9</v>
      </c>
      <c r="P142" s="269" t="str">
        <f>VLOOKUP(B142,'Уч ЮН'!$A$3:$H$492,8,FALSE)</f>
        <v>Красновы К.И.,Р.Б.</v>
      </c>
      <c r="Q142" s="283">
        <v>1</v>
      </c>
      <c r="AF142" s="64"/>
      <c r="AG142" s="64"/>
      <c r="AH142" s="64"/>
      <c r="AI142" s="64"/>
      <c r="AJ142" s="64"/>
      <c r="AK142" s="64"/>
      <c r="AL142" s="64"/>
    </row>
    <row r="143" spans="1:38" s="9" customFormat="1" ht="15.75" customHeight="1">
      <c r="A143" s="93">
        <v>4</v>
      </c>
      <c r="B143" s="62">
        <v>596</v>
      </c>
      <c r="C143" s="63" t="str">
        <f>VLOOKUP(B143,'Уч ЮН'!$A$3:$H$492,2,FALSE)</f>
        <v>Грищенко Алексей</v>
      </c>
      <c r="D143" s="110" t="str">
        <f>VLOOKUP(B143,'Уч ЮН'!$A$3:$H$492,3,FALSE)</f>
        <v>1999</v>
      </c>
      <c r="E143" s="110" t="str">
        <f>VLOOKUP(B143,'Уч ЮН'!$A$3:$H$492,4,FALSE)</f>
        <v>1</v>
      </c>
      <c r="F143" s="63" t="str">
        <f>VLOOKUP(B143,'Уч ЮН'!$A$3:$H$492,5,FALSE)</f>
        <v>Саратовская</v>
      </c>
      <c r="G143" s="87">
        <f>VLOOKUP(B143,'Уч ЮН'!$A$3:$H$492,6,FALSE)</f>
        <v>0</v>
      </c>
      <c r="H143" s="114" t="str">
        <f>VLOOKUP(B143,'Уч ЮН'!$A$3:$H$492,7,FALSE)</f>
        <v>СДЮСШОР-6</v>
      </c>
      <c r="I143" s="60">
        <f t="shared" si="14"/>
        <v>22.9</v>
      </c>
      <c r="J143" s="301" t="str">
        <f t="shared" si="14"/>
        <v>справка</v>
      </c>
      <c r="K143" s="265">
        <f>LOOKUP(O143,$V$1:$AD$1,$V$2:$AD$2)</f>
        <v>1</v>
      </c>
      <c r="L143" s="265" t="s">
        <v>776</v>
      </c>
      <c r="M143" s="266">
        <v>22.9</v>
      </c>
      <c r="N143" s="266" t="s">
        <v>669</v>
      </c>
      <c r="O143" s="295">
        <f>SMALL(M143:N143,1)+0</f>
        <v>22.9</v>
      </c>
      <c r="P143" s="269" t="str">
        <f>VLOOKUP(B143,'Уч ЮН'!$A$3:$H$492,8,FALSE)</f>
        <v>Беликовы Ю.Б., Н.И.</v>
      </c>
      <c r="Q143" s="283">
        <v>1</v>
      </c>
      <c r="AF143" s="64"/>
      <c r="AG143" s="64"/>
      <c r="AH143" s="64"/>
      <c r="AI143" s="64"/>
      <c r="AJ143" s="64"/>
      <c r="AK143" s="64"/>
      <c r="AL143" s="64"/>
    </row>
    <row r="144" spans="1:38" s="9" customFormat="1" ht="15">
      <c r="A144" s="93">
        <v>5</v>
      </c>
      <c r="B144" s="62">
        <v>538</v>
      </c>
      <c r="C144" s="63" t="str">
        <f>VLOOKUP(B144,'Уч ЮН'!$A$3:$H$492,2,FALSE)</f>
        <v>Карягин Андрей</v>
      </c>
      <c r="D144" s="110" t="str">
        <f>VLOOKUP(B144,'Уч ЮН'!$A$3:$H$492,3,FALSE)</f>
        <v>2000</v>
      </c>
      <c r="E144" s="110">
        <f>VLOOKUP(B144,'Уч ЮН'!$A$3:$H$492,4,FALSE)</f>
        <v>1</v>
      </c>
      <c r="F144" s="63" t="str">
        <f>VLOOKUP(B144,'Уч ЮН'!$A$3:$H$492,5,FALSE)</f>
        <v>Самарская</v>
      </c>
      <c r="G144" s="87">
        <f>VLOOKUP(B144,'Уч ЮН'!$A$3:$H$492,6,FALSE)</f>
        <v>0</v>
      </c>
      <c r="H144" s="114" t="str">
        <f>VLOOKUP(B144,'Уч ЮН'!$A$3:$H$492,7,FALSE)</f>
        <v>СДЮСШОР-2</v>
      </c>
      <c r="I144" s="60">
        <f t="shared" ref="I144:I178" si="15">M144</f>
        <v>23.1</v>
      </c>
      <c r="J144" s="60"/>
      <c r="K144" s="265">
        <f t="shared" ref="K144:K171" si="16">LOOKUP(O144,$V$1:$AD$1,$V$2:$AD$2)</f>
        <v>2</v>
      </c>
      <c r="L144" s="265" t="s">
        <v>776</v>
      </c>
      <c r="M144" s="266">
        <v>23.1</v>
      </c>
      <c r="N144" s="266"/>
      <c r="O144" s="295">
        <f t="shared" ref="O144:O179" si="17">SMALL(M144:N144,1)+0</f>
        <v>23.1</v>
      </c>
      <c r="P144" s="269" t="str">
        <f>VLOOKUP(B144,'Уч ЮН'!$A$3:$H$492,8,FALSE)</f>
        <v>Зайцев И. С, Андронов Ю. В.</v>
      </c>
      <c r="Q144" s="283">
        <v>2</v>
      </c>
      <c r="AF144" s="64"/>
      <c r="AG144" s="64"/>
      <c r="AH144" s="64"/>
      <c r="AI144" s="64"/>
      <c r="AJ144" s="64"/>
      <c r="AK144" s="64"/>
      <c r="AL144" s="64"/>
    </row>
    <row r="145" spans="1:38" s="9" customFormat="1" ht="15">
      <c r="A145" s="93">
        <v>6</v>
      </c>
      <c r="B145" s="62">
        <v>577</v>
      </c>
      <c r="C145" s="63" t="str">
        <f>VLOOKUP(B145,'Уч ЮН'!$A$3:$H$492,2,FALSE)</f>
        <v>Селезнёв Андрей</v>
      </c>
      <c r="D145" s="110" t="str">
        <f>VLOOKUP(B145,'Уч ЮН'!$A$3:$H$492,3,FALSE)</f>
        <v>1999</v>
      </c>
      <c r="E145" s="110" t="str">
        <f>VLOOKUP(B145,'Уч ЮН'!$A$3:$H$492,4,FALSE)</f>
        <v>1</v>
      </c>
      <c r="F145" s="63" t="str">
        <f>VLOOKUP(B145,'Уч ЮН'!$A$3:$H$492,5,FALSE)</f>
        <v>Тульская</v>
      </c>
      <c r="G145" s="87">
        <f>VLOOKUP(B145,'Уч ЮН'!$A$3:$H$492,6,FALSE)</f>
        <v>0</v>
      </c>
      <c r="H145" s="114" t="str">
        <f>VLOOKUP(B145,'Уч ЮН'!$A$3:$H$492,7,FALSE)</f>
        <v>ЦСП ТО</v>
      </c>
      <c r="I145" s="60">
        <f t="shared" si="15"/>
        <v>23.4</v>
      </c>
      <c r="J145" s="60"/>
      <c r="K145" s="265">
        <f t="shared" si="16"/>
        <v>2</v>
      </c>
      <c r="L145" s="265" t="s">
        <v>776</v>
      </c>
      <c r="M145" s="266">
        <v>23.4</v>
      </c>
      <c r="N145" s="266"/>
      <c r="O145" s="295">
        <f t="shared" si="17"/>
        <v>23.4</v>
      </c>
      <c r="P145" s="269" t="str">
        <f>VLOOKUP(B145,'Уч ЮН'!$A$3:$H$492,8,FALSE)</f>
        <v>Ковтун Н.Н.</v>
      </c>
      <c r="Q145" s="283">
        <v>1</v>
      </c>
      <c r="AF145" s="64"/>
      <c r="AG145" s="64"/>
      <c r="AH145" s="64"/>
      <c r="AI145" s="64"/>
      <c r="AJ145" s="64"/>
      <c r="AK145" s="64"/>
      <c r="AL145" s="64"/>
    </row>
    <row r="146" spans="1:38" s="9" customFormat="1" ht="15">
      <c r="A146" s="93">
        <v>7</v>
      </c>
      <c r="B146" s="62">
        <v>497</v>
      </c>
      <c r="C146" s="63" t="str">
        <f>VLOOKUP(B146,'Уч ЮН'!$A$3:$H$492,2,FALSE)</f>
        <v>Казберов Александр</v>
      </c>
      <c r="D146" s="110" t="str">
        <f>VLOOKUP(B146,'Уч ЮН'!$A$3:$H$492,3,FALSE)</f>
        <v>2000</v>
      </c>
      <c r="E146" s="110" t="str">
        <f>VLOOKUP(B146,'Уч ЮН'!$A$3:$H$492,4,FALSE)</f>
        <v>КМС</v>
      </c>
      <c r="F146" s="63" t="str">
        <f>VLOOKUP(B146,'Уч ЮН'!$A$3:$H$492,5,FALSE)</f>
        <v>Самарская</v>
      </c>
      <c r="G146" s="87">
        <f>VLOOKUP(B146,'Уч ЮН'!$A$3:$H$492,6,FALSE)</f>
        <v>0</v>
      </c>
      <c r="H146" s="114" t="str">
        <f>VLOOKUP(B146,'Уч ЮН'!$A$3:$H$492,7,FALSE)</f>
        <v>СДЮСШОР-2</v>
      </c>
      <c r="I146" s="60">
        <f t="shared" si="15"/>
        <v>23.4</v>
      </c>
      <c r="J146" s="60"/>
      <c r="K146" s="265">
        <f t="shared" si="16"/>
        <v>2</v>
      </c>
      <c r="L146" s="265" t="s">
        <v>776</v>
      </c>
      <c r="M146" s="266">
        <v>23.4</v>
      </c>
      <c r="N146" s="266"/>
      <c r="O146" s="295">
        <f t="shared" si="17"/>
        <v>23.4</v>
      </c>
      <c r="P146" s="269" t="str">
        <f>VLOOKUP(B146,'Уч ЮН'!$A$3:$H$492,8,FALSE)</f>
        <v>Лобачева Е. Н.</v>
      </c>
      <c r="Q146" s="283">
        <v>1</v>
      </c>
      <c r="AF146" s="64"/>
      <c r="AG146" s="64"/>
      <c r="AH146" s="64"/>
      <c r="AI146" s="64"/>
      <c r="AJ146" s="64"/>
      <c r="AK146" s="64"/>
      <c r="AL146" s="64"/>
    </row>
    <row r="147" spans="1:38" s="9" customFormat="1" ht="15">
      <c r="A147" s="93">
        <v>8</v>
      </c>
      <c r="B147" s="62">
        <v>11</v>
      </c>
      <c r="C147" s="63" t="str">
        <f>VLOOKUP(B147,'Уч ЮН'!$A$3:$H$492,2,FALSE)</f>
        <v>Белоусов Александр</v>
      </c>
      <c r="D147" s="110" t="str">
        <f>VLOOKUP(B147,'Уч ЮН'!$A$3:$H$492,3,FALSE)</f>
        <v>2000</v>
      </c>
      <c r="E147" s="110">
        <f>VLOOKUP(B147,'Уч ЮН'!$A$3:$H$492,4,FALSE)</f>
        <v>1</v>
      </c>
      <c r="F147" s="63" t="str">
        <f>VLOOKUP(B147,'Уч ЮН'!$A$3:$H$492,5,FALSE)</f>
        <v>Тамбовская</v>
      </c>
      <c r="G147" s="87">
        <f>VLOOKUP(B147,'Уч ЮН'!$A$3:$H$492,6,FALSE)</f>
        <v>0</v>
      </c>
      <c r="H147" s="114" t="str">
        <f>VLOOKUP(B147,'Уч ЮН'!$A$3:$H$492,7,FALSE)</f>
        <v>ДЮСШ (Мичуринск)</v>
      </c>
      <c r="I147" s="60">
        <f t="shared" si="15"/>
        <v>23.4</v>
      </c>
      <c r="J147" s="60"/>
      <c r="K147" s="265">
        <f t="shared" si="16"/>
        <v>2</v>
      </c>
      <c r="L147" s="265" t="s">
        <v>776</v>
      </c>
      <c r="M147" s="266">
        <v>23.4</v>
      </c>
      <c r="N147" s="266"/>
      <c r="O147" s="295">
        <f t="shared" si="17"/>
        <v>23.4</v>
      </c>
      <c r="P147" s="269" t="str">
        <f>VLOOKUP(B147,'Уч ЮН'!$A$3:$H$492,8,FALSE)</f>
        <v>Мироненко В.И.</v>
      </c>
      <c r="Q147" s="283">
        <v>1</v>
      </c>
      <c r="AF147" s="64"/>
      <c r="AG147" s="64"/>
      <c r="AH147" s="64"/>
      <c r="AI147" s="64"/>
      <c r="AJ147" s="64"/>
      <c r="AK147" s="64"/>
      <c r="AL147" s="64"/>
    </row>
    <row r="148" spans="1:38" s="9" customFormat="1" ht="15">
      <c r="A148" s="93">
        <v>9</v>
      </c>
      <c r="B148" s="62">
        <v>285</v>
      </c>
      <c r="C148" s="63" t="str">
        <f>VLOOKUP(B148,'Уч ЮН'!$A$3:$H$492,2,FALSE)</f>
        <v>Рязанов Илья</v>
      </c>
      <c r="D148" s="110" t="str">
        <f>VLOOKUP(B148,'Уч ЮН'!$A$3:$H$492,3,FALSE)</f>
        <v>2000</v>
      </c>
      <c r="E148" s="110" t="str">
        <f>VLOOKUP(B148,'Уч ЮН'!$A$3:$H$492,4,FALSE)</f>
        <v>2</v>
      </c>
      <c r="F148" s="63" t="str">
        <f>VLOOKUP(B148,'Уч ЮН'!$A$3:$H$492,5,FALSE)</f>
        <v>Пензенская</v>
      </c>
      <c r="G148" s="87">
        <f>VLOOKUP(B148,'Уч ЮН'!$A$3:$H$492,6,FALSE)</f>
        <v>0</v>
      </c>
      <c r="H148" s="114" t="str">
        <f>VLOOKUP(B148,'Уч ЮН'!$A$3:$H$492,7,FALSE)</f>
        <v>КСШОР</v>
      </c>
      <c r="I148" s="60">
        <f t="shared" si="15"/>
        <v>23.6</v>
      </c>
      <c r="J148" s="60"/>
      <c r="K148" s="265">
        <f t="shared" si="16"/>
        <v>2</v>
      </c>
      <c r="L148" s="265" t="s">
        <v>776</v>
      </c>
      <c r="M148" s="266">
        <v>23.6</v>
      </c>
      <c r="N148" s="266"/>
      <c r="O148" s="295">
        <f t="shared" si="17"/>
        <v>23.6</v>
      </c>
      <c r="P148" s="269" t="str">
        <f>VLOOKUP(B148,'Уч ЮН'!$A$3:$H$492,8,FALSE)</f>
        <v>Карасик Н.А.,А.Г.</v>
      </c>
      <c r="Q148" s="283">
        <v>1</v>
      </c>
      <c r="AF148" s="64"/>
      <c r="AG148" s="64"/>
      <c r="AH148" s="64"/>
      <c r="AI148" s="64"/>
      <c r="AJ148" s="64"/>
      <c r="AK148" s="64"/>
      <c r="AL148" s="64"/>
    </row>
    <row r="149" spans="1:38" s="9" customFormat="1" ht="15">
      <c r="A149" s="93">
        <v>10</v>
      </c>
      <c r="B149" s="62">
        <v>505</v>
      </c>
      <c r="C149" s="63" t="str">
        <f>VLOOKUP(B149,'Уч ЮН'!$A$3:$H$492,2,FALSE)</f>
        <v>Миркулов Владислшав</v>
      </c>
      <c r="D149" s="110" t="str">
        <f>VLOOKUP(B149,'Уч ЮН'!$A$3:$H$492,3,FALSE)</f>
        <v>2000</v>
      </c>
      <c r="E149" s="110">
        <f>VLOOKUP(B149,'Уч ЮН'!$A$3:$H$492,4,FALSE)</f>
        <v>1</v>
      </c>
      <c r="F149" s="63" t="str">
        <f>VLOOKUP(B149,'Уч ЮН'!$A$3:$H$492,5,FALSE)</f>
        <v>Самарская</v>
      </c>
      <c r="G149" s="87">
        <f>VLOOKUP(B149,'Уч ЮН'!$A$3:$H$492,6,FALSE)</f>
        <v>0</v>
      </c>
      <c r="H149" s="114" t="str">
        <f>VLOOKUP(B149,'Уч ЮН'!$A$3:$H$492,7,FALSE)</f>
        <v xml:space="preserve"> Самарский университет , ЦСКА Самара</v>
      </c>
      <c r="I149" s="60">
        <f t="shared" si="15"/>
        <v>23.6</v>
      </c>
      <c r="J149" s="60"/>
      <c r="K149" s="265">
        <f t="shared" si="16"/>
        <v>2</v>
      </c>
      <c r="L149" s="265" t="s">
        <v>776</v>
      </c>
      <c r="M149" s="266">
        <v>23.6</v>
      </c>
      <c r="N149" s="266"/>
      <c r="O149" s="295">
        <f t="shared" si="17"/>
        <v>23.6</v>
      </c>
      <c r="P149" s="269" t="str">
        <f>VLOOKUP(B149,'Уч ЮН'!$A$3:$H$492,8,FALSE)</f>
        <v>Гришкина В. П.</v>
      </c>
      <c r="Q149" s="283">
        <v>1</v>
      </c>
      <c r="AF149" s="64"/>
      <c r="AG149" s="64"/>
      <c r="AH149" s="64"/>
      <c r="AI149" s="64"/>
      <c r="AJ149" s="64"/>
      <c r="AK149" s="64"/>
      <c r="AL149" s="64"/>
    </row>
    <row r="150" spans="1:38" s="9" customFormat="1" ht="15">
      <c r="A150" s="93">
        <v>11</v>
      </c>
      <c r="B150" s="62">
        <v>415</v>
      </c>
      <c r="C150" s="63" t="str">
        <f>VLOOKUP(B150,'Уч ЮН'!$A$3:$H$492,2,FALSE)</f>
        <v>Чиркаев Юрий</v>
      </c>
      <c r="D150" s="110" t="str">
        <f>VLOOKUP(B150,'Уч ЮН'!$A$3:$H$492,3,FALSE)</f>
        <v>2000</v>
      </c>
      <c r="E150" s="110" t="str">
        <f>VLOOKUP(B150,'Уч ЮН'!$A$3:$H$492,4,FALSE)</f>
        <v>1</v>
      </c>
      <c r="F150" s="63" t="str">
        <f>VLOOKUP(B150,'Уч ЮН'!$A$3:$H$492,5,FALSE)</f>
        <v>Пензенская</v>
      </c>
      <c r="G150" s="87">
        <f>VLOOKUP(B150,'Уч ЮН'!$A$3:$H$492,6,FALSE)</f>
        <v>0</v>
      </c>
      <c r="H150" s="114" t="str">
        <f>VLOOKUP(B150,'Уч ЮН'!$A$3:$H$492,7,FALSE)</f>
        <v>ДЮСШ-6</v>
      </c>
      <c r="I150" s="60">
        <f t="shared" si="15"/>
        <v>23.6</v>
      </c>
      <c r="J150" s="60"/>
      <c r="K150" s="265">
        <f t="shared" si="16"/>
        <v>2</v>
      </c>
      <c r="L150" s="265">
        <v>4</v>
      </c>
      <c r="M150" s="266">
        <v>23.6</v>
      </c>
      <c r="N150" s="266"/>
      <c r="O150" s="295">
        <f t="shared" si="17"/>
        <v>23.6</v>
      </c>
      <c r="P150" s="269" t="str">
        <f>VLOOKUP(B150,'Уч ЮН'!$A$3:$H$492,8,FALSE)</f>
        <v>Дубоносова С.В.</v>
      </c>
      <c r="Q150" s="283">
        <v>1</v>
      </c>
      <c r="AF150" s="64"/>
      <c r="AG150" s="64"/>
      <c r="AH150" s="64"/>
      <c r="AI150" s="64"/>
      <c r="AJ150" s="64"/>
      <c r="AK150" s="64"/>
      <c r="AL150" s="64"/>
    </row>
    <row r="151" spans="1:38" s="9" customFormat="1" ht="15">
      <c r="A151" s="93">
        <v>12</v>
      </c>
      <c r="B151" s="62">
        <v>499</v>
      </c>
      <c r="C151" s="63" t="str">
        <f>VLOOKUP(B151,'Уч ЮН'!$A$3:$H$492,2,FALSE)</f>
        <v>Солдатов Родион</v>
      </c>
      <c r="D151" s="110" t="str">
        <f>VLOOKUP(B151,'Уч ЮН'!$A$3:$H$492,3,FALSE)</f>
        <v>1999</v>
      </c>
      <c r="E151" s="110">
        <f>VLOOKUP(B151,'Уч ЮН'!$A$3:$H$492,4,FALSE)</f>
        <v>1</v>
      </c>
      <c r="F151" s="63" t="str">
        <f>VLOOKUP(B151,'Уч ЮН'!$A$3:$H$492,5,FALSE)</f>
        <v>Самарская</v>
      </c>
      <c r="G151" s="87">
        <f>VLOOKUP(B151,'Уч ЮН'!$A$3:$H$492,6,FALSE)</f>
        <v>0</v>
      </c>
      <c r="H151" s="114" t="str">
        <f>VLOOKUP(B151,'Уч ЮН'!$A$3:$H$492,7,FALSE)</f>
        <v>СДЮСШОР-2</v>
      </c>
      <c r="I151" s="60">
        <f t="shared" si="15"/>
        <v>23.8</v>
      </c>
      <c r="J151" s="60"/>
      <c r="K151" s="265">
        <f t="shared" si="16"/>
        <v>2</v>
      </c>
      <c r="L151" s="265" t="s">
        <v>776</v>
      </c>
      <c r="M151" s="266">
        <v>23.8</v>
      </c>
      <c r="N151" s="266"/>
      <c r="O151" s="295">
        <f t="shared" si="17"/>
        <v>23.8</v>
      </c>
      <c r="P151" s="269" t="str">
        <f>VLOOKUP(B151,'Уч ЮН'!$A$3:$H$492,8,FALSE)</f>
        <v>Лобачева Е. Н.</v>
      </c>
      <c r="Q151" s="283">
        <v>1</v>
      </c>
      <c r="AF151" s="64"/>
      <c r="AG151" s="64"/>
      <c r="AH151" s="64"/>
      <c r="AI151" s="64"/>
      <c r="AJ151" s="64"/>
      <c r="AK151" s="64"/>
      <c r="AL151" s="64"/>
    </row>
    <row r="152" spans="1:38" s="9" customFormat="1" ht="15">
      <c r="A152" s="93">
        <v>13</v>
      </c>
      <c r="B152" s="62">
        <v>325</v>
      </c>
      <c r="C152" s="63" t="str">
        <f>VLOOKUP(B152,'Уч ЮН'!$A$3:$H$492,2,FALSE)</f>
        <v>Семенов Андрей</v>
      </c>
      <c r="D152" s="110" t="str">
        <f>VLOOKUP(B152,'Уч ЮН'!$A$3:$H$492,3,FALSE)</f>
        <v>1999</v>
      </c>
      <c r="E152" s="110" t="str">
        <f>VLOOKUP(B152,'Уч ЮН'!$A$3:$H$492,4,FALSE)</f>
        <v>1</v>
      </c>
      <c r="F152" s="63" t="str">
        <f>VLOOKUP(B152,'Уч ЮН'!$A$3:$H$492,5,FALSE)</f>
        <v>Пензенская</v>
      </c>
      <c r="G152" s="87">
        <f>VLOOKUP(B152,'Уч ЮН'!$A$3:$H$492,6,FALSE)</f>
        <v>0</v>
      </c>
      <c r="H152" s="114" t="str">
        <f>VLOOKUP(B152,'Уч ЮН'!$A$3:$H$492,7,FALSE)</f>
        <v>КСШОР</v>
      </c>
      <c r="I152" s="60">
        <f t="shared" si="15"/>
        <v>24.1</v>
      </c>
      <c r="J152" s="60"/>
      <c r="K152" s="265">
        <f t="shared" si="16"/>
        <v>2</v>
      </c>
      <c r="L152" s="265" t="s">
        <v>776</v>
      </c>
      <c r="M152" s="266">
        <v>24.1</v>
      </c>
      <c r="N152" s="266"/>
      <c r="O152" s="295">
        <f t="shared" si="17"/>
        <v>24.1</v>
      </c>
      <c r="P152" s="269" t="str">
        <f>VLOOKUP(B152,'Уч ЮН'!$A$3:$H$492,8,FALSE)</f>
        <v>Невокшанов Б.В.</v>
      </c>
      <c r="Q152" s="283">
        <v>2</v>
      </c>
      <c r="AF152" s="64"/>
      <c r="AG152" s="64"/>
      <c r="AH152" s="64"/>
      <c r="AI152" s="64"/>
      <c r="AJ152" s="64"/>
      <c r="AK152" s="64"/>
      <c r="AL152" s="64"/>
    </row>
    <row r="153" spans="1:38" s="9" customFormat="1" ht="15">
      <c r="A153" s="93">
        <v>14</v>
      </c>
      <c r="B153" s="62">
        <v>521</v>
      </c>
      <c r="C153" s="63" t="str">
        <f>VLOOKUP(B153,'Уч ЮН'!$A$3:$H$492,2,FALSE)</f>
        <v>Федосеев Максим</v>
      </c>
      <c r="D153" s="110" t="str">
        <f>VLOOKUP(B153,'Уч ЮН'!$A$3:$H$492,3,FALSE)</f>
        <v>1999</v>
      </c>
      <c r="E153" s="110">
        <f>VLOOKUP(B153,'Уч ЮН'!$A$3:$H$492,4,FALSE)</f>
        <v>1</v>
      </c>
      <c r="F153" s="63" t="str">
        <f>VLOOKUP(B153,'Уч ЮН'!$A$3:$H$492,5,FALSE)</f>
        <v>Самарская</v>
      </c>
      <c r="G153" s="87">
        <f>VLOOKUP(B153,'Уч ЮН'!$A$3:$H$492,6,FALSE)</f>
        <v>0</v>
      </c>
      <c r="H153" s="114" t="str">
        <f>VLOOKUP(B153,'Уч ЮН'!$A$3:$H$492,7,FALSE)</f>
        <v xml:space="preserve"> СамГУПС, СДЮСШОР-2</v>
      </c>
      <c r="I153" s="60">
        <f t="shared" si="15"/>
        <v>24.1</v>
      </c>
      <c r="J153" s="60"/>
      <c r="K153" s="265">
        <f t="shared" si="16"/>
        <v>2</v>
      </c>
      <c r="L153" s="265" t="s">
        <v>776</v>
      </c>
      <c r="M153" s="266">
        <v>24.1</v>
      </c>
      <c r="N153" s="266"/>
      <c r="O153" s="295">
        <f t="shared" si="17"/>
        <v>24.1</v>
      </c>
      <c r="P153" s="269" t="str">
        <f>VLOOKUP(B153,'Уч ЮН'!$A$3:$H$492,8,FALSE)</f>
        <v>Комаров С.В.</v>
      </c>
      <c r="Q153" s="283">
        <v>1</v>
      </c>
      <c r="AF153" s="64"/>
      <c r="AG153" s="64"/>
      <c r="AH153" s="64"/>
      <c r="AI153" s="64"/>
      <c r="AJ153" s="64"/>
      <c r="AK153" s="64"/>
      <c r="AL153" s="64"/>
    </row>
    <row r="154" spans="1:38" s="9" customFormat="1" ht="15">
      <c r="A154" s="93">
        <v>15</v>
      </c>
      <c r="B154" s="62">
        <v>489</v>
      </c>
      <c r="C154" s="63" t="str">
        <f>VLOOKUP(B154,'Уч ЮН'!$A$3:$H$492,2,FALSE)</f>
        <v>Бычков Никита</v>
      </c>
      <c r="D154" s="110" t="str">
        <f>VLOOKUP(B154,'Уч ЮН'!$A$3:$H$492,3,FALSE)</f>
        <v>2000</v>
      </c>
      <c r="E154" s="110" t="str">
        <f>VLOOKUP(B154,'Уч ЮН'!$A$3:$H$492,4,FALSE)</f>
        <v>1</v>
      </c>
      <c r="F154" s="63" t="str">
        <f>VLOOKUP(B154,'Уч ЮН'!$A$3:$H$492,5,FALSE)</f>
        <v>Пензенская</v>
      </c>
      <c r="G154" s="87">
        <f>VLOOKUP(B154,'Уч ЮН'!$A$3:$H$492,6,FALSE)</f>
        <v>0</v>
      </c>
      <c r="H154" s="114" t="str">
        <f>VLOOKUP(B154,'Уч ЮН'!$A$3:$H$492,7,FALSE)</f>
        <v>ДЮСШ-6</v>
      </c>
      <c r="I154" s="60">
        <f t="shared" si="15"/>
        <v>24.2</v>
      </c>
      <c r="J154" s="60"/>
      <c r="K154" s="265">
        <f t="shared" si="16"/>
        <v>2</v>
      </c>
      <c r="L154" s="265" t="s">
        <v>776</v>
      </c>
      <c r="M154" s="266">
        <v>24.2</v>
      </c>
      <c r="N154" s="266"/>
      <c r="O154" s="295">
        <f t="shared" si="17"/>
        <v>24.2</v>
      </c>
      <c r="P154" s="269" t="str">
        <f>VLOOKUP(B154,'Уч ЮН'!$A$3:$H$492,8,FALSE)</f>
        <v>Красновы К.И.,Р.Б.</v>
      </c>
      <c r="Q154" s="283">
        <v>2</v>
      </c>
      <c r="AF154" s="64"/>
      <c r="AG154" s="64"/>
      <c r="AH154" s="64"/>
      <c r="AI154" s="64"/>
      <c r="AJ154" s="64"/>
      <c r="AK154" s="64"/>
      <c r="AL154" s="64"/>
    </row>
    <row r="155" spans="1:38" s="9" customFormat="1" ht="15">
      <c r="A155" s="93">
        <v>16</v>
      </c>
      <c r="B155" s="62">
        <v>597</v>
      </c>
      <c r="C155" s="63" t="str">
        <f>VLOOKUP(B155,'Уч ЮН'!$A$3:$H$492,2,FALSE)</f>
        <v>Имкин Алексей</v>
      </c>
      <c r="D155" s="110" t="str">
        <f>VLOOKUP(B155,'Уч ЮН'!$A$3:$H$492,3,FALSE)</f>
        <v>2000</v>
      </c>
      <c r="E155" s="110" t="str">
        <f>VLOOKUP(B155,'Уч ЮН'!$A$3:$H$492,4,FALSE)</f>
        <v>1</v>
      </c>
      <c r="F155" s="63" t="str">
        <f>VLOOKUP(B155,'Уч ЮН'!$A$3:$H$492,5,FALSE)</f>
        <v>Саратовская</v>
      </c>
      <c r="G155" s="87">
        <f>VLOOKUP(B155,'Уч ЮН'!$A$3:$H$492,6,FALSE)</f>
        <v>0</v>
      </c>
      <c r="H155" s="114" t="str">
        <f>VLOOKUP(B155,'Уч ЮН'!$A$3:$H$492,7,FALSE)</f>
        <v>СДЮСШОР-6</v>
      </c>
      <c r="I155" s="60">
        <f t="shared" si="15"/>
        <v>24.3</v>
      </c>
      <c r="J155" s="60"/>
      <c r="K155" s="265">
        <f t="shared" si="16"/>
        <v>3</v>
      </c>
      <c r="L155" s="265" t="s">
        <v>776</v>
      </c>
      <c r="M155" s="266">
        <v>24.3</v>
      </c>
      <c r="N155" s="266"/>
      <c r="O155" s="295">
        <f t="shared" si="17"/>
        <v>24.3</v>
      </c>
      <c r="P155" s="269" t="str">
        <f>VLOOKUP(B155,'Уч ЮН'!$A$3:$H$492,8,FALSE)</f>
        <v>Беликовы Ю.Б., Н.И.</v>
      </c>
      <c r="Q155" s="283">
        <v>2</v>
      </c>
      <c r="AF155" s="64"/>
      <c r="AG155" s="64"/>
      <c r="AH155" s="64"/>
      <c r="AI155" s="64"/>
      <c r="AJ155" s="64"/>
      <c r="AK155" s="64"/>
      <c r="AL155" s="64"/>
    </row>
    <row r="156" spans="1:38" s="9" customFormat="1" ht="15">
      <c r="A156" s="93">
        <v>17</v>
      </c>
      <c r="B156" s="62">
        <v>476</v>
      </c>
      <c r="C156" s="63" t="str">
        <f>VLOOKUP(B156,'Уч ЮН'!$A$3:$H$492,2,FALSE)</f>
        <v>Хвастунов Илья</v>
      </c>
      <c r="D156" s="110" t="str">
        <f>VLOOKUP(B156,'Уч ЮН'!$A$3:$H$492,3,FALSE)</f>
        <v>1999</v>
      </c>
      <c r="E156" s="110"/>
      <c r="F156" s="63" t="str">
        <f>VLOOKUP(B156,'Уч ЮН'!$A$3:$H$492,5,FALSE)</f>
        <v>Пензенская</v>
      </c>
      <c r="G156" s="87">
        <f>VLOOKUP(B156,'Уч ЮН'!$A$3:$H$492,6,FALSE)</f>
        <v>0</v>
      </c>
      <c r="H156" s="114" t="str">
        <f>VLOOKUP(B156,'Уч ЮН'!$A$3:$H$492,7,FALSE)</f>
        <v>КСШОр</v>
      </c>
      <c r="I156" s="60">
        <f t="shared" si="15"/>
        <v>24.3</v>
      </c>
      <c r="J156" s="60"/>
      <c r="K156" s="265">
        <f t="shared" si="16"/>
        <v>3</v>
      </c>
      <c r="L156" s="265" t="s">
        <v>776</v>
      </c>
      <c r="M156" s="266">
        <v>24.3</v>
      </c>
      <c r="N156" s="266"/>
      <c r="O156" s="295">
        <f t="shared" si="17"/>
        <v>24.3</v>
      </c>
      <c r="P156" s="269" t="str">
        <f>VLOOKUP(B156,'Уч ЮН'!$A$3:$H$492,8,FALSE)</f>
        <v>Кузнецов А.М.</v>
      </c>
      <c r="Q156" s="283">
        <v>3</v>
      </c>
      <c r="AF156" s="64"/>
      <c r="AG156" s="64"/>
      <c r="AH156" s="64"/>
      <c r="AI156" s="64"/>
      <c r="AJ156" s="64"/>
      <c r="AK156" s="64"/>
      <c r="AL156" s="64"/>
    </row>
    <row r="157" spans="1:38" s="9" customFormat="1" ht="15">
      <c r="A157" s="93">
        <v>18</v>
      </c>
      <c r="B157" s="62" t="s">
        <v>617</v>
      </c>
      <c r="C157" s="63" t="str">
        <f>VLOOKUP(B157,'Уч ЮН'!$A$3:$H$492,2,FALSE)</f>
        <v>Русин Даниил</v>
      </c>
      <c r="D157" s="110" t="str">
        <f>VLOOKUP(B157,'Уч ЮН'!$A$3:$H$492,3,FALSE)</f>
        <v>2000</v>
      </c>
      <c r="E157" s="110" t="str">
        <f>VLOOKUP(B157,'Уч ЮН'!$A$3:$H$492,4,FALSE)</f>
        <v>2</v>
      </c>
      <c r="F157" s="63" t="str">
        <f>VLOOKUP(B157,'Уч ЮН'!$A$3:$H$492,5,FALSE)</f>
        <v>Саратовская</v>
      </c>
      <c r="G157" s="87">
        <f>VLOOKUP(B157,'Уч ЮН'!$A$3:$H$492,6,FALSE)</f>
        <v>0</v>
      </c>
      <c r="H157" s="114" t="str">
        <f>VLOOKUP(B157,'Уч ЮН'!$A$3:$H$492,7,FALSE)</f>
        <v>ДЮСШ Энгельс</v>
      </c>
      <c r="I157" s="60">
        <f t="shared" si="15"/>
        <v>24.7</v>
      </c>
      <c r="J157" s="60"/>
      <c r="K157" s="265">
        <f t="shared" si="16"/>
        <v>3</v>
      </c>
      <c r="L157" s="265" t="s">
        <v>776</v>
      </c>
      <c r="M157" s="266">
        <v>24.7</v>
      </c>
      <c r="N157" s="266"/>
      <c r="O157" s="295">
        <f t="shared" si="17"/>
        <v>24.7</v>
      </c>
      <c r="P157" s="269" t="str">
        <f>VLOOKUP(B157,'Уч ЮН'!$A$3:$H$492,8,FALSE)</f>
        <v>Минахметова О.В.</v>
      </c>
      <c r="Q157" s="283">
        <v>2</v>
      </c>
      <c r="AF157" s="64"/>
      <c r="AG157" s="64"/>
      <c r="AH157" s="64"/>
      <c r="AI157" s="64"/>
      <c r="AJ157" s="64"/>
      <c r="AK157" s="64"/>
      <c r="AL157" s="64"/>
    </row>
    <row r="158" spans="1:38" s="9" customFormat="1" ht="15">
      <c r="A158" s="93">
        <v>19</v>
      </c>
      <c r="B158" s="62">
        <v>531</v>
      </c>
      <c r="C158" s="63" t="str">
        <f>VLOOKUP(B158,'Уч ЮН'!$A$3:$H$492,2,FALSE)</f>
        <v>Марков Алексей</v>
      </c>
      <c r="D158" s="110" t="str">
        <f>VLOOKUP(B158,'Уч ЮН'!$A$3:$H$492,3,FALSE)</f>
        <v>1999</v>
      </c>
      <c r="E158" s="110">
        <f>VLOOKUP(B158,'Уч ЮН'!$A$3:$H$492,4,FALSE)</f>
        <v>2</v>
      </c>
      <c r="F158" s="63" t="str">
        <f>VLOOKUP(B158,'Уч ЮН'!$A$3:$H$492,5,FALSE)</f>
        <v>Самарская</v>
      </c>
      <c r="G158" s="87">
        <f>VLOOKUP(B158,'Уч ЮН'!$A$3:$H$492,6,FALSE)</f>
        <v>0</v>
      </c>
      <c r="H158" s="114" t="str">
        <f>VLOOKUP(B158,'Уч ЮН'!$A$3:$H$492,7,FALSE)</f>
        <v>СДЮСШОР-2</v>
      </c>
      <c r="I158" s="60">
        <f t="shared" si="15"/>
        <v>24.4</v>
      </c>
      <c r="J158" s="60"/>
      <c r="K158" s="265">
        <f t="shared" si="16"/>
        <v>3</v>
      </c>
      <c r="L158" s="265" t="s">
        <v>776</v>
      </c>
      <c r="M158" s="266">
        <v>24.4</v>
      </c>
      <c r="N158" s="266"/>
      <c r="O158" s="295">
        <f t="shared" si="17"/>
        <v>24.4</v>
      </c>
      <c r="P158" s="269" t="str">
        <f>VLOOKUP(B158,'Уч ЮН'!$A$3:$H$492,8,FALSE)</f>
        <v>Комаров С.В.</v>
      </c>
      <c r="Q158" s="283">
        <v>1</v>
      </c>
      <c r="AF158" s="64"/>
      <c r="AG158" s="64"/>
      <c r="AH158" s="64"/>
      <c r="AI158" s="64"/>
      <c r="AJ158" s="64"/>
      <c r="AK158" s="64"/>
      <c r="AL158" s="64"/>
    </row>
    <row r="159" spans="1:38" s="9" customFormat="1" ht="15">
      <c r="A159" s="93">
        <v>20</v>
      </c>
      <c r="B159" s="62">
        <v>495</v>
      </c>
      <c r="C159" s="63" t="str">
        <f>VLOOKUP(B159,'Уч ЮН'!$A$3:$H$492,2,FALSE)</f>
        <v>Стариков Евгений</v>
      </c>
      <c r="D159" s="110" t="str">
        <f>VLOOKUP(B159,'Уч ЮН'!$A$3:$H$492,3,FALSE)</f>
        <v>2000</v>
      </c>
      <c r="E159" s="110" t="str">
        <f>VLOOKUP(B159,'Уч ЮН'!$A$3:$H$492,4,FALSE)</f>
        <v>2</v>
      </c>
      <c r="F159" s="63" t="str">
        <f>VLOOKUP(B159,'Уч ЮН'!$A$3:$H$492,5,FALSE)</f>
        <v>Пензенская</v>
      </c>
      <c r="G159" s="87">
        <f>VLOOKUP(B159,'Уч ЮН'!$A$3:$H$492,6,FALSE)</f>
        <v>0</v>
      </c>
      <c r="H159" s="114" t="str">
        <f>VLOOKUP(B159,'Уч ЮН'!$A$3:$H$492,7,FALSE)</f>
        <v>ДЮСШ-6</v>
      </c>
      <c r="I159" s="60">
        <f t="shared" si="15"/>
        <v>24.5</v>
      </c>
      <c r="J159" s="60"/>
      <c r="K159" s="265">
        <f t="shared" si="16"/>
        <v>3</v>
      </c>
      <c r="L159" s="265" t="s">
        <v>776</v>
      </c>
      <c r="M159" s="266">
        <v>24.5</v>
      </c>
      <c r="N159" s="266"/>
      <c r="O159" s="295">
        <f t="shared" si="17"/>
        <v>24.5</v>
      </c>
      <c r="P159" s="269" t="str">
        <f>VLOOKUP(B159,'Уч ЮН'!$A$3:$H$492,8,FALSE)</f>
        <v>Красновы К.И.,Р.Б.</v>
      </c>
      <c r="Q159" s="283">
        <v>1</v>
      </c>
      <c r="AF159" s="64"/>
      <c r="AG159" s="64"/>
      <c r="AH159" s="64"/>
      <c r="AI159" s="64"/>
      <c r="AJ159" s="64"/>
      <c r="AK159" s="64"/>
      <c r="AL159" s="64"/>
    </row>
    <row r="160" spans="1:38" s="9" customFormat="1" ht="15">
      <c r="A160" s="93">
        <v>21</v>
      </c>
      <c r="B160" s="62">
        <v>509</v>
      </c>
      <c r="C160" s="63" t="str">
        <f>VLOOKUP(B160,'Уч ЮН'!$A$3:$H$492,2,FALSE)</f>
        <v>Красильников Алексей</v>
      </c>
      <c r="D160" s="110" t="str">
        <f>VLOOKUP(B160,'Уч ЮН'!$A$3:$H$492,3,FALSE)</f>
        <v>1999</v>
      </c>
      <c r="E160" s="110">
        <f>VLOOKUP(B160,'Уч ЮН'!$A$3:$H$492,4,FALSE)</f>
        <v>1</v>
      </c>
      <c r="F160" s="63" t="str">
        <f>VLOOKUP(B160,'Уч ЮН'!$A$3:$H$492,5,FALSE)</f>
        <v>Самарская</v>
      </c>
      <c r="G160" s="87">
        <f>VLOOKUP(B160,'Уч ЮН'!$A$3:$H$492,6,FALSE)</f>
        <v>0</v>
      </c>
      <c r="H160" s="114" t="str">
        <f>VLOOKUP(B160,'Уч ЮН'!$A$3:$H$492,7,FALSE)</f>
        <v>СШОР-1</v>
      </c>
      <c r="I160" s="60">
        <f t="shared" si="15"/>
        <v>24.6</v>
      </c>
      <c r="J160" s="60"/>
      <c r="K160" s="265">
        <f t="shared" si="16"/>
        <v>3</v>
      </c>
      <c r="L160" s="265" t="s">
        <v>776</v>
      </c>
      <c r="M160" s="266">
        <v>24.6</v>
      </c>
      <c r="N160" s="266"/>
      <c r="O160" s="295">
        <f t="shared" si="17"/>
        <v>24.6</v>
      </c>
      <c r="P160" s="269" t="str">
        <f>VLOOKUP(B160,'Уч ЮН'!$A$3:$H$492,8,FALSE)</f>
        <v>Локтионова Н. Н.</v>
      </c>
      <c r="Q160" s="283">
        <v>3</v>
      </c>
      <c r="AF160" s="64"/>
      <c r="AG160" s="64"/>
      <c r="AH160" s="64"/>
      <c r="AI160" s="64"/>
      <c r="AJ160" s="64"/>
      <c r="AK160" s="64"/>
      <c r="AL160" s="64"/>
    </row>
    <row r="161" spans="1:38" s="9" customFormat="1" ht="15">
      <c r="A161" s="93">
        <v>22</v>
      </c>
      <c r="B161" s="62">
        <v>491</v>
      </c>
      <c r="C161" s="63" t="str">
        <f>VLOOKUP(B161,'Уч ЮН'!$A$3:$H$492,2,FALSE)</f>
        <v>Расулов Эльтадж</v>
      </c>
      <c r="D161" s="110" t="str">
        <f>VLOOKUP(B161,'Уч ЮН'!$A$3:$H$492,3,FALSE)</f>
        <v>1999</v>
      </c>
      <c r="E161" s="110" t="str">
        <f>VLOOKUP(B161,'Уч ЮН'!$A$3:$H$492,4,FALSE)</f>
        <v>1</v>
      </c>
      <c r="F161" s="63" t="str">
        <f>VLOOKUP(B161,'Уч ЮН'!$A$3:$H$492,5,FALSE)</f>
        <v>Пензенская</v>
      </c>
      <c r="G161" s="87">
        <f>VLOOKUP(B161,'Уч ЮН'!$A$3:$H$492,6,FALSE)</f>
        <v>0</v>
      </c>
      <c r="H161" s="114" t="str">
        <f>VLOOKUP(B161,'Уч ЮН'!$A$3:$H$492,7,FALSE)</f>
        <v>ДЮСШ-6</v>
      </c>
      <c r="I161" s="60">
        <f t="shared" si="15"/>
        <v>24.6</v>
      </c>
      <c r="J161" s="60"/>
      <c r="K161" s="265">
        <f t="shared" si="16"/>
        <v>3</v>
      </c>
      <c r="L161" s="265" t="s">
        <v>776</v>
      </c>
      <c r="M161" s="266">
        <v>24.6</v>
      </c>
      <c r="N161" s="266"/>
      <c r="O161" s="295">
        <f t="shared" si="17"/>
        <v>24.6</v>
      </c>
      <c r="P161" s="269" t="str">
        <f>VLOOKUP(B161,'Уч ЮН'!$A$3:$H$492,8,FALSE)</f>
        <v>Красновы К.И.,Р.Б.</v>
      </c>
      <c r="Q161" s="283">
        <v>2</v>
      </c>
      <c r="AF161" s="64"/>
      <c r="AG161" s="64"/>
      <c r="AH161" s="64"/>
      <c r="AI161" s="64"/>
      <c r="AJ161" s="64"/>
      <c r="AK161" s="64"/>
      <c r="AL161" s="64"/>
    </row>
    <row r="162" spans="1:38" s="9" customFormat="1" ht="15">
      <c r="A162" s="93">
        <v>23</v>
      </c>
      <c r="B162" s="62">
        <v>535</v>
      </c>
      <c r="C162" s="63" t="str">
        <f>VLOOKUP(B162,'Уч ЮН'!$A$3:$H$492,2,FALSE)</f>
        <v>Самсонов Алексей</v>
      </c>
      <c r="D162" s="110" t="str">
        <f>VLOOKUP(B162,'Уч ЮН'!$A$3:$H$492,3,FALSE)</f>
        <v>2000</v>
      </c>
      <c r="E162" s="110">
        <f>VLOOKUP(B162,'Уч ЮН'!$A$3:$H$492,4,FALSE)</f>
        <v>2</v>
      </c>
      <c r="F162" s="63" t="str">
        <f>VLOOKUP(B162,'Уч ЮН'!$A$3:$H$492,5,FALSE)</f>
        <v>Самарская</v>
      </c>
      <c r="G162" s="87">
        <f>VLOOKUP(B162,'Уч ЮН'!$A$3:$H$492,6,FALSE)</f>
        <v>0</v>
      </c>
      <c r="H162" s="114" t="str">
        <f>VLOOKUP(B162,'Уч ЮН'!$A$3:$H$492,7,FALSE)</f>
        <v>СДЮСШОР-2</v>
      </c>
      <c r="I162" s="60">
        <f t="shared" si="15"/>
        <v>24.8</v>
      </c>
      <c r="J162" s="60"/>
      <c r="K162" s="265">
        <f t="shared" si="16"/>
        <v>3</v>
      </c>
      <c r="L162" s="265" t="s">
        <v>776</v>
      </c>
      <c r="M162" s="266">
        <v>24.8</v>
      </c>
      <c r="N162" s="266"/>
      <c r="O162" s="295">
        <f t="shared" si="17"/>
        <v>24.8</v>
      </c>
      <c r="P162" s="269" t="str">
        <f>VLOOKUP(B162,'Уч ЮН'!$A$3:$H$492,8,FALSE)</f>
        <v>Зайцев И. С, Андронов Ю. В.</v>
      </c>
      <c r="Q162" s="283">
        <v>2</v>
      </c>
      <c r="AF162" s="64"/>
      <c r="AG162" s="64"/>
      <c r="AH162" s="64"/>
      <c r="AI162" s="64"/>
      <c r="AJ162" s="64"/>
      <c r="AK162" s="64"/>
      <c r="AL162" s="64"/>
    </row>
    <row r="163" spans="1:38" s="9" customFormat="1" ht="15">
      <c r="A163" s="93">
        <v>24</v>
      </c>
      <c r="B163" s="62">
        <v>10</v>
      </c>
      <c r="C163" s="63" t="str">
        <f>VLOOKUP(B163,'Уч ЮН'!$A$3:$H$492,2,FALSE)</f>
        <v>Недобежкин Максим</v>
      </c>
      <c r="D163" s="110" t="str">
        <f>VLOOKUP(B163,'Уч ЮН'!$A$3:$H$492,3,FALSE)</f>
        <v>2000</v>
      </c>
      <c r="E163" s="110">
        <f>VLOOKUP(B163,'Уч ЮН'!$A$3:$H$492,4,FALSE)</f>
        <v>3</v>
      </c>
      <c r="F163" s="63" t="str">
        <f>VLOOKUP(B163,'Уч ЮН'!$A$3:$H$492,5,FALSE)</f>
        <v>Тамбовская</v>
      </c>
      <c r="G163" s="87">
        <f>VLOOKUP(B163,'Уч ЮН'!$A$3:$H$492,6,FALSE)</f>
        <v>0</v>
      </c>
      <c r="H163" s="114" t="str">
        <f>VLOOKUP(B163,'Уч ЮН'!$A$3:$H$492,7,FALSE)</f>
        <v>Мичуринский ГАУ</v>
      </c>
      <c r="I163" s="60">
        <f t="shared" si="15"/>
        <v>25</v>
      </c>
      <c r="J163" s="60"/>
      <c r="K163" s="265">
        <f t="shared" si="16"/>
        <v>3</v>
      </c>
      <c r="L163" s="265" t="s">
        <v>776</v>
      </c>
      <c r="M163" s="266">
        <v>25</v>
      </c>
      <c r="N163" s="266"/>
      <c r="O163" s="295">
        <f t="shared" si="17"/>
        <v>25</v>
      </c>
      <c r="P163" s="269" t="str">
        <f>VLOOKUP(B163,'Уч ЮН'!$A$3:$H$492,8,FALSE)</f>
        <v>Мироненко В.И.</v>
      </c>
      <c r="Q163" s="283">
        <v>2</v>
      </c>
      <c r="AF163" s="64"/>
      <c r="AG163" s="64"/>
      <c r="AH163" s="64"/>
      <c r="AI163" s="64"/>
      <c r="AJ163" s="64"/>
      <c r="AK163" s="64"/>
      <c r="AL163" s="64"/>
    </row>
    <row r="164" spans="1:38" s="9" customFormat="1" ht="15">
      <c r="A164" s="93">
        <v>25</v>
      </c>
      <c r="B164" s="62">
        <v>250</v>
      </c>
      <c r="C164" s="63" t="str">
        <f>VLOOKUP(B164,'Уч ЮН'!$A$3:$H$492,2,FALSE)</f>
        <v>Зобов Данила</v>
      </c>
      <c r="D164" s="110" t="str">
        <f>VLOOKUP(B164,'Уч ЮН'!$A$3:$H$492,3,FALSE)</f>
        <v>2000</v>
      </c>
      <c r="E164" s="110"/>
      <c r="F164" s="63" t="str">
        <f>VLOOKUP(B164,'Уч ЮН'!$A$3:$H$492,5,FALSE)</f>
        <v>Пензенская</v>
      </c>
      <c r="G164" s="87">
        <f>VLOOKUP(B164,'Уч ЮН'!$A$3:$H$492,6,FALSE)</f>
        <v>0</v>
      </c>
      <c r="H164" s="114" t="str">
        <f>VLOOKUP(B164,'Уч ЮН'!$A$3:$H$492,7,FALSE)</f>
        <v>ДЮСШ-6</v>
      </c>
      <c r="I164" s="60">
        <f t="shared" si="15"/>
        <v>25.2</v>
      </c>
      <c r="J164" s="60"/>
      <c r="K164" s="265">
        <f t="shared" si="16"/>
        <v>3</v>
      </c>
      <c r="L164" s="265" t="s">
        <v>776</v>
      </c>
      <c r="M164" s="266">
        <v>25.2</v>
      </c>
      <c r="N164" s="266"/>
      <c r="O164" s="295">
        <f t="shared" si="17"/>
        <v>25.2</v>
      </c>
      <c r="P164" s="269" t="str">
        <f>VLOOKUP(B164,'Уч ЮН'!$A$3:$H$492,8,FALSE)</f>
        <v>Краснова И.Н.</v>
      </c>
      <c r="Q164" s="283">
        <v>3</v>
      </c>
      <c r="AF164" s="64"/>
      <c r="AG164" s="64"/>
      <c r="AH164" s="64"/>
      <c r="AI164" s="64"/>
      <c r="AJ164" s="64"/>
      <c r="AK164" s="64"/>
      <c r="AL164" s="64"/>
    </row>
    <row r="165" spans="1:38" s="9" customFormat="1" ht="15">
      <c r="A165" s="93">
        <v>26</v>
      </c>
      <c r="B165" s="62">
        <v>446</v>
      </c>
      <c r="C165" s="63" t="str">
        <f>VLOOKUP(B165,'Уч ЮН'!$A$3:$H$492,2,FALSE)</f>
        <v>Исаев Ринат</v>
      </c>
      <c r="D165" s="110" t="str">
        <f>VLOOKUP(B165,'Уч ЮН'!$A$3:$H$492,3,FALSE)</f>
        <v>2000</v>
      </c>
      <c r="E165" s="110"/>
      <c r="F165" s="63" t="str">
        <f>VLOOKUP(B165,'Уч ЮН'!$A$3:$H$492,5,FALSE)</f>
        <v>Пензенская</v>
      </c>
      <c r="G165" s="87">
        <f>VLOOKUP(B165,'Уч ЮН'!$A$3:$H$492,6,FALSE)</f>
        <v>0</v>
      </c>
      <c r="H165" s="114" t="str">
        <f>VLOOKUP(B165,'Уч ЮН'!$A$3:$H$492,7,FALSE)</f>
        <v>ДЮСШ-6</v>
      </c>
      <c r="I165" s="60">
        <f t="shared" si="15"/>
        <v>25.4</v>
      </c>
      <c r="J165" s="60"/>
      <c r="K165" s="265">
        <f t="shared" si="16"/>
        <v>3</v>
      </c>
      <c r="L165" s="265" t="s">
        <v>776</v>
      </c>
      <c r="M165" s="266">
        <v>25.4</v>
      </c>
      <c r="N165" s="266"/>
      <c r="O165" s="295">
        <f t="shared" si="17"/>
        <v>25.4</v>
      </c>
      <c r="P165" s="269" t="str">
        <f>VLOOKUP(B165,'Уч ЮН'!$A$3:$H$492,8,FALSE)</f>
        <v>Дубоносова С.В.</v>
      </c>
      <c r="Q165" s="283"/>
      <c r="AF165" s="64"/>
      <c r="AG165" s="64"/>
      <c r="AH165" s="64"/>
      <c r="AI165" s="64"/>
      <c r="AJ165" s="64"/>
      <c r="AK165" s="64"/>
      <c r="AL165" s="64"/>
    </row>
    <row r="166" spans="1:38" s="9" customFormat="1" ht="15">
      <c r="A166" s="93">
        <v>27</v>
      </c>
      <c r="B166" s="62" t="s">
        <v>618</v>
      </c>
      <c r="C166" s="63" t="str">
        <f>VLOOKUP(B166,'Уч ЮН'!$A$3:$H$492,2,FALSE)</f>
        <v>Ефимов Игорь</v>
      </c>
      <c r="D166" s="110" t="str">
        <f>VLOOKUP(B166,'Уч ЮН'!$A$3:$H$492,3,FALSE)</f>
        <v>2000</v>
      </c>
      <c r="E166" s="110" t="str">
        <f>VLOOKUP(B166,'Уч ЮН'!$A$3:$H$492,4,FALSE)</f>
        <v>2</v>
      </c>
      <c r="F166" s="63" t="str">
        <f>VLOOKUP(B166,'Уч ЮН'!$A$3:$H$492,5,FALSE)</f>
        <v>Саратовская</v>
      </c>
      <c r="G166" s="87">
        <f>VLOOKUP(B166,'Уч ЮН'!$A$3:$H$492,6,FALSE)</f>
        <v>0</v>
      </c>
      <c r="H166" s="114" t="str">
        <f>VLOOKUP(B166,'Уч ЮН'!$A$3:$H$492,7,FALSE)</f>
        <v>ДЮСШ Энгельс</v>
      </c>
      <c r="I166" s="60">
        <f t="shared" si="15"/>
        <v>25.8</v>
      </c>
      <c r="J166" s="60"/>
      <c r="K166" s="265" t="str">
        <f t="shared" si="16"/>
        <v>1юн</v>
      </c>
      <c r="L166" s="265" t="s">
        <v>776</v>
      </c>
      <c r="M166" s="266">
        <v>25.8</v>
      </c>
      <c r="N166" s="266"/>
      <c r="O166" s="295">
        <f t="shared" si="17"/>
        <v>25.8</v>
      </c>
      <c r="P166" s="269" t="str">
        <f>VLOOKUP(B166,'Уч ЮН'!$A$3:$H$492,8,FALSE)</f>
        <v>Минахметова О.В.</v>
      </c>
      <c r="Q166" s="283">
        <v>2</v>
      </c>
      <c r="AF166" s="64"/>
      <c r="AG166" s="64"/>
      <c r="AH166" s="64"/>
      <c r="AI166" s="64"/>
      <c r="AJ166" s="64"/>
      <c r="AK166" s="64"/>
      <c r="AL166" s="64"/>
    </row>
    <row r="167" spans="1:38" s="9" customFormat="1" ht="15">
      <c r="A167" s="93">
        <v>28</v>
      </c>
      <c r="B167" s="62">
        <v>335</v>
      </c>
      <c r="C167" s="63" t="str">
        <f>VLOOKUP(B167,'Уч ЮН'!$A$3:$H$492,2,FALSE)</f>
        <v>Ткачев Владислав</v>
      </c>
      <c r="D167" s="110" t="str">
        <f>VLOOKUP(B167,'Уч ЮН'!$A$3:$H$492,3,FALSE)</f>
        <v>2002</v>
      </c>
      <c r="E167" s="110"/>
      <c r="F167" s="63" t="str">
        <f>VLOOKUP(B167,'Уч ЮН'!$A$3:$H$492,5,FALSE)</f>
        <v>Пензенская</v>
      </c>
      <c r="G167" s="87">
        <f>VLOOKUP(B167,'Уч ЮН'!$A$3:$H$492,6,FALSE)</f>
        <v>0</v>
      </c>
      <c r="H167" s="114" t="str">
        <f>VLOOKUP(B167,'Уч ЮН'!$A$3:$H$492,7,FALSE)</f>
        <v>КСШОР</v>
      </c>
      <c r="I167" s="60">
        <f t="shared" si="15"/>
        <v>25.8</v>
      </c>
      <c r="J167" s="60"/>
      <c r="K167" s="265" t="str">
        <f t="shared" si="16"/>
        <v>1юн</v>
      </c>
      <c r="L167" s="265" t="s">
        <v>776</v>
      </c>
      <c r="M167" s="266">
        <v>25.8</v>
      </c>
      <c r="N167" s="266"/>
      <c r="O167" s="295">
        <f t="shared" si="17"/>
        <v>25.8</v>
      </c>
      <c r="P167" s="269" t="str">
        <f>VLOOKUP(B167,'Уч ЮН'!$A$3:$H$492,8,FALSE)</f>
        <v>Кузнецов В.Б.</v>
      </c>
      <c r="Q167" s="283">
        <v>2</v>
      </c>
      <c r="AF167" s="64"/>
      <c r="AG167" s="64"/>
      <c r="AH167" s="64"/>
      <c r="AI167" s="64"/>
      <c r="AJ167" s="64"/>
      <c r="AK167" s="64"/>
      <c r="AL167" s="64"/>
    </row>
    <row r="168" spans="1:38" s="9" customFormat="1" ht="15">
      <c r="A168" s="93">
        <v>29</v>
      </c>
      <c r="B168" s="62">
        <v>493</v>
      </c>
      <c r="C168" s="63" t="str">
        <f>VLOOKUP(B168,'Уч ЮН'!$A$3:$H$492,2,FALSE)</f>
        <v>Талалаев Антон</v>
      </c>
      <c r="D168" s="110" t="str">
        <f>VLOOKUP(B168,'Уч ЮН'!$A$3:$H$492,3,FALSE)</f>
        <v>1999</v>
      </c>
      <c r="E168" s="110" t="str">
        <f>VLOOKUP(B168,'Уч ЮН'!$A$3:$H$492,4,FALSE)</f>
        <v>2</v>
      </c>
      <c r="F168" s="63" t="str">
        <f>VLOOKUP(B168,'Уч ЮН'!$A$3:$H$492,5,FALSE)</f>
        <v>Пензенская</v>
      </c>
      <c r="G168" s="87">
        <f>VLOOKUP(B168,'Уч ЮН'!$A$3:$H$492,6,FALSE)</f>
        <v>0</v>
      </c>
      <c r="H168" s="114" t="str">
        <f>VLOOKUP(B168,'Уч ЮН'!$A$3:$H$492,7,FALSE)</f>
        <v>ДЮСШ-6</v>
      </c>
      <c r="I168" s="60">
        <f t="shared" si="15"/>
        <v>25.8</v>
      </c>
      <c r="J168" s="60"/>
      <c r="K168" s="265" t="str">
        <f t="shared" si="16"/>
        <v>1юн</v>
      </c>
      <c r="L168" s="265" t="s">
        <v>776</v>
      </c>
      <c r="M168" s="266">
        <v>25.8</v>
      </c>
      <c r="N168" s="266"/>
      <c r="O168" s="295">
        <f t="shared" si="17"/>
        <v>25.8</v>
      </c>
      <c r="P168" s="269" t="str">
        <f>VLOOKUP(B168,'Уч ЮН'!$A$3:$H$492,8,FALSE)</f>
        <v>Красновы К.И.,Р.Б.</v>
      </c>
      <c r="Q168" s="283">
        <v>2</v>
      </c>
      <c r="AF168" s="64"/>
      <c r="AG168" s="64"/>
      <c r="AH168" s="64"/>
      <c r="AI168" s="64"/>
      <c r="AJ168" s="64"/>
      <c r="AK168" s="64"/>
      <c r="AL168" s="64"/>
    </row>
    <row r="169" spans="1:38" s="9" customFormat="1" ht="15">
      <c r="A169" s="93">
        <v>30</v>
      </c>
      <c r="B169" s="62">
        <v>609</v>
      </c>
      <c r="C169" s="63" t="str">
        <f>VLOOKUP(B169,'Уч ЮН'!$A$3:$H$492,2,FALSE)</f>
        <v>Ермилов Роман</v>
      </c>
      <c r="D169" s="110" t="str">
        <f>VLOOKUP(B169,'Уч ЮН'!$A$3:$H$492,3,FALSE)</f>
        <v>2000</v>
      </c>
      <c r="E169" s="110" t="str">
        <f>VLOOKUP(B169,'Уч ЮН'!$A$3:$H$492,4,FALSE)</f>
        <v>2</v>
      </c>
      <c r="F169" s="63" t="str">
        <f>VLOOKUP(B169,'Уч ЮН'!$A$3:$H$492,5,FALSE)</f>
        <v>Саратовская</v>
      </c>
      <c r="G169" s="87">
        <f>VLOOKUP(B169,'Уч ЮН'!$A$3:$H$492,6,FALSE)</f>
        <v>0</v>
      </c>
      <c r="H169" s="114" t="str">
        <f>VLOOKUP(B169,'Уч ЮН'!$A$3:$H$492,7,FALSE)</f>
        <v>ДЮСШ Энгельс</v>
      </c>
      <c r="I169" s="60">
        <f t="shared" si="15"/>
        <v>25.9</v>
      </c>
      <c r="J169" s="60"/>
      <c r="K169" s="265" t="str">
        <f t="shared" si="16"/>
        <v>1юн</v>
      </c>
      <c r="L169" s="265" t="s">
        <v>776</v>
      </c>
      <c r="M169" s="266">
        <v>25.9</v>
      </c>
      <c r="N169" s="266"/>
      <c r="O169" s="295">
        <f t="shared" si="17"/>
        <v>25.9</v>
      </c>
      <c r="P169" s="269" t="str">
        <f>VLOOKUP(B169,'Уч ЮН'!$A$3:$H$492,8,FALSE)</f>
        <v>Бабушкина О.И.</v>
      </c>
      <c r="Q169" s="283"/>
      <c r="AF169" s="64"/>
      <c r="AG169" s="64"/>
      <c r="AH169" s="64"/>
      <c r="AI169" s="64"/>
      <c r="AJ169" s="64"/>
      <c r="AK169" s="64"/>
      <c r="AL169" s="64"/>
    </row>
    <row r="170" spans="1:38" s="9" customFormat="1" ht="15">
      <c r="A170" s="93">
        <v>31</v>
      </c>
      <c r="B170" s="62">
        <v>196</v>
      </c>
      <c r="C170" s="63" t="str">
        <f>VLOOKUP(B170,'Уч ЮН'!$A$3:$H$492,2,FALSE)</f>
        <v>Ефремкин Максим</v>
      </c>
      <c r="D170" s="110" t="str">
        <f>VLOOKUP(B170,'Уч ЮН'!$A$3:$H$492,3,FALSE)</f>
        <v>2000</v>
      </c>
      <c r="E170" s="110">
        <f>VLOOKUP(B170,'Уч ЮН'!$A$3:$H$492,4,FALSE)</f>
        <v>3</v>
      </c>
      <c r="F170" s="63" t="str">
        <f>VLOOKUP(B170,'Уч ЮН'!$A$3:$H$492,5,FALSE)</f>
        <v>Пензенская</v>
      </c>
      <c r="G170" s="87">
        <f>VLOOKUP(B170,'Уч ЮН'!$A$3:$H$492,6,FALSE)</f>
        <v>0</v>
      </c>
      <c r="H170" s="114" t="str">
        <f>VLOOKUP(B170,'Уч ЮН'!$A$3:$H$492,7,FALSE)</f>
        <v>СДЮСШОР Заречный</v>
      </c>
      <c r="I170" s="60">
        <f t="shared" si="15"/>
        <v>26.3</v>
      </c>
      <c r="J170" s="60"/>
      <c r="K170" s="265" t="str">
        <f t="shared" si="16"/>
        <v>1юн</v>
      </c>
      <c r="L170" s="265" t="s">
        <v>776</v>
      </c>
      <c r="M170" s="266">
        <v>26.3</v>
      </c>
      <c r="N170" s="266"/>
      <c r="O170" s="295">
        <f t="shared" si="17"/>
        <v>26.3</v>
      </c>
      <c r="P170" s="269" t="str">
        <f>VLOOKUP(B170,'Уч ЮН'!$A$3:$H$492,8,FALSE)</f>
        <v>Улога М.В.</v>
      </c>
      <c r="Q170" s="283">
        <v>2</v>
      </c>
      <c r="AF170" s="64"/>
      <c r="AG170" s="64"/>
      <c r="AH170" s="64"/>
      <c r="AI170" s="64"/>
      <c r="AJ170" s="64"/>
      <c r="AK170" s="64"/>
      <c r="AL170" s="64"/>
    </row>
    <row r="171" spans="1:38" s="9" customFormat="1" ht="15">
      <c r="A171" s="93">
        <v>32</v>
      </c>
      <c r="B171" s="62">
        <v>494</v>
      </c>
      <c r="C171" s="63" t="str">
        <f>VLOOKUP(B171,'Уч ЮН'!$A$3:$H$492,2,FALSE)</f>
        <v>Мельеньтьев Роман</v>
      </c>
      <c r="D171" s="110" t="str">
        <f>VLOOKUP(B171,'Уч ЮН'!$A$3:$H$492,3,FALSE)</f>
        <v>1999</v>
      </c>
      <c r="E171" s="110" t="str">
        <f>VLOOKUP(B171,'Уч ЮН'!$A$3:$H$492,4,FALSE)</f>
        <v>2</v>
      </c>
      <c r="F171" s="63" t="str">
        <f>VLOOKUP(B171,'Уч ЮН'!$A$3:$H$492,5,FALSE)</f>
        <v>Пензенская</v>
      </c>
      <c r="G171" s="87">
        <f>VLOOKUP(B171,'Уч ЮН'!$A$3:$H$492,6,FALSE)</f>
        <v>0</v>
      </c>
      <c r="H171" s="114" t="str">
        <f>VLOOKUP(B171,'Уч ЮН'!$A$3:$H$492,7,FALSE)</f>
        <v>ДЮСШ-6</v>
      </c>
      <c r="I171" s="60">
        <f t="shared" si="15"/>
        <v>27.1</v>
      </c>
      <c r="J171" s="60"/>
      <c r="K171" s="265" t="str">
        <f t="shared" si="16"/>
        <v>1юн</v>
      </c>
      <c r="L171" s="265" t="s">
        <v>776</v>
      </c>
      <c r="M171" s="266">
        <v>27.1</v>
      </c>
      <c r="N171" s="266"/>
      <c r="O171" s="295">
        <f t="shared" si="17"/>
        <v>27.1</v>
      </c>
      <c r="P171" s="269" t="str">
        <f>VLOOKUP(B171,'Уч ЮН'!$A$3:$H$492,8,FALSE)</f>
        <v>Красновы К.И.,Р.Б.</v>
      </c>
      <c r="Q171" s="283">
        <v>3</v>
      </c>
      <c r="AF171" s="64"/>
      <c r="AG171" s="64"/>
      <c r="AH171" s="64"/>
      <c r="AI171" s="64"/>
      <c r="AJ171" s="64"/>
      <c r="AK171" s="64"/>
      <c r="AL171" s="64"/>
    </row>
    <row r="172" spans="1:38" s="9" customFormat="1" ht="15">
      <c r="A172" s="93"/>
      <c r="B172" s="62">
        <v>204</v>
      </c>
      <c r="C172" s="63" t="str">
        <f>VLOOKUP(B172,'Уч ЮН'!$A$3:$H$492,2,FALSE)</f>
        <v>Букарев Алексей</v>
      </c>
      <c r="D172" s="110" t="str">
        <f>VLOOKUP(B172,'Уч ЮН'!$A$3:$H$492,3,FALSE)</f>
        <v>1999</v>
      </c>
      <c r="E172" s="110"/>
      <c r="F172" s="63" t="str">
        <f>VLOOKUP(B172,'Уч ЮН'!$A$3:$H$492,5,FALSE)</f>
        <v>Пензенская</v>
      </c>
      <c r="G172" s="87">
        <f>VLOOKUP(B172,'Уч ЮН'!$A$3:$H$492,6,FALSE)</f>
        <v>0</v>
      </c>
      <c r="H172" s="114" t="str">
        <f>VLOOKUP(B172,'Уч ЮН'!$A$3:$H$492,7,FALSE)</f>
        <v>СДЮСШОР Заречный</v>
      </c>
      <c r="I172" s="60" t="str">
        <f t="shared" si="15"/>
        <v>дискв.</v>
      </c>
      <c r="J172" s="60"/>
      <c r="K172" s="265"/>
      <c r="L172" s="265" t="s">
        <v>776</v>
      </c>
      <c r="M172" s="266" t="s">
        <v>778</v>
      </c>
      <c r="N172" s="266"/>
      <c r="O172" s="295" t="e">
        <f t="shared" si="17"/>
        <v>#NUM!</v>
      </c>
      <c r="P172" s="269" t="str">
        <f>VLOOKUP(B172,'Уч ЮН'!$A$3:$H$492,8,FALSE)</f>
        <v>Короблев В.В.</v>
      </c>
      <c r="Q172" s="283"/>
      <c r="AF172" s="64"/>
      <c r="AG172" s="64"/>
      <c r="AH172" s="64"/>
      <c r="AI172" s="64"/>
      <c r="AJ172" s="64"/>
      <c r="AK172" s="64"/>
      <c r="AL172" s="64"/>
    </row>
    <row r="173" spans="1:38" s="9" customFormat="1" ht="15" hidden="1">
      <c r="A173" s="317"/>
      <c r="B173" s="302">
        <v>158</v>
      </c>
      <c r="C173" s="304" t="str">
        <f>VLOOKUP(B173,'Уч ЮН'!$A$3:$H$492,2,FALSE)</f>
        <v>Лысов Константин</v>
      </c>
      <c r="D173" s="305" t="str">
        <f>VLOOKUP(B173,'Уч ЮН'!$A$3:$H$492,3,FALSE)</f>
        <v>1999</v>
      </c>
      <c r="E173" s="306"/>
      <c r="F173" s="304" t="str">
        <f>VLOOKUP(B173,'Уч ЮН'!$A$3:$H$492,5,FALSE)</f>
        <v>Мордовия</v>
      </c>
      <c r="G173" s="307">
        <f>VLOOKUP(B173,'Уч ЮН'!$A$3:$H$492,6,FALSE)</f>
        <v>0</v>
      </c>
      <c r="H173" s="308" t="str">
        <f>VLOOKUP(B173,'Уч ЮН'!$A$3:$H$492,7,FALSE)</f>
        <v>МГУ им. Н. П. Огарёва</v>
      </c>
      <c r="I173" s="309" t="str">
        <f t="shared" si="15"/>
        <v>н.я.</v>
      </c>
      <c r="J173" s="309"/>
      <c r="K173" s="310"/>
      <c r="L173" s="310"/>
      <c r="M173" s="311" t="s">
        <v>718</v>
      </c>
      <c r="N173" s="311"/>
      <c r="O173" s="331" t="e">
        <f t="shared" si="17"/>
        <v>#NUM!</v>
      </c>
      <c r="P173" s="314" t="str">
        <f>VLOOKUP(B173,'Уч ЮН'!$A$3:$H$492,8,FALSE)</f>
        <v>Разов В. Н.</v>
      </c>
      <c r="Q173" s="332"/>
      <c r="R173" s="316"/>
      <c r="S173" s="316"/>
      <c r="T173" s="316"/>
      <c r="U173" s="316"/>
      <c r="AF173" s="64"/>
      <c r="AG173" s="64"/>
      <c r="AH173" s="64"/>
      <c r="AI173" s="64"/>
      <c r="AJ173" s="64"/>
      <c r="AK173" s="64"/>
      <c r="AL173" s="64"/>
    </row>
    <row r="174" spans="1:38" s="9" customFormat="1" ht="15" hidden="1">
      <c r="A174" s="141"/>
      <c r="B174" s="52">
        <v>83</v>
      </c>
      <c r="C174" s="130" t="str">
        <f>VLOOKUP(B174,'Уч ЮН'!$A$3:$H$492,2,FALSE)</f>
        <v>Пульков Денис</v>
      </c>
      <c r="D174" s="128" t="str">
        <f>VLOOKUP(B174,'Уч ЮН'!$A$3:$H$492,3,FALSE)</f>
        <v>2000</v>
      </c>
      <c r="E174" s="129"/>
      <c r="F174" s="130" t="str">
        <f>VLOOKUP(B174,'Уч ЮН'!$A$3:$H$492,5,FALSE)</f>
        <v>Пензенская</v>
      </c>
      <c r="G174" s="131">
        <f>VLOOKUP(B174,'Уч ЮН'!$A$3:$H$492,6,FALSE)</f>
        <v>0</v>
      </c>
      <c r="H174" s="132" t="str">
        <f>VLOOKUP(B174,'Уч ЮН'!$A$3:$H$492,7,FALSE)</f>
        <v>ДЮСШ Башмаково</v>
      </c>
      <c r="I174" s="133" t="str">
        <f t="shared" si="15"/>
        <v>н.я.</v>
      </c>
      <c r="J174" s="133"/>
      <c r="K174" s="81"/>
      <c r="L174" s="81"/>
      <c r="M174" s="252" t="s">
        <v>718</v>
      </c>
      <c r="N174" s="252"/>
      <c r="O174" s="262" t="e">
        <f t="shared" si="17"/>
        <v>#NUM!</v>
      </c>
      <c r="P174" s="136" t="str">
        <f>VLOOKUP(B174,'Уч ЮН'!$A$3:$H$492,8,FALSE)</f>
        <v>Безиков М.В</v>
      </c>
      <c r="Q174" s="73"/>
      <c r="R174" s="71"/>
      <c r="S174" s="71"/>
      <c r="T174" s="71"/>
      <c r="U174" s="71"/>
      <c r="AF174" s="64"/>
      <c r="AG174" s="64"/>
      <c r="AH174" s="64"/>
      <c r="AI174" s="64"/>
      <c r="AJ174" s="64"/>
      <c r="AK174" s="64"/>
      <c r="AL174" s="64"/>
    </row>
    <row r="175" spans="1:38" s="9" customFormat="1" ht="15" hidden="1">
      <c r="A175" s="141"/>
      <c r="B175" s="52">
        <v>536</v>
      </c>
      <c r="C175" s="130" t="str">
        <f>VLOOKUP(B175,'Уч ЮН'!$A$3:$H$492,2,FALSE)</f>
        <v>Овчинников Михаил</v>
      </c>
      <c r="D175" s="128" t="str">
        <f>VLOOKUP(B175,'Уч ЮН'!$A$3:$H$492,3,FALSE)</f>
        <v>2000</v>
      </c>
      <c r="E175" s="129"/>
      <c r="F175" s="130" t="str">
        <f>VLOOKUP(B175,'Уч ЮН'!$A$3:$H$492,5,FALSE)</f>
        <v>Самарская</v>
      </c>
      <c r="G175" s="131">
        <f>VLOOKUP(B175,'Уч ЮН'!$A$3:$H$492,6,FALSE)</f>
        <v>0</v>
      </c>
      <c r="H175" s="132" t="str">
        <f>VLOOKUP(B175,'Уч ЮН'!$A$3:$H$492,7,FALSE)</f>
        <v>СДЮСШОР-2</v>
      </c>
      <c r="I175" s="133" t="str">
        <f t="shared" si="15"/>
        <v>н.я.</v>
      </c>
      <c r="J175" s="133"/>
      <c r="K175" s="81"/>
      <c r="L175" s="81"/>
      <c r="M175" s="252" t="s">
        <v>718</v>
      </c>
      <c r="N175" s="252"/>
      <c r="O175" s="262" t="e">
        <f t="shared" si="17"/>
        <v>#NUM!</v>
      </c>
      <c r="P175" s="136" t="str">
        <f>VLOOKUP(B175,'Уч ЮН'!$A$3:$H$492,8,FALSE)</f>
        <v>Зайцев И. С, Андронов Ю. В.</v>
      </c>
      <c r="Q175" s="73"/>
      <c r="R175" s="71"/>
      <c r="S175" s="71"/>
      <c r="T175" s="71"/>
      <c r="U175" s="71"/>
      <c r="AF175" s="64"/>
      <c r="AG175" s="64"/>
      <c r="AH175" s="64"/>
      <c r="AI175" s="64"/>
      <c r="AJ175" s="64"/>
      <c r="AK175" s="64"/>
      <c r="AL175" s="64"/>
    </row>
    <row r="176" spans="1:38" s="9" customFormat="1" ht="15" hidden="1">
      <c r="A176" s="141"/>
      <c r="B176" s="52">
        <v>95</v>
      </c>
      <c r="C176" s="130" t="str">
        <f>VLOOKUP(B176,'Уч ЮН'!$A$3:$H$492,2,FALSE)</f>
        <v>Яфаров Ильдар</v>
      </c>
      <c r="D176" s="128" t="str">
        <f>VLOOKUP(B176,'Уч ЮН'!$A$3:$H$492,3,FALSE)</f>
        <v>2000</v>
      </c>
      <c r="E176" s="129"/>
      <c r="F176" s="130" t="str">
        <f>VLOOKUP(B176,'Уч ЮН'!$A$3:$H$492,5,FALSE)</f>
        <v>Пензенская</v>
      </c>
      <c r="G176" s="131">
        <f>VLOOKUP(B176,'Уч ЮН'!$A$3:$H$492,6,FALSE)</f>
        <v>0</v>
      </c>
      <c r="H176" s="132" t="str">
        <f>VLOOKUP(B176,'Уч ЮН'!$A$3:$H$492,7,FALSE)</f>
        <v xml:space="preserve">ДЮСШ </v>
      </c>
      <c r="I176" s="133" t="str">
        <f t="shared" si="15"/>
        <v>н.я.</v>
      </c>
      <c r="J176" s="133"/>
      <c r="K176" s="81"/>
      <c r="L176" s="81"/>
      <c r="M176" s="252" t="s">
        <v>718</v>
      </c>
      <c r="N176" s="252"/>
      <c r="O176" s="262" t="e">
        <f t="shared" si="17"/>
        <v>#NUM!</v>
      </c>
      <c r="P176" s="136" t="str">
        <f>VLOOKUP(B176,'Уч ЮН'!$A$3:$H$492,8,FALSE)</f>
        <v>Абузяров Р.Ф.</v>
      </c>
      <c r="Q176" s="73"/>
      <c r="R176" s="71"/>
      <c r="S176" s="71"/>
      <c r="T176" s="71"/>
      <c r="U176" s="71"/>
      <c r="AF176" s="64"/>
      <c r="AG176" s="64"/>
      <c r="AH176" s="64"/>
      <c r="AI176" s="64"/>
      <c r="AJ176" s="64"/>
      <c r="AK176" s="64"/>
      <c r="AL176" s="64"/>
    </row>
    <row r="177" spans="1:38" s="9" customFormat="1" ht="15" hidden="1">
      <c r="A177" s="141"/>
      <c r="B177" s="52">
        <v>520</v>
      </c>
      <c r="C177" s="130" t="str">
        <f>VLOOKUP(B177,'Уч ЮН'!$A$3:$H$492,2,FALSE)</f>
        <v>Ерошин Валерий</v>
      </c>
      <c r="D177" s="128" t="str">
        <f>VLOOKUP(B177,'Уч ЮН'!$A$3:$H$492,3,FALSE)</f>
        <v>1999</v>
      </c>
      <c r="E177" s="129"/>
      <c r="F177" s="130" t="str">
        <f>VLOOKUP(B177,'Уч ЮН'!$A$3:$H$492,5,FALSE)</f>
        <v>Самарская</v>
      </c>
      <c r="G177" s="131">
        <f>VLOOKUP(B177,'Уч ЮН'!$A$3:$H$492,6,FALSE)</f>
        <v>0</v>
      </c>
      <c r="H177" s="132" t="str">
        <f>VLOOKUP(B177,'Уч ЮН'!$A$3:$H$492,7,FALSE)</f>
        <v xml:space="preserve"> СамГУПС, СДЮСШОР-2</v>
      </c>
      <c r="I177" s="133" t="str">
        <f t="shared" si="15"/>
        <v>н.я.</v>
      </c>
      <c r="J177" s="133"/>
      <c r="K177" s="81"/>
      <c r="L177" s="81"/>
      <c r="M177" s="252" t="s">
        <v>718</v>
      </c>
      <c r="N177" s="252"/>
      <c r="O177" s="262" t="e">
        <f t="shared" si="17"/>
        <v>#NUM!</v>
      </c>
      <c r="P177" s="136" t="str">
        <f>VLOOKUP(B177,'Уч ЮН'!$A$3:$H$492,8,FALSE)</f>
        <v>Комаров С.В.</v>
      </c>
      <c r="Q177" s="73"/>
      <c r="R177" s="71"/>
      <c r="S177" s="71"/>
      <c r="T177" s="71"/>
      <c r="U177" s="71"/>
      <c r="AF177" s="64"/>
      <c r="AG177" s="64"/>
      <c r="AH177" s="64"/>
      <c r="AI177" s="64"/>
      <c r="AJ177" s="64"/>
      <c r="AK177" s="64"/>
      <c r="AL177" s="64"/>
    </row>
    <row r="178" spans="1:38" s="9" customFormat="1" ht="15" hidden="1">
      <c r="A178" s="141"/>
      <c r="B178" s="52">
        <v>414</v>
      </c>
      <c r="C178" s="130" t="str">
        <f>VLOOKUP(B178,'Уч ЮН'!$A$3:$H$492,2,FALSE)</f>
        <v>Борискин Сергей</v>
      </c>
      <c r="D178" s="128" t="str">
        <f>VLOOKUP(B178,'Уч ЮН'!$A$3:$H$492,3,FALSE)</f>
        <v>2000</v>
      </c>
      <c r="E178" s="129"/>
      <c r="F178" s="130" t="str">
        <f>VLOOKUP(B178,'Уч ЮН'!$A$3:$H$492,5,FALSE)</f>
        <v>Пензенская</v>
      </c>
      <c r="G178" s="131">
        <f>VLOOKUP(B178,'Уч ЮН'!$A$3:$H$492,6,FALSE)</f>
        <v>0</v>
      </c>
      <c r="H178" s="132" t="str">
        <f>VLOOKUP(B178,'Уч ЮН'!$A$3:$H$492,7,FALSE)</f>
        <v>ДЮСШ-6</v>
      </c>
      <c r="I178" s="133" t="str">
        <f t="shared" si="15"/>
        <v>сошел</v>
      </c>
      <c r="J178" s="133"/>
      <c r="K178" s="81"/>
      <c r="L178" s="81"/>
      <c r="M178" s="252" t="s">
        <v>668</v>
      </c>
      <c r="N178" s="252"/>
      <c r="O178" s="262" t="e">
        <f t="shared" si="17"/>
        <v>#NUM!</v>
      </c>
      <c r="P178" s="136" t="str">
        <f>VLOOKUP(B178,'Уч ЮН'!$A$3:$H$492,8,FALSE)</f>
        <v>Земсков А.М.</v>
      </c>
      <c r="Q178" s="73"/>
      <c r="R178" s="71"/>
      <c r="S178" s="71"/>
      <c r="T178" s="71"/>
      <c r="U178" s="71"/>
      <c r="AF178" s="64"/>
      <c r="AG178" s="64"/>
      <c r="AH178" s="64"/>
      <c r="AI178" s="64"/>
      <c r="AJ178" s="64"/>
      <c r="AK178" s="64"/>
      <c r="AL178" s="64"/>
    </row>
    <row r="179" spans="1:38" s="9" customFormat="1" ht="15" hidden="1">
      <c r="A179" s="141"/>
      <c r="B179" s="52">
        <v>69</v>
      </c>
      <c r="C179" s="130" t="str">
        <f>VLOOKUP(B179,'Уч ЮН'!$A$3:$H$492,2,FALSE)</f>
        <v>Балабин Артем</v>
      </c>
      <c r="D179" s="128" t="str">
        <f>VLOOKUP(B179,'Уч ЮН'!$A$3:$H$492,3,FALSE)</f>
        <v>2000</v>
      </c>
      <c r="E179" s="129"/>
      <c r="F179" s="130" t="str">
        <f>VLOOKUP(B179,'Уч ЮН'!$A$3:$H$492,5,FALSE)</f>
        <v>Пензенская</v>
      </c>
      <c r="G179" s="131">
        <f>VLOOKUP(B179,'Уч ЮН'!$A$3:$H$492,6,FALSE)</f>
        <v>0</v>
      </c>
      <c r="H179" s="132" t="str">
        <f>VLOOKUP(B179,'Уч ЮН'!$A$3:$H$492,7,FALSE)</f>
        <v>ДЮСШ</v>
      </c>
      <c r="I179" s="133"/>
      <c r="J179" s="133"/>
      <c r="K179" s="81"/>
      <c r="L179" s="81"/>
      <c r="M179" s="252"/>
      <c r="N179" s="252"/>
      <c r="O179" s="262" t="e">
        <f t="shared" si="17"/>
        <v>#NUM!</v>
      </c>
      <c r="P179" s="136" t="str">
        <f>VLOOKUP(B179,'Уч ЮН'!$A$3:$H$492,8,FALSE)</f>
        <v>Бесчастнова Л.Н.</v>
      </c>
      <c r="Q179" s="73"/>
      <c r="R179" s="71"/>
      <c r="S179" s="71"/>
      <c r="T179" s="71"/>
      <c r="U179" s="71"/>
      <c r="AF179" s="64"/>
      <c r="AG179" s="64"/>
      <c r="AH179" s="64"/>
      <c r="AI179" s="64"/>
      <c r="AJ179" s="64"/>
      <c r="AK179" s="64"/>
      <c r="AL179" s="64"/>
    </row>
    <row r="180" spans="1:38" s="25" customFormat="1" ht="15.75" customHeight="1">
      <c r="A180" s="367" t="s">
        <v>400</v>
      </c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69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</row>
    <row r="181" spans="1:38" s="25" customFormat="1" ht="15.75" customHeight="1">
      <c r="A181" s="368" t="s">
        <v>40</v>
      </c>
      <c r="B181" s="368"/>
      <c r="C181" s="368"/>
      <c r="D181" s="368"/>
      <c r="E181" s="368"/>
      <c r="F181" s="368"/>
      <c r="G181" s="368"/>
      <c r="H181" s="368"/>
      <c r="I181" s="368"/>
      <c r="J181" s="368"/>
      <c r="K181" s="368"/>
      <c r="L181" s="368"/>
      <c r="M181" s="368"/>
      <c r="N181" s="368"/>
      <c r="O181" s="368"/>
      <c r="P181" s="368"/>
      <c r="Q181" s="368"/>
      <c r="R181" s="368"/>
      <c r="S181" s="368"/>
      <c r="T181" s="368"/>
      <c r="U181" s="368"/>
      <c r="V181" s="69"/>
      <c r="W181" s="69"/>
      <c r="X181" s="9"/>
      <c r="Y181" s="30"/>
      <c r="Z181" s="86"/>
      <c r="AA181" s="86"/>
      <c r="AB181" s="86"/>
      <c r="AC181" s="86"/>
      <c r="AD181" s="86"/>
      <c r="AE181" s="86"/>
      <c r="AF181" s="98"/>
      <c r="AG181" s="98"/>
      <c r="AH181" s="98"/>
      <c r="AI181" s="98"/>
      <c r="AJ181" s="98"/>
      <c r="AK181" s="98"/>
      <c r="AL181" s="98"/>
    </row>
    <row r="182" spans="1:38" ht="12.75" customHeight="1">
      <c r="A182" s="37"/>
      <c r="B182" s="65"/>
      <c r="C182" s="40"/>
      <c r="D182" s="107"/>
      <c r="E182" s="37"/>
      <c r="F182" s="37"/>
      <c r="G182" s="89"/>
      <c r="I182" s="37"/>
      <c r="J182" s="37"/>
      <c r="K182" s="37"/>
      <c r="L182" s="46" t="s">
        <v>23</v>
      </c>
      <c r="M182" s="250"/>
      <c r="N182" s="250"/>
      <c r="O182" s="250"/>
      <c r="P182" s="65" t="s">
        <v>860</v>
      </c>
      <c r="Q182" s="261"/>
      <c r="R182" s="37"/>
      <c r="S182" s="37"/>
      <c r="T182" s="37"/>
      <c r="U182" s="37"/>
      <c r="V182" s="69"/>
      <c r="W182" s="69"/>
      <c r="X182" s="9"/>
      <c r="Y182" s="30"/>
      <c r="Z182" s="9"/>
      <c r="AA182" s="9"/>
      <c r="AB182" s="9"/>
      <c r="AC182" s="9"/>
      <c r="AD182" s="9"/>
      <c r="AE182" s="9"/>
      <c r="AF182" s="64"/>
      <c r="AG182" s="64"/>
      <c r="AH182" s="64"/>
      <c r="AI182" s="64"/>
      <c r="AJ182" s="64"/>
      <c r="AK182" s="64"/>
      <c r="AL182" s="64"/>
    </row>
    <row r="183" spans="1:38" s="35" customFormat="1" ht="13.5" customHeight="1">
      <c r="A183" s="39"/>
      <c r="B183" s="65"/>
      <c r="C183" s="42"/>
      <c r="D183" s="108"/>
      <c r="E183" s="41"/>
      <c r="F183" s="38"/>
      <c r="G183" s="90"/>
      <c r="I183" s="147"/>
      <c r="J183" s="147"/>
      <c r="K183" s="147"/>
      <c r="L183" s="125" t="s">
        <v>24</v>
      </c>
      <c r="M183" s="251"/>
      <c r="N183" s="251"/>
      <c r="O183" s="251"/>
      <c r="P183" s="65" t="s">
        <v>861</v>
      </c>
      <c r="Q183" s="369" t="s">
        <v>28</v>
      </c>
      <c r="R183" s="369"/>
      <c r="S183" s="370"/>
      <c r="T183" s="370"/>
      <c r="U183" s="370"/>
      <c r="V183" s="47"/>
      <c r="W183" s="9"/>
      <c r="X183" s="9"/>
      <c r="Y183" s="30"/>
      <c r="Z183" s="100"/>
      <c r="AA183" s="100"/>
      <c r="AB183" s="100"/>
      <c r="AC183" s="100"/>
      <c r="AD183" s="100"/>
      <c r="AE183" s="100"/>
      <c r="AF183" s="144"/>
      <c r="AG183" s="144"/>
      <c r="AH183" s="144"/>
      <c r="AI183" s="144"/>
      <c r="AJ183" s="144"/>
      <c r="AK183" s="144"/>
      <c r="AL183" s="144"/>
    </row>
    <row r="184" spans="1:38" s="36" customFormat="1" ht="24.75" customHeight="1">
      <c r="A184" s="43" t="s">
        <v>2</v>
      </c>
      <c r="B184" s="43" t="s">
        <v>25</v>
      </c>
      <c r="C184" s="43" t="s">
        <v>3</v>
      </c>
      <c r="D184" s="109" t="s">
        <v>406</v>
      </c>
      <c r="E184" s="43" t="s">
        <v>5</v>
      </c>
      <c r="F184" s="43" t="s">
        <v>6</v>
      </c>
      <c r="G184" s="43" t="s">
        <v>7</v>
      </c>
      <c r="H184" s="99" t="s">
        <v>8</v>
      </c>
      <c r="I184" s="95" t="s">
        <v>9</v>
      </c>
      <c r="J184" s="96" t="s">
        <v>10</v>
      </c>
      <c r="K184" s="97" t="s">
        <v>18</v>
      </c>
      <c r="L184" s="97"/>
      <c r="M184" s="95" t="s">
        <v>23</v>
      </c>
      <c r="N184" s="95" t="s">
        <v>24</v>
      </c>
      <c r="O184" s="95" t="s">
        <v>26</v>
      </c>
      <c r="P184" s="294" t="s">
        <v>11</v>
      </c>
      <c r="Q184" s="366" t="s">
        <v>12</v>
      </c>
      <c r="R184" s="366"/>
      <c r="S184" s="366"/>
      <c r="T184" s="263" t="s">
        <v>13</v>
      </c>
      <c r="U184" s="264" t="s">
        <v>2</v>
      </c>
      <c r="V184" s="115"/>
      <c r="W184" s="48"/>
      <c r="X184" s="48"/>
      <c r="Y184" s="49"/>
      <c r="AF184" s="145"/>
      <c r="AG184" s="145"/>
      <c r="AH184" s="145"/>
      <c r="AI184" s="145"/>
      <c r="AJ184" s="145"/>
      <c r="AK184" s="145"/>
      <c r="AL184" s="145"/>
    </row>
    <row r="185" spans="1:38" s="9" customFormat="1" ht="15">
      <c r="A185" s="93">
        <v>1</v>
      </c>
      <c r="B185" s="62">
        <v>519</v>
      </c>
      <c r="C185" s="63" t="str">
        <f>VLOOKUP(B185,'Уч ЮН'!$A$3:$H$492,2,FALSE)</f>
        <v>Абаимов Александр</v>
      </c>
      <c r="D185" s="110" t="str">
        <f>VLOOKUP(B185,'Уч ЮН'!$A$3:$H$492,3,FALSE)</f>
        <v>1998</v>
      </c>
      <c r="E185" s="110" t="str">
        <f>VLOOKUP(B185,'Уч ЮН'!$A$3:$H$492,4,FALSE)</f>
        <v>КМС</v>
      </c>
      <c r="F185" s="63" t="str">
        <f>VLOOKUP(B185,'Уч ЮН'!$A$3:$H$492,5,FALSE)</f>
        <v>Самарская</v>
      </c>
      <c r="G185" s="87">
        <f>VLOOKUP(B185,'Уч ЮН'!$A$3:$H$492,6,FALSE)</f>
        <v>0</v>
      </c>
      <c r="H185" s="114" t="str">
        <f>VLOOKUP(B185,'Уч ЮН'!$A$3:$H$492,7,FALSE)</f>
        <v xml:space="preserve"> СамГУПС, СДЮСШОР-2</v>
      </c>
      <c r="I185" s="60">
        <f t="shared" ref="I185:J188" si="18">M185</f>
        <v>22.3</v>
      </c>
      <c r="J185" s="60">
        <f t="shared" si="18"/>
        <v>22.2</v>
      </c>
      <c r="K185" s="265">
        <f>LOOKUP(O185,$V$1:$AD$1,$V$2:$AD$2)</f>
        <v>1</v>
      </c>
      <c r="L185" s="265"/>
      <c r="M185" s="266">
        <v>22.3</v>
      </c>
      <c r="N185" s="266">
        <v>22.2</v>
      </c>
      <c r="O185" s="295">
        <f>SMALL(M185:N185,1)+0</f>
        <v>22.2</v>
      </c>
      <c r="P185" s="269" t="str">
        <f>VLOOKUP(B185,'Уч ЮН'!$A$3:$H$492,8,FALSE)</f>
        <v>Иванова И. Ю.</v>
      </c>
      <c r="Q185" s="283">
        <v>1</v>
      </c>
      <c r="AF185" s="64"/>
      <c r="AG185" s="64"/>
      <c r="AH185" s="64"/>
      <c r="AI185" s="64"/>
      <c r="AJ185" s="64"/>
      <c r="AK185" s="64"/>
      <c r="AL185" s="64"/>
    </row>
    <row r="186" spans="1:38" s="9" customFormat="1" ht="15">
      <c r="A186" s="93">
        <v>2</v>
      </c>
      <c r="B186" s="62">
        <v>398</v>
      </c>
      <c r="C186" s="63" t="str">
        <f>VLOOKUP(B186,'Уч ЮН'!$A$3:$H$492,2,FALSE)</f>
        <v>Герасимов Дмитрий</v>
      </c>
      <c r="D186" s="110" t="str">
        <f>VLOOKUP(B186,'Уч ЮН'!$A$3:$H$492,3,FALSE)</f>
        <v>1998</v>
      </c>
      <c r="E186" s="110"/>
      <c r="F186" s="63" t="str">
        <f>VLOOKUP(B186,'Уч ЮН'!$A$3:$H$492,5,FALSE)</f>
        <v>Пензенская</v>
      </c>
      <c r="G186" s="87">
        <f>VLOOKUP(B186,'Уч ЮН'!$A$3:$H$492,6,FALSE)</f>
        <v>0</v>
      </c>
      <c r="H186" s="114" t="str">
        <f>VLOOKUP(B186,'Уч ЮН'!$A$3:$H$492,7,FALSE)</f>
        <v>КСШОР</v>
      </c>
      <c r="I186" s="60">
        <f t="shared" si="18"/>
        <v>22.5</v>
      </c>
      <c r="J186" s="60">
        <f t="shared" si="18"/>
        <v>22.5</v>
      </c>
      <c r="K186" s="265">
        <f>LOOKUP(O186,$V$1:$AD$1,$V$2:$AD$2)</f>
        <v>1</v>
      </c>
      <c r="L186" s="265"/>
      <c r="M186" s="266">
        <v>22.5</v>
      </c>
      <c r="N186" s="266">
        <v>22.5</v>
      </c>
      <c r="O186" s="295">
        <f>SMALL(M186:N186,1)+0</f>
        <v>22.5</v>
      </c>
      <c r="P186" s="269" t="str">
        <f>VLOOKUP(B186,'Уч ЮН'!$A$3:$H$492,8,FALSE)</f>
        <v>Родионова А.И.,Конова Т.В.</v>
      </c>
      <c r="Q186" s="283">
        <v>1</v>
      </c>
      <c r="AF186" s="64"/>
      <c r="AG186" s="64"/>
      <c r="AH186" s="64"/>
      <c r="AI186" s="64"/>
      <c r="AJ186" s="64"/>
      <c r="AK186" s="64"/>
      <c r="AL186" s="64"/>
    </row>
    <row r="187" spans="1:38" s="9" customFormat="1" ht="15.75" customHeight="1">
      <c r="A187" s="93">
        <v>3</v>
      </c>
      <c r="B187" s="62">
        <v>296</v>
      </c>
      <c r="C187" s="63" t="str">
        <f>VLOOKUP(B187,'Уч ЮН'!$A$3:$H$492,2,FALSE)</f>
        <v>Вьюгов Денис</v>
      </c>
      <c r="D187" s="110" t="str">
        <f>VLOOKUP(B187,'Уч ЮН'!$A$3:$H$492,3,FALSE)</f>
        <v>1995</v>
      </c>
      <c r="E187" s="110"/>
      <c r="F187" s="63" t="str">
        <f>VLOOKUP(B187,'Уч ЮН'!$A$3:$H$492,5,FALSE)</f>
        <v>Пензенская</v>
      </c>
      <c r="G187" s="87">
        <f>VLOOKUP(B187,'Уч ЮН'!$A$3:$H$492,6,FALSE)</f>
        <v>0</v>
      </c>
      <c r="H187" s="114" t="str">
        <f>VLOOKUP(B187,'Уч ЮН'!$A$3:$H$492,7,FALSE)</f>
        <v>ДЮСШ-6</v>
      </c>
      <c r="I187" s="60">
        <f t="shared" si="18"/>
        <v>22.8</v>
      </c>
      <c r="J187" s="60">
        <f t="shared" si="18"/>
        <v>22.6</v>
      </c>
      <c r="K187" s="265">
        <f>LOOKUP(O187,$V$1:$AD$1,$V$2:$AD$2)</f>
        <v>1</v>
      </c>
      <c r="L187" s="265"/>
      <c r="M187" s="266">
        <v>22.8</v>
      </c>
      <c r="N187" s="266">
        <v>22.6</v>
      </c>
      <c r="O187" s="295">
        <f>SMALL(M187:N187,1)+0</f>
        <v>22.6</v>
      </c>
      <c r="P187" s="269" t="str">
        <f>VLOOKUP(B187,'Уч ЮН'!$A$3:$H$492,8,FALSE)</f>
        <v>Толмачев В.Ю.</v>
      </c>
      <c r="Q187" s="283">
        <v>1</v>
      </c>
      <c r="AF187" s="64"/>
      <c r="AG187" s="64"/>
      <c r="AH187" s="64"/>
      <c r="AI187" s="64"/>
      <c r="AJ187" s="64"/>
      <c r="AK187" s="64"/>
      <c r="AL187" s="64"/>
    </row>
    <row r="188" spans="1:38" s="9" customFormat="1" ht="15">
      <c r="A188" s="93">
        <v>4</v>
      </c>
      <c r="B188" s="62">
        <v>438</v>
      </c>
      <c r="C188" s="63" t="str">
        <f>VLOOKUP(B188,'Уч ЮН'!$A$3:$H$492,2,FALSE)</f>
        <v>Никулкин Александр</v>
      </c>
      <c r="D188" s="110" t="str">
        <f>VLOOKUP(B188,'Уч ЮН'!$A$3:$H$492,3,FALSE)</f>
        <v>1995</v>
      </c>
      <c r="E188" s="110" t="str">
        <f>VLOOKUP(B188,'Уч ЮН'!$A$3:$H$492,4,FALSE)</f>
        <v>КМС</v>
      </c>
      <c r="F188" s="63" t="str">
        <f>VLOOKUP(B188,'Уч ЮН'!$A$3:$H$492,5,FALSE)</f>
        <v>Пензенская</v>
      </c>
      <c r="G188" s="87">
        <f>VLOOKUP(B188,'Уч ЮН'!$A$3:$H$492,6,FALSE)</f>
        <v>0</v>
      </c>
      <c r="H188" s="114" t="str">
        <f>VLOOKUP(B188,'Уч ЮН'!$A$3:$H$492,7,FALSE)</f>
        <v>ДЮСШ-6</v>
      </c>
      <c r="I188" s="60">
        <f t="shared" si="18"/>
        <v>22.7</v>
      </c>
      <c r="J188" s="60">
        <f t="shared" si="18"/>
        <v>22.7</v>
      </c>
      <c r="K188" s="265">
        <f>LOOKUP(O188,$V$1:$AD$1,$V$2:$AD$2)</f>
        <v>1</v>
      </c>
      <c r="L188" s="265"/>
      <c r="M188" s="266">
        <v>22.7</v>
      </c>
      <c r="N188" s="266">
        <v>22.7</v>
      </c>
      <c r="O188" s="295">
        <f>SMALL(M188:N188,1)+0</f>
        <v>22.7</v>
      </c>
      <c r="P188" s="269" t="str">
        <f>VLOOKUP(B188,'Уч ЮН'!$A$3:$H$492,8,FALSE)</f>
        <v>Гарынов А.А,</v>
      </c>
      <c r="Q188" s="283">
        <v>1</v>
      </c>
      <c r="AF188" s="64"/>
      <c r="AG188" s="64"/>
      <c r="AH188" s="64"/>
      <c r="AI188" s="64"/>
      <c r="AJ188" s="64"/>
      <c r="AK188" s="64"/>
      <c r="AL188" s="64"/>
    </row>
    <row r="189" spans="1:38" s="9" customFormat="1" ht="15">
      <c r="A189" s="93">
        <v>5</v>
      </c>
      <c r="B189" s="62">
        <v>518</v>
      </c>
      <c r="C189" s="63" t="str">
        <f>VLOOKUP(B189,'Уч ЮН'!$A$3:$H$492,2,FALSE)</f>
        <v>Стеньгин Василий</v>
      </c>
      <c r="D189" s="110" t="str">
        <f>VLOOKUP(B189,'Уч ЮН'!$A$3:$H$492,3,FALSE)</f>
        <v>1997</v>
      </c>
      <c r="E189" s="110" t="str">
        <f>VLOOKUP(B189,'Уч ЮН'!$A$3:$H$492,4,FALSE)</f>
        <v>КМС</v>
      </c>
      <c r="F189" s="63" t="str">
        <f>VLOOKUP(B189,'Уч ЮН'!$A$3:$H$492,5,FALSE)</f>
        <v>Самарская</v>
      </c>
      <c r="G189" s="87">
        <f>VLOOKUP(B189,'Уч ЮН'!$A$3:$H$492,6,FALSE)</f>
        <v>0</v>
      </c>
      <c r="H189" s="114" t="str">
        <f>VLOOKUP(B189,'Уч ЮН'!$A$3:$H$492,7,FALSE)</f>
        <v xml:space="preserve"> СамГУПС, СДЮСШОР-2</v>
      </c>
      <c r="I189" s="60">
        <f t="shared" ref="I189:I220" si="19">M189</f>
        <v>22.8</v>
      </c>
      <c r="J189" s="60"/>
      <c r="K189" s="265">
        <f t="shared" ref="K189:K220" si="20">LOOKUP(O189,$V$1:$AD$1,$V$2:$AD$2)</f>
        <v>1</v>
      </c>
      <c r="L189" s="265"/>
      <c r="M189" s="266">
        <v>22.8</v>
      </c>
      <c r="N189" s="266"/>
      <c r="O189" s="295">
        <f t="shared" ref="O189:O220" si="21">SMALL(M189:N189,1)+0</f>
        <v>22.8</v>
      </c>
      <c r="P189" s="269" t="str">
        <f>VLOOKUP(B189,'Уч ЮН'!$A$3:$H$492,8,FALSE)</f>
        <v>Дмитриева Т. П.</v>
      </c>
      <c r="Q189" s="283">
        <v>1</v>
      </c>
      <c r="AF189" s="64"/>
      <c r="AG189" s="64"/>
      <c r="AH189" s="64"/>
      <c r="AI189" s="64"/>
      <c r="AJ189" s="64"/>
      <c r="AK189" s="64"/>
      <c r="AL189" s="64"/>
    </row>
    <row r="190" spans="1:38" s="9" customFormat="1" ht="15">
      <c r="A190" s="93">
        <v>6</v>
      </c>
      <c r="B190" s="62">
        <v>590</v>
      </c>
      <c r="C190" s="63" t="str">
        <f>VLOOKUP(B190,'Уч ЮН'!$A$3:$H$492,2,FALSE)</f>
        <v>Токарев Артем</v>
      </c>
      <c r="D190" s="110" t="str">
        <f>VLOOKUP(B190,'Уч ЮН'!$A$3:$H$492,3,FALSE)</f>
        <v>1997</v>
      </c>
      <c r="E190" s="110" t="str">
        <f>VLOOKUP(B190,'Уч ЮН'!$A$3:$H$492,4,FALSE)</f>
        <v>КМС</v>
      </c>
      <c r="F190" s="63" t="str">
        <f>VLOOKUP(B190,'Уч ЮН'!$A$3:$H$492,5,FALSE)</f>
        <v>Саратовская</v>
      </c>
      <c r="G190" s="87">
        <f>VLOOKUP(B190,'Уч ЮН'!$A$3:$H$492,6,FALSE)</f>
        <v>0</v>
      </c>
      <c r="H190" s="114" t="str">
        <f>VLOOKUP(B190,'Уч ЮН'!$A$3:$H$492,7,FALSE)</f>
        <v>СДЮСШОР-6</v>
      </c>
      <c r="I190" s="60">
        <f t="shared" si="19"/>
        <v>22.8</v>
      </c>
      <c r="J190" s="60"/>
      <c r="K190" s="265">
        <f t="shared" si="20"/>
        <v>1</v>
      </c>
      <c r="L190" s="265"/>
      <c r="M190" s="266">
        <v>22.8</v>
      </c>
      <c r="N190" s="266"/>
      <c r="O190" s="295">
        <f t="shared" si="21"/>
        <v>22.8</v>
      </c>
      <c r="P190" s="269" t="str">
        <f>VLOOKUP(B190,'Уч ЮН'!$A$3:$H$492,8,FALSE)</f>
        <v>Беликовы Ю.Б., Н.И.</v>
      </c>
      <c r="Q190" s="283">
        <v>1</v>
      </c>
      <c r="AF190" s="64"/>
      <c r="AG190" s="64"/>
      <c r="AH190" s="64"/>
      <c r="AI190" s="64"/>
      <c r="AJ190" s="64"/>
      <c r="AK190" s="64"/>
      <c r="AL190" s="64"/>
    </row>
    <row r="191" spans="1:38" s="9" customFormat="1" ht="15">
      <c r="A191" s="93">
        <v>7</v>
      </c>
      <c r="B191" s="62">
        <v>513</v>
      </c>
      <c r="C191" s="63" t="str">
        <f>VLOOKUP(B191,'Уч ЮН'!$A$3:$H$492,2,FALSE)</f>
        <v>Шамарин Владислав</v>
      </c>
      <c r="D191" s="110" t="str">
        <f>VLOOKUP(B191,'Уч ЮН'!$A$3:$H$492,3,FALSE)</f>
        <v>1998</v>
      </c>
      <c r="E191" s="110">
        <f>VLOOKUP(B191,'Уч ЮН'!$A$3:$H$492,4,FALSE)</f>
        <v>1</v>
      </c>
      <c r="F191" s="63" t="str">
        <f>VLOOKUP(B191,'Уч ЮН'!$A$3:$H$492,5,FALSE)</f>
        <v>Самарская</v>
      </c>
      <c r="G191" s="87">
        <f>VLOOKUP(B191,'Уч ЮН'!$A$3:$H$492,6,FALSE)</f>
        <v>0</v>
      </c>
      <c r="H191" s="114" t="str">
        <f>VLOOKUP(B191,'Уч ЮН'!$A$3:$H$492,7,FALSE)</f>
        <v xml:space="preserve"> Самарский университет</v>
      </c>
      <c r="I191" s="60">
        <f t="shared" si="19"/>
        <v>23</v>
      </c>
      <c r="J191" s="60"/>
      <c r="K191" s="265">
        <f t="shared" si="20"/>
        <v>1</v>
      </c>
      <c r="L191" s="265"/>
      <c r="M191" s="266">
        <v>23</v>
      </c>
      <c r="N191" s="266"/>
      <c r="O191" s="295">
        <f t="shared" si="21"/>
        <v>23</v>
      </c>
      <c r="P191" s="300" t="str">
        <f>VLOOKUP(B191,'Уч ЮН'!$A$3:$H$492,8,FALSE)</f>
        <v>Локтионова Н. Н, Лобачев В.С, Кальбердин И. С.</v>
      </c>
      <c r="Q191" s="283">
        <v>2</v>
      </c>
      <c r="AF191" s="64"/>
      <c r="AG191" s="64"/>
      <c r="AH191" s="64"/>
      <c r="AI191" s="64"/>
      <c r="AJ191" s="64"/>
      <c r="AK191" s="64"/>
      <c r="AL191" s="64"/>
    </row>
    <row r="192" spans="1:38" s="9" customFormat="1" ht="15">
      <c r="A192" s="93">
        <v>8</v>
      </c>
      <c r="B192" s="62">
        <v>6</v>
      </c>
      <c r="C192" s="63" t="str">
        <f>VLOOKUP(B192,'Уч ЮН'!$A$3:$H$492,2,FALSE)</f>
        <v>Поленин Иван</v>
      </c>
      <c r="D192" s="110" t="str">
        <f>VLOOKUP(B192,'Уч ЮН'!$A$3:$H$492,3,FALSE)</f>
        <v>1994</v>
      </c>
      <c r="E192" s="110">
        <f>VLOOKUP(B192,'Уч ЮН'!$A$3:$H$492,4,FALSE)</f>
        <v>1</v>
      </c>
      <c r="F192" s="63" t="str">
        <f>VLOOKUP(B192,'Уч ЮН'!$A$3:$H$492,5,FALSE)</f>
        <v>Тамбовская</v>
      </c>
      <c r="G192" s="87">
        <f>VLOOKUP(B192,'Уч ЮН'!$A$3:$H$492,6,FALSE)</f>
        <v>0</v>
      </c>
      <c r="H192" s="114" t="str">
        <f>VLOOKUP(B192,'Уч ЮН'!$A$3:$H$492,7,FALSE)</f>
        <v>Мичуринский ГАУ</v>
      </c>
      <c r="I192" s="60">
        <f t="shared" si="19"/>
        <v>23</v>
      </c>
      <c r="J192" s="60"/>
      <c r="K192" s="265">
        <f t="shared" si="20"/>
        <v>1</v>
      </c>
      <c r="L192" s="265"/>
      <c r="M192" s="266">
        <v>23</v>
      </c>
      <c r="N192" s="266"/>
      <c r="O192" s="295">
        <f t="shared" si="21"/>
        <v>23</v>
      </c>
      <c r="P192" s="269" t="str">
        <f>VLOOKUP(B192,'Уч ЮН'!$A$3:$H$492,8,FALSE)</f>
        <v>Мироненко В.И.</v>
      </c>
      <c r="Q192" s="283">
        <v>1</v>
      </c>
      <c r="AF192" s="64"/>
      <c r="AG192" s="64"/>
      <c r="AH192" s="64"/>
      <c r="AI192" s="64"/>
      <c r="AJ192" s="64"/>
      <c r="AK192" s="64"/>
      <c r="AL192" s="64"/>
    </row>
    <row r="193" spans="1:38" s="9" customFormat="1" ht="15">
      <c r="A193" s="93">
        <v>9</v>
      </c>
      <c r="B193" s="62">
        <v>159</v>
      </c>
      <c r="C193" s="63" t="str">
        <f>VLOOKUP(B193,'Уч ЮН'!$A$3:$H$492,2,FALSE)</f>
        <v>Сидоров Андрей</v>
      </c>
      <c r="D193" s="110" t="str">
        <f>VLOOKUP(B193,'Уч ЮН'!$A$3:$H$492,3,FALSE)</f>
        <v>1996</v>
      </c>
      <c r="E193" s="110">
        <f>VLOOKUP(B193,'Уч ЮН'!$A$3:$H$492,4,FALSE)</f>
        <v>1</v>
      </c>
      <c r="F193" s="63" t="str">
        <f>VLOOKUP(B193,'Уч ЮН'!$A$3:$H$492,5,FALSE)</f>
        <v>Мордовия</v>
      </c>
      <c r="G193" s="87">
        <f>VLOOKUP(B193,'Уч ЮН'!$A$3:$H$492,6,FALSE)</f>
        <v>0</v>
      </c>
      <c r="H193" s="114" t="str">
        <f>VLOOKUP(B193,'Уч ЮН'!$A$3:$H$492,7,FALSE)</f>
        <v>МГУ им. Н. П. Огарёва</v>
      </c>
      <c r="I193" s="60">
        <f t="shared" si="19"/>
        <v>23</v>
      </c>
      <c r="J193" s="60"/>
      <c r="K193" s="265">
        <f t="shared" si="20"/>
        <v>1</v>
      </c>
      <c r="L193" s="265"/>
      <c r="M193" s="266">
        <v>23</v>
      </c>
      <c r="N193" s="266"/>
      <c r="O193" s="295">
        <f t="shared" si="21"/>
        <v>23</v>
      </c>
      <c r="P193" s="269" t="str">
        <f>VLOOKUP(B193,'Уч ЮН'!$A$3:$H$492,8,FALSE)</f>
        <v>Запрялов В. А.</v>
      </c>
      <c r="Q193" s="283">
        <v>1</v>
      </c>
      <c r="AF193" s="64"/>
      <c r="AG193" s="64"/>
      <c r="AH193" s="64"/>
      <c r="AI193" s="64"/>
      <c r="AJ193" s="64"/>
      <c r="AK193" s="64"/>
      <c r="AL193" s="64"/>
    </row>
    <row r="194" spans="1:38" s="9" customFormat="1" ht="15">
      <c r="A194" s="93">
        <v>10</v>
      </c>
      <c r="B194" s="62">
        <v>418</v>
      </c>
      <c r="C194" s="63" t="str">
        <f>VLOOKUP(B194,'Уч ЮН'!$A$3:$H$492,2,FALSE)</f>
        <v>Абарин Иван</v>
      </c>
      <c r="D194" s="110" t="str">
        <f>VLOOKUP(B194,'Уч ЮН'!$A$3:$H$492,3,FALSE)</f>
        <v>1997</v>
      </c>
      <c r="E194" s="110" t="str">
        <f>VLOOKUP(B194,'Уч ЮН'!$A$3:$H$492,4,FALSE)</f>
        <v>КМС</v>
      </c>
      <c r="F194" s="63" t="str">
        <f>VLOOKUP(B194,'Уч ЮН'!$A$3:$H$492,5,FALSE)</f>
        <v>Пензенская</v>
      </c>
      <c r="G194" s="87">
        <f>VLOOKUP(B194,'Уч ЮН'!$A$3:$H$492,6,FALSE)</f>
        <v>0</v>
      </c>
      <c r="H194" s="114" t="str">
        <f>VLOOKUP(B194,'Уч ЮН'!$A$3:$H$492,7,FALSE)</f>
        <v>РА,ДЮСШ-6,ПАИИ</v>
      </c>
      <c r="I194" s="60">
        <f t="shared" si="19"/>
        <v>23</v>
      </c>
      <c r="J194" s="60"/>
      <c r="K194" s="265">
        <f t="shared" si="20"/>
        <v>1</v>
      </c>
      <c r="L194" s="265"/>
      <c r="M194" s="266">
        <v>23</v>
      </c>
      <c r="N194" s="266"/>
      <c r="O194" s="295">
        <f t="shared" si="21"/>
        <v>23</v>
      </c>
      <c r="P194" s="269" t="str">
        <f>VLOOKUP(B194,'Уч ЮН'!$A$3:$H$492,8,FALSE)</f>
        <v>Зинуков А.В.,Локтев А.</v>
      </c>
      <c r="Q194" s="283">
        <v>1</v>
      </c>
      <c r="AF194" s="64"/>
      <c r="AG194" s="64"/>
      <c r="AH194" s="64"/>
      <c r="AI194" s="64"/>
      <c r="AJ194" s="64"/>
      <c r="AK194" s="64"/>
      <c r="AL194" s="64"/>
    </row>
    <row r="195" spans="1:38" s="9" customFormat="1" ht="15">
      <c r="A195" s="93">
        <v>11</v>
      </c>
      <c r="B195" s="62">
        <v>397</v>
      </c>
      <c r="C195" s="63" t="str">
        <f>VLOOKUP(B195,'Уч ЮН'!$A$3:$H$492,2,FALSE)</f>
        <v>Дасаев Рафаиль</v>
      </c>
      <c r="D195" s="110" t="str">
        <f>VLOOKUP(B195,'Уч ЮН'!$A$3:$H$492,3,FALSE)</f>
        <v>1997</v>
      </c>
      <c r="E195" s="110"/>
      <c r="F195" s="63" t="str">
        <f>VLOOKUP(B195,'Уч ЮН'!$A$3:$H$492,5,FALSE)</f>
        <v>Пензенская</v>
      </c>
      <c r="G195" s="87">
        <f>VLOOKUP(B195,'Уч ЮН'!$A$3:$H$492,6,FALSE)</f>
        <v>0</v>
      </c>
      <c r="H195" s="114" t="str">
        <f>VLOOKUP(B195,'Уч ЮН'!$A$3:$H$492,7,FALSE)</f>
        <v>КСШОР</v>
      </c>
      <c r="I195" s="60">
        <f t="shared" si="19"/>
        <v>23.1</v>
      </c>
      <c r="J195" s="60"/>
      <c r="K195" s="265">
        <f t="shared" si="20"/>
        <v>2</v>
      </c>
      <c r="L195" s="265"/>
      <c r="M195" s="266">
        <v>23.1</v>
      </c>
      <c r="N195" s="266"/>
      <c r="O195" s="295">
        <f t="shared" si="21"/>
        <v>23.1</v>
      </c>
      <c r="P195" s="269" t="str">
        <f>VLOOKUP(B195,'Уч ЮН'!$A$3:$H$492,8,FALSE)</f>
        <v>Родионова А.И.,Дубоносова С.В.</v>
      </c>
      <c r="Q195" s="283">
        <v>1</v>
      </c>
      <c r="AF195" s="64"/>
      <c r="AG195" s="64"/>
      <c r="AH195" s="64"/>
      <c r="AI195" s="64"/>
      <c r="AJ195" s="64"/>
      <c r="AK195" s="64"/>
      <c r="AL195" s="64"/>
    </row>
    <row r="196" spans="1:38" s="9" customFormat="1" ht="15">
      <c r="A196" s="93">
        <v>12</v>
      </c>
      <c r="B196" s="62">
        <v>470</v>
      </c>
      <c r="C196" s="63" t="str">
        <f>VLOOKUP(B196,'Уч ЮН'!$A$3:$H$492,2,FALSE)</f>
        <v>Шкуров Алексей</v>
      </c>
      <c r="D196" s="110" t="str">
        <f>VLOOKUP(B196,'Уч ЮН'!$A$3:$H$492,3,FALSE)</f>
        <v>1998</v>
      </c>
      <c r="E196" s="110" t="str">
        <f>VLOOKUP(B196,'Уч ЮН'!$A$3:$H$492,4,FALSE)</f>
        <v>КМС</v>
      </c>
      <c r="F196" s="63" t="str">
        <f>VLOOKUP(B196,'Уч ЮН'!$A$3:$H$492,5,FALSE)</f>
        <v>Самарская</v>
      </c>
      <c r="G196" s="87">
        <f>VLOOKUP(B196,'Уч ЮН'!$A$3:$H$492,6,FALSE)</f>
        <v>0</v>
      </c>
      <c r="H196" s="114" t="str">
        <f>VLOOKUP(B196,'Уч ЮН'!$A$3:$H$492,7,FALSE)</f>
        <v>СДЮСШОР-2</v>
      </c>
      <c r="I196" s="60">
        <f t="shared" si="19"/>
        <v>23.2</v>
      </c>
      <c r="J196" s="60"/>
      <c r="K196" s="265">
        <f t="shared" si="20"/>
        <v>2</v>
      </c>
      <c r="L196" s="265"/>
      <c r="M196" s="266">
        <v>23.2</v>
      </c>
      <c r="N196" s="266"/>
      <c r="O196" s="295">
        <f t="shared" si="21"/>
        <v>23.2</v>
      </c>
      <c r="P196" s="269" t="str">
        <f>VLOOKUP(B196,'Уч ЮН'!$A$3:$H$492,8,FALSE)</f>
        <v>Лобачева Е. Н, Татаренков А. В.</v>
      </c>
      <c r="Q196" s="283">
        <v>2</v>
      </c>
      <c r="AF196" s="64"/>
      <c r="AG196" s="64"/>
      <c r="AH196" s="64"/>
      <c r="AI196" s="64"/>
      <c r="AJ196" s="64"/>
      <c r="AK196" s="64"/>
      <c r="AL196" s="64"/>
    </row>
    <row r="197" spans="1:38" s="9" customFormat="1" ht="15">
      <c r="A197" s="93">
        <v>13</v>
      </c>
      <c r="B197" s="62">
        <v>517</v>
      </c>
      <c r="C197" s="63" t="str">
        <f>VLOOKUP(B197,'Уч ЮН'!$A$3:$H$492,2,FALSE)</f>
        <v>Егоров Артем</v>
      </c>
      <c r="D197" s="110">
        <f>VLOOKUP(B197,'Уч ЮН'!$A$3:$H$492,3,FALSE)</f>
        <v>1996</v>
      </c>
      <c r="E197" s="110" t="str">
        <f>VLOOKUP(B197,'Уч ЮН'!$A$3:$H$492,4,FALSE)</f>
        <v>КМС</v>
      </c>
      <c r="F197" s="63" t="str">
        <f>VLOOKUP(B197,'Уч ЮН'!$A$3:$H$492,5,FALSE)</f>
        <v>Самарская</v>
      </c>
      <c r="G197" s="87">
        <f>VLOOKUP(B197,'Уч ЮН'!$A$3:$H$492,6,FALSE)</f>
        <v>0</v>
      </c>
      <c r="H197" s="114" t="str">
        <f>VLOOKUP(B197,'Уч ЮН'!$A$3:$H$492,7,FALSE)</f>
        <v xml:space="preserve"> СамГУПС, СДЮСШОР-2</v>
      </c>
      <c r="I197" s="60">
        <f t="shared" si="19"/>
        <v>23.2</v>
      </c>
      <c r="J197" s="60"/>
      <c r="K197" s="265">
        <f t="shared" si="20"/>
        <v>2</v>
      </c>
      <c r="L197" s="265"/>
      <c r="M197" s="266">
        <v>23.2</v>
      </c>
      <c r="N197" s="266"/>
      <c r="O197" s="295">
        <f t="shared" si="21"/>
        <v>23.2</v>
      </c>
      <c r="P197" s="269" t="str">
        <f>VLOOKUP(B197,'Уч ЮН'!$A$3:$H$492,8,FALSE)</f>
        <v>Иванова И. Ю.</v>
      </c>
      <c r="Q197" s="283">
        <v>1</v>
      </c>
      <c r="AF197" s="64"/>
      <c r="AG197" s="64"/>
      <c r="AH197" s="64"/>
      <c r="AI197" s="64"/>
      <c r="AJ197" s="64"/>
      <c r="AK197" s="64"/>
      <c r="AL197" s="64"/>
    </row>
    <row r="198" spans="1:38" s="9" customFormat="1" ht="15">
      <c r="A198" s="93">
        <v>14</v>
      </c>
      <c r="B198" s="62">
        <v>516</v>
      </c>
      <c r="C198" s="63" t="str">
        <f>VLOOKUP(B198,'Уч ЮН'!$A$3:$H$492,2,FALSE)</f>
        <v>Пономарев Иван</v>
      </c>
      <c r="D198" s="110" t="str">
        <f>VLOOKUP(B198,'Уч ЮН'!$A$3:$H$492,3,FALSE)</f>
        <v>1997</v>
      </c>
      <c r="E198" s="110" t="str">
        <f>VLOOKUP(B198,'Уч ЮН'!$A$3:$H$492,4,FALSE)</f>
        <v>КМС</v>
      </c>
      <c r="F198" s="63" t="str">
        <f>VLOOKUP(B198,'Уч ЮН'!$A$3:$H$492,5,FALSE)</f>
        <v>Самарская</v>
      </c>
      <c r="G198" s="87">
        <f>VLOOKUP(B198,'Уч ЮН'!$A$3:$H$492,6,FALSE)</f>
        <v>0</v>
      </c>
      <c r="H198" s="114" t="str">
        <f>VLOOKUP(B198,'Уч ЮН'!$A$3:$H$492,7,FALSE)</f>
        <v>СамГУПС, СДЮСШОР-2</v>
      </c>
      <c r="I198" s="60">
        <f t="shared" si="19"/>
        <v>23.2</v>
      </c>
      <c r="J198" s="60"/>
      <c r="K198" s="265">
        <f t="shared" si="20"/>
        <v>2</v>
      </c>
      <c r="L198" s="265"/>
      <c r="M198" s="266">
        <v>23.2</v>
      </c>
      <c r="N198" s="266"/>
      <c r="O198" s="295">
        <f t="shared" si="21"/>
        <v>23.2</v>
      </c>
      <c r="P198" s="269" t="str">
        <f>VLOOKUP(B198,'Уч ЮН'!$A$3:$H$492,8,FALSE)</f>
        <v>Зайцев И. С, Андронов Ю. В.</v>
      </c>
      <c r="Q198" s="283">
        <v>2</v>
      </c>
      <c r="AF198" s="64"/>
      <c r="AG198" s="64"/>
      <c r="AH198" s="64"/>
      <c r="AI198" s="64"/>
      <c r="AJ198" s="64"/>
      <c r="AK198" s="64"/>
      <c r="AL198" s="64"/>
    </row>
    <row r="199" spans="1:38" s="9" customFormat="1" ht="15">
      <c r="A199" s="93">
        <v>15</v>
      </c>
      <c r="B199" s="62">
        <v>525</v>
      </c>
      <c r="C199" s="63" t="str">
        <f>VLOOKUP(B199,'Уч ЮН'!$A$3:$H$492,2,FALSE)</f>
        <v>Сятишев Илья</v>
      </c>
      <c r="D199" s="110" t="str">
        <f>VLOOKUP(B199,'Уч ЮН'!$A$3:$H$492,3,FALSE)</f>
        <v>1995</v>
      </c>
      <c r="E199" s="110" t="str">
        <f>VLOOKUP(B199,'Уч ЮН'!$A$3:$H$492,4,FALSE)</f>
        <v>КМС</v>
      </c>
      <c r="F199" s="63" t="str">
        <f>VLOOKUP(B199,'Уч ЮН'!$A$3:$H$492,5,FALSE)</f>
        <v>Самарская</v>
      </c>
      <c r="G199" s="87">
        <f>VLOOKUP(B199,'Уч ЮН'!$A$3:$H$492,6,FALSE)</f>
        <v>0</v>
      </c>
      <c r="H199" s="114" t="str">
        <f>VLOOKUP(B199,'Уч ЮН'!$A$3:$H$492,7,FALSE)</f>
        <v>СДЮСШОР-2</v>
      </c>
      <c r="I199" s="60">
        <f t="shared" si="19"/>
        <v>23.4</v>
      </c>
      <c r="J199" s="60"/>
      <c r="K199" s="265">
        <f t="shared" si="20"/>
        <v>2</v>
      </c>
      <c r="L199" s="265"/>
      <c r="M199" s="266">
        <v>23.4</v>
      </c>
      <c r="N199" s="266"/>
      <c r="O199" s="295">
        <f t="shared" si="21"/>
        <v>23.4</v>
      </c>
      <c r="P199" s="269" t="str">
        <f>VLOOKUP(B199,'Уч ЮН'!$A$3:$H$492,8,FALSE)</f>
        <v>Востокова Н.П.</v>
      </c>
      <c r="Q199" s="283">
        <v>1</v>
      </c>
      <c r="AF199" s="64"/>
      <c r="AG199" s="64"/>
      <c r="AH199" s="64"/>
      <c r="AI199" s="64"/>
      <c r="AJ199" s="64"/>
      <c r="AK199" s="64"/>
      <c r="AL199" s="64"/>
    </row>
    <row r="200" spans="1:38" s="9" customFormat="1" ht="15">
      <c r="A200" s="93">
        <v>16</v>
      </c>
      <c r="B200" s="62">
        <v>223</v>
      </c>
      <c r="C200" s="63" t="str">
        <f>VLOOKUP(B200,'Уч ЮН'!$A$3:$H$492,2,FALSE)</f>
        <v>Сидоренков Алексей</v>
      </c>
      <c r="D200" s="110" t="str">
        <f>VLOOKUP(B200,'Уч ЮН'!$A$3:$H$492,3,FALSE)</f>
        <v>1995</v>
      </c>
      <c r="E200" s="110" t="str">
        <f>VLOOKUP(B200,'Уч ЮН'!$A$3:$H$492,4,FALSE)</f>
        <v>КМС</v>
      </c>
      <c r="F200" s="63" t="str">
        <f>VLOOKUP(B200,'Уч ЮН'!$A$3:$H$492,5,FALSE)</f>
        <v>Мордовия</v>
      </c>
      <c r="G200" s="87">
        <f>VLOOKUP(B200,'Уч ЮН'!$A$3:$H$492,6,FALSE)</f>
        <v>0</v>
      </c>
      <c r="H200" s="114" t="str">
        <f>VLOOKUP(B200,'Уч ЮН'!$A$3:$H$492,7,FALSE)</f>
        <v>КСШОР</v>
      </c>
      <c r="I200" s="60">
        <f t="shared" si="19"/>
        <v>23.4</v>
      </c>
      <c r="J200" s="60"/>
      <c r="K200" s="265">
        <f t="shared" si="20"/>
        <v>2</v>
      </c>
      <c r="L200" s="265"/>
      <c r="M200" s="266">
        <v>23.4</v>
      </c>
      <c r="N200" s="266"/>
      <c r="O200" s="295">
        <f t="shared" si="21"/>
        <v>23.4</v>
      </c>
      <c r="P200" s="269" t="str">
        <f>VLOOKUP(B200,'Уч ЮН'!$A$3:$H$492,8,FALSE)</f>
        <v>Бебенов А.В., Бусаров В.М.</v>
      </c>
      <c r="Q200" s="283">
        <v>2</v>
      </c>
      <c r="AF200" s="64"/>
      <c r="AG200" s="64"/>
      <c r="AH200" s="64"/>
      <c r="AI200" s="64"/>
      <c r="AJ200" s="64"/>
      <c r="AK200" s="64"/>
      <c r="AL200" s="64"/>
    </row>
    <row r="201" spans="1:38" s="9" customFormat="1" ht="15">
      <c r="A201" s="93">
        <v>17</v>
      </c>
      <c r="B201" s="62">
        <v>295</v>
      </c>
      <c r="C201" s="63" t="str">
        <f>VLOOKUP(B201,'Уч ЮН'!$A$3:$H$492,2,FALSE)</f>
        <v>Савельев Сергей</v>
      </c>
      <c r="D201" s="110" t="str">
        <f>VLOOKUP(B201,'Уч ЮН'!$A$3:$H$492,3,FALSE)</f>
        <v>1995</v>
      </c>
      <c r="E201" s="110"/>
      <c r="F201" s="63" t="str">
        <f>VLOOKUP(B201,'Уч ЮН'!$A$3:$H$492,5,FALSE)</f>
        <v>Пензенская</v>
      </c>
      <c r="G201" s="87">
        <f>VLOOKUP(B201,'Уч ЮН'!$A$3:$H$492,6,FALSE)</f>
        <v>0</v>
      </c>
      <c r="H201" s="114" t="str">
        <f>VLOOKUP(B201,'Уч ЮН'!$A$3:$H$492,7,FALSE)</f>
        <v>ДЮСШ-6</v>
      </c>
      <c r="I201" s="60">
        <f t="shared" si="19"/>
        <v>23.5</v>
      </c>
      <c r="J201" s="60"/>
      <c r="K201" s="265">
        <f t="shared" si="20"/>
        <v>2</v>
      </c>
      <c r="L201" s="265"/>
      <c r="M201" s="266">
        <v>23.5</v>
      </c>
      <c r="N201" s="266"/>
      <c r="O201" s="295">
        <f t="shared" si="21"/>
        <v>23.5</v>
      </c>
      <c r="P201" s="269" t="str">
        <f>VLOOKUP(B201,'Уч ЮН'!$A$3:$H$492,8,FALSE)</f>
        <v>Толмачев В.Ю.</v>
      </c>
      <c r="Q201" s="283">
        <v>2</v>
      </c>
      <c r="AF201" s="64"/>
      <c r="AG201" s="64"/>
      <c r="AH201" s="64"/>
      <c r="AI201" s="64"/>
      <c r="AJ201" s="64"/>
      <c r="AK201" s="64"/>
      <c r="AL201" s="64"/>
    </row>
    <row r="202" spans="1:38" s="9" customFormat="1" ht="15">
      <c r="A202" s="93">
        <v>18</v>
      </c>
      <c r="B202" s="62">
        <v>368</v>
      </c>
      <c r="C202" s="63" t="str">
        <f>VLOOKUP(B202,'Уч ЮН'!$A$3:$H$492,2,FALSE)</f>
        <v>Сайфулин Руслан</v>
      </c>
      <c r="D202" s="110" t="str">
        <f>VLOOKUP(B202,'Уч ЮН'!$A$3:$H$492,3,FALSE)</f>
        <v>1997</v>
      </c>
      <c r="E202" s="110" t="str">
        <f>VLOOKUP(B202,'Уч ЮН'!$A$3:$H$492,4,FALSE)</f>
        <v>1</v>
      </c>
      <c r="F202" s="63" t="str">
        <f>VLOOKUP(B202,'Уч ЮН'!$A$3:$H$492,5,FALSE)</f>
        <v>Пензенская</v>
      </c>
      <c r="G202" s="87">
        <f>VLOOKUP(B202,'Уч ЮН'!$A$3:$H$492,6,FALSE)</f>
        <v>0</v>
      </c>
      <c r="H202" s="114" t="str">
        <f>VLOOKUP(B202,'Уч ЮН'!$A$3:$H$492,7,FALSE)</f>
        <v>ДЮСШ-6,ПГУ</v>
      </c>
      <c r="I202" s="60">
        <f t="shared" si="19"/>
        <v>23.6</v>
      </c>
      <c r="J202" s="60"/>
      <c r="K202" s="265">
        <f t="shared" si="20"/>
        <v>2</v>
      </c>
      <c r="L202" s="265"/>
      <c r="M202" s="266">
        <v>23.6</v>
      </c>
      <c r="N202" s="266"/>
      <c r="O202" s="295">
        <f t="shared" si="21"/>
        <v>23.6</v>
      </c>
      <c r="P202" s="269" t="str">
        <f>VLOOKUP(B202,'Уч ЮН'!$A$3:$H$492,8,FALSE)</f>
        <v>Беляев С.Н.</v>
      </c>
      <c r="Q202" s="283">
        <v>2</v>
      </c>
      <c r="AF202" s="64"/>
      <c r="AG202" s="64"/>
      <c r="AH202" s="64"/>
      <c r="AI202" s="64"/>
      <c r="AJ202" s="64"/>
      <c r="AK202" s="64"/>
      <c r="AL202" s="64"/>
    </row>
    <row r="203" spans="1:38" s="9" customFormat="1" ht="15">
      <c r="A203" s="93">
        <v>19</v>
      </c>
      <c r="B203" s="62">
        <v>185</v>
      </c>
      <c r="C203" s="63" t="str">
        <f>VLOOKUP(B203,'Уч ЮН'!$A$3:$H$492,2,FALSE)</f>
        <v>Бахмутов Денис</v>
      </c>
      <c r="D203" s="110" t="str">
        <f>VLOOKUP(B203,'Уч ЮН'!$A$3:$H$492,3,FALSE)</f>
        <v>1996</v>
      </c>
      <c r="E203" s="110"/>
      <c r="F203" s="63" t="str">
        <f>VLOOKUP(B203,'Уч ЮН'!$A$3:$H$492,5,FALSE)</f>
        <v>Пензенская</v>
      </c>
      <c r="G203" s="87">
        <f>VLOOKUP(B203,'Уч ЮН'!$A$3:$H$492,6,FALSE)</f>
        <v>0</v>
      </c>
      <c r="H203" s="114" t="str">
        <f>VLOOKUP(B203,'Уч ЮН'!$A$3:$H$492,7,FALSE)</f>
        <v>ДЮСШ-6,ПензГТУ</v>
      </c>
      <c r="I203" s="60">
        <f t="shared" si="19"/>
        <v>23.6</v>
      </c>
      <c r="J203" s="60"/>
      <c r="K203" s="265">
        <f t="shared" si="20"/>
        <v>2</v>
      </c>
      <c r="L203" s="265"/>
      <c r="M203" s="266">
        <v>23.6</v>
      </c>
      <c r="N203" s="266"/>
      <c r="O203" s="295">
        <f t="shared" si="21"/>
        <v>23.6</v>
      </c>
      <c r="P203" s="269" t="str">
        <f>VLOOKUP(B203,'Уч ЮН'!$A$3:$H$492,8,FALSE)</f>
        <v>Болгов Л.В.</v>
      </c>
      <c r="Q203" s="283">
        <v>1</v>
      </c>
      <c r="AF203" s="64"/>
      <c r="AG203" s="64"/>
      <c r="AH203" s="64"/>
      <c r="AI203" s="64"/>
      <c r="AJ203" s="64"/>
      <c r="AK203" s="64"/>
      <c r="AL203" s="64"/>
    </row>
    <row r="204" spans="1:38" s="9" customFormat="1" ht="15">
      <c r="A204" s="93">
        <v>20</v>
      </c>
      <c r="B204" s="62">
        <v>194</v>
      </c>
      <c r="C204" s="63" t="str">
        <f>VLOOKUP(B204,'Уч ЮН'!$A$3:$H$492,2,FALSE)</f>
        <v>Нелин Сергей</v>
      </c>
      <c r="D204" s="110" t="str">
        <f>VLOOKUP(B204,'Уч ЮН'!$A$3:$H$492,3,FALSE)</f>
        <v>1997</v>
      </c>
      <c r="E204" s="110" t="str">
        <f>VLOOKUP(B204,'Уч ЮН'!$A$3:$H$492,4,FALSE)</f>
        <v>КМС</v>
      </c>
      <c r="F204" s="63" t="str">
        <f>VLOOKUP(B204,'Уч ЮН'!$A$3:$H$492,5,FALSE)</f>
        <v>Мордовия</v>
      </c>
      <c r="G204" s="87">
        <f>VLOOKUP(B204,'Уч ЮН'!$A$3:$H$492,6,FALSE)</f>
        <v>0</v>
      </c>
      <c r="H204" s="114" t="str">
        <f>VLOOKUP(B204,'Уч ЮН'!$A$3:$H$492,7,FALSE)</f>
        <v>СШОР им. П.Г.Болотникова, МГПИ</v>
      </c>
      <c r="I204" s="60">
        <f t="shared" si="19"/>
        <v>23.7</v>
      </c>
      <c r="J204" s="60"/>
      <c r="K204" s="265">
        <f t="shared" si="20"/>
        <v>2</v>
      </c>
      <c r="L204" s="265"/>
      <c r="M204" s="266">
        <v>23.7</v>
      </c>
      <c r="N204" s="266"/>
      <c r="O204" s="295">
        <f t="shared" si="21"/>
        <v>23.7</v>
      </c>
      <c r="P204" s="269" t="str">
        <f>VLOOKUP(B204,'Уч ЮН'!$A$3:$H$492,8,FALSE)</f>
        <v>Запрялов В.А</v>
      </c>
      <c r="Q204" s="283">
        <v>2</v>
      </c>
      <c r="AF204" s="64"/>
      <c r="AG204" s="64"/>
      <c r="AH204" s="64"/>
      <c r="AI204" s="64"/>
      <c r="AJ204" s="64"/>
      <c r="AK204" s="64"/>
      <c r="AL204" s="64"/>
    </row>
    <row r="205" spans="1:38" s="9" customFormat="1" ht="15">
      <c r="A205" s="93">
        <v>21</v>
      </c>
      <c r="B205" s="62">
        <v>951</v>
      </c>
      <c r="C205" s="63" t="str">
        <f>VLOOKUP(B205,'Уч ЮН'!$A$3:$H$492,2,FALSE)</f>
        <v>Богословский Максим</v>
      </c>
      <c r="D205" s="110" t="str">
        <f>VLOOKUP(B205,'Уч ЮН'!$A$3:$H$492,3,FALSE)</f>
        <v>1997</v>
      </c>
      <c r="E205" s="110" t="str">
        <f>VLOOKUP(B205,'Уч ЮН'!$A$3:$H$492,4,FALSE)</f>
        <v>1</v>
      </c>
      <c r="F205" s="63" t="str">
        <f>VLOOKUP(B205,'Уч ЮН'!$A$3:$H$492,5,FALSE)</f>
        <v>Саратовская</v>
      </c>
      <c r="G205" s="87">
        <f>VLOOKUP(B205,'Уч ЮН'!$A$3:$H$492,6,FALSE)</f>
        <v>0</v>
      </c>
      <c r="H205" s="114" t="str">
        <f>VLOOKUP(B205,'Уч ЮН'!$A$3:$H$492,7,FALSE)</f>
        <v>СДЮСШОР-6</v>
      </c>
      <c r="I205" s="60">
        <f t="shared" si="19"/>
        <v>23.9</v>
      </c>
      <c r="J205" s="60"/>
      <c r="K205" s="265">
        <f t="shared" si="20"/>
        <v>2</v>
      </c>
      <c r="L205" s="265"/>
      <c r="M205" s="266">
        <v>23.9</v>
      </c>
      <c r="N205" s="266"/>
      <c r="O205" s="295">
        <f t="shared" si="21"/>
        <v>23.9</v>
      </c>
      <c r="P205" s="269" t="str">
        <f>VLOOKUP(B205,'Уч ЮН'!$A$3:$H$492,8,FALSE)</f>
        <v>Беликовы Ю.Б., Н.И.</v>
      </c>
      <c r="Q205" s="283">
        <v>2</v>
      </c>
      <c r="AF205" s="64"/>
      <c r="AG205" s="64"/>
      <c r="AH205" s="64"/>
      <c r="AI205" s="64"/>
      <c r="AJ205" s="64"/>
      <c r="AK205" s="64"/>
      <c r="AL205" s="64"/>
    </row>
    <row r="206" spans="1:38" s="9" customFormat="1" ht="15">
      <c r="A206" s="93">
        <v>22</v>
      </c>
      <c r="B206" s="62">
        <v>253</v>
      </c>
      <c r="C206" s="63" t="str">
        <f>VLOOKUP(B206,'Уч ЮН'!$A$3:$H$492,2,FALSE)</f>
        <v>Выдренков Илья</v>
      </c>
      <c r="D206" s="110" t="str">
        <f>VLOOKUP(B206,'Уч ЮН'!$A$3:$H$492,3,FALSE)</f>
        <v>1996</v>
      </c>
      <c r="E206" s="110" t="str">
        <f>VLOOKUP(B206,'Уч ЮН'!$A$3:$H$492,4,FALSE)</f>
        <v>1</v>
      </c>
      <c r="F206" s="63" t="str">
        <f>VLOOKUP(B206,'Уч ЮН'!$A$3:$H$492,5,FALSE)</f>
        <v>Пензенская</v>
      </c>
      <c r="G206" s="87">
        <f>VLOOKUP(B206,'Уч ЮН'!$A$3:$H$492,6,FALSE)</f>
        <v>0</v>
      </c>
      <c r="H206" s="114"/>
      <c r="I206" s="60">
        <f t="shared" si="19"/>
        <v>24</v>
      </c>
      <c r="J206" s="60"/>
      <c r="K206" s="265">
        <f t="shared" si="20"/>
        <v>2</v>
      </c>
      <c r="L206" s="265"/>
      <c r="M206" s="266">
        <v>24</v>
      </c>
      <c r="N206" s="266"/>
      <c r="O206" s="295">
        <f t="shared" si="21"/>
        <v>24</v>
      </c>
      <c r="P206" s="269" t="str">
        <f>VLOOKUP(B206,'Уч ЮН'!$A$3:$H$492,8,FALSE)</f>
        <v>Земсков А.М.</v>
      </c>
      <c r="Q206" s="283">
        <v>3</v>
      </c>
      <c r="AF206" s="64"/>
      <c r="AG206" s="64"/>
      <c r="AH206" s="64"/>
      <c r="AI206" s="64"/>
      <c r="AJ206" s="64"/>
      <c r="AK206" s="64"/>
      <c r="AL206" s="64"/>
    </row>
    <row r="207" spans="1:38" s="9" customFormat="1" ht="15">
      <c r="A207" s="93">
        <v>23</v>
      </c>
      <c r="B207" s="62">
        <v>592</v>
      </c>
      <c r="C207" s="63" t="str">
        <f>VLOOKUP(B207,'Уч ЮН'!$A$3:$H$492,2,FALSE)</f>
        <v>Шавлак Дмитрий</v>
      </c>
      <c r="D207" s="110" t="str">
        <f>VLOOKUP(B207,'Уч ЮН'!$A$3:$H$492,3,FALSE)</f>
        <v>1996</v>
      </c>
      <c r="E207" s="110" t="str">
        <f>VLOOKUP(B207,'Уч ЮН'!$A$3:$H$492,4,FALSE)</f>
        <v>КМС</v>
      </c>
      <c r="F207" s="63" t="str">
        <f>VLOOKUP(B207,'Уч ЮН'!$A$3:$H$492,5,FALSE)</f>
        <v>Саратовская</v>
      </c>
      <c r="G207" s="87">
        <f>VLOOKUP(B207,'Уч ЮН'!$A$3:$H$492,6,FALSE)</f>
        <v>0</v>
      </c>
      <c r="H207" s="114" t="str">
        <f>VLOOKUP(B207,'Уч ЮН'!$A$3:$H$492,7,FALSE)</f>
        <v>СДЮСШОР-6</v>
      </c>
      <c r="I207" s="60">
        <f t="shared" si="19"/>
        <v>24</v>
      </c>
      <c r="J207" s="60"/>
      <c r="K207" s="265">
        <f t="shared" si="20"/>
        <v>2</v>
      </c>
      <c r="L207" s="265"/>
      <c r="M207" s="266">
        <v>24</v>
      </c>
      <c r="N207" s="266"/>
      <c r="O207" s="295">
        <f t="shared" si="21"/>
        <v>24</v>
      </c>
      <c r="P207" s="269" t="str">
        <f>VLOOKUP(B207,'Уч ЮН'!$A$3:$H$492,8,FALSE)</f>
        <v>Беликовы Ю.Б., Н.И.</v>
      </c>
      <c r="Q207" s="283">
        <v>3</v>
      </c>
      <c r="AF207" s="64"/>
      <c r="AG207" s="64"/>
      <c r="AH207" s="64"/>
      <c r="AI207" s="64"/>
      <c r="AJ207" s="64"/>
      <c r="AK207" s="64"/>
      <c r="AL207" s="64"/>
    </row>
    <row r="208" spans="1:38" s="9" customFormat="1" ht="15">
      <c r="A208" s="93">
        <v>24</v>
      </c>
      <c r="B208" s="62">
        <v>13</v>
      </c>
      <c r="C208" s="63" t="str">
        <f>VLOOKUP(B208,'Уч ЮН'!$A$3:$H$492,2,FALSE)</f>
        <v>Андреев Максим</v>
      </c>
      <c r="D208" s="110" t="str">
        <f>VLOOKUP(B208,'Уч ЮН'!$A$3:$H$492,3,FALSE)</f>
        <v>1998</v>
      </c>
      <c r="E208" s="110">
        <f>VLOOKUP(B208,'Уч ЮН'!$A$3:$H$492,4,FALSE)</f>
        <v>2</v>
      </c>
      <c r="F208" s="63" t="str">
        <f>VLOOKUP(B208,'Уч ЮН'!$A$3:$H$492,5,FALSE)</f>
        <v>Тамбовская</v>
      </c>
      <c r="G208" s="87">
        <f>VLOOKUP(B208,'Уч ЮН'!$A$3:$H$492,6,FALSE)</f>
        <v>0</v>
      </c>
      <c r="H208" s="114" t="str">
        <f>VLOOKUP(B208,'Уч ЮН'!$A$3:$H$492,7,FALSE)</f>
        <v>Мичуринский ГАУ</v>
      </c>
      <c r="I208" s="60">
        <f t="shared" si="19"/>
        <v>24.1</v>
      </c>
      <c r="J208" s="60"/>
      <c r="K208" s="265">
        <f t="shared" si="20"/>
        <v>2</v>
      </c>
      <c r="L208" s="265"/>
      <c r="M208" s="266">
        <v>24.1</v>
      </c>
      <c r="N208" s="266"/>
      <c r="O208" s="295">
        <f t="shared" si="21"/>
        <v>24.1</v>
      </c>
      <c r="P208" s="269" t="str">
        <f>VLOOKUP(B208,'Уч ЮН'!$A$3:$H$492,8,FALSE)</f>
        <v>Мироненко В.И.</v>
      </c>
      <c r="Q208" s="283">
        <v>2</v>
      </c>
      <c r="AF208" s="64"/>
      <c r="AG208" s="64"/>
      <c r="AH208" s="64"/>
      <c r="AI208" s="64"/>
      <c r="AJ208" s="64"/>
      <c r="AK208" s="64"/>
      <c r="AL208" s="64"/>
    </row>
    <row r="209" spans="1:38" s="9" customFormat="1" ht="15">
      <c r="A209" s="93">
        <v>25</v>
      </c>
      <c r="B209" s="62">
        <v>419</v>
      </c>
      <c r="C209" s="63" t="str">
        <f>VLOOKUP(B209,'Уч ЮН'!$A$3:$H$492,2,FALSE)</f>
        <v>Халиулин Ринат</v>
      </c>
      <c r="D209" s="110" t="str">
        <f>VLOOKUP(B209,'Уч ЮН'!$A$3:$H$492,3,FALSE)</f>
        <v>1997</v>
      </c>
      <c r="E209" s="110" t="str">
        <f>VLOOKUP(B209,'Уч ЮН'!$A$3:$H$492,4,FALSE)</f>
        <v>1</v>
      </c>
      <c r="F209" s="63" t="str">
        <f>VLOOKUP(B209,'Уч ЮН'!$A$3:$H$492,5,FALSE)</f>
        <v>Пензенская</v>
      </c>
      <c r="G209" s="87">
        <f>VLOOKUP(B209,'Уч ЮН'!$A$3:$H$492,6,FALSE)</f>
        <v>0</v>
      </c>
      <c r="H209" s="114" t="str">
        <f>VLOOKUP(B209,'Уч ЮН'!$A$3:$H$492,7,FALSE)</f>
        <v>РА,ПАИИ</v>
      </c>
      <c r="I209" s="60">
        <f t="shared" si="19"/>
        <v>24.1</v>
      </c>
      <c r="J209" s="60"/>
      <c r="K209" s="265">
        <f t="shared" si="20"/>
        <v>2</v>
      </c>
      <c r="L209" s="265"/>
      <c r="M209" s="266">
        <v>24.1</v>
      </c>
      <c r="N209" s="266"/>
      <c r="O209" s="295">
        <f t="shared" si="21"/>
        <v>24.1</v>
      </c>
      <c r="P209" s="269" t="str">
        <f>VLOOKUP(B209,'Уч ЮН'!$A$3:$H$492,8,FALSE)</f>
        <v>Зинуков А.В.,Локтев А.</v>
      </c>
      <c r="Q209" s="283">
        <v>3</v>
      </c>
      <c r="AF209" s="64"/>
      <c r="AG209" s="64"/>
      <c r="AH209" s="64"/>
      <c r="AI209" s="64"/>
      <c r="AJ209" s="64"/>
      <c r="AK209" s="64"/>
      <c r="AL209" s="64"/>
    </row>
    <row r="210" spans="1:38" s="9" customFormat="1" ht="15">
      <c r="A210" s="93">
        <v>26</v>
      </c>
      <c r="B210" s="62">
        <v>453</v>
      </c>
      <c r="C210" s="63" t="str">
        <f>VLOOKUP(B210,'Уч ЮН'!$A$3:$H$492,2,FALSE)</f>
        <v>Земцов Сергей</v>
      </c>
      <c r="D210" s="110" t="str">
        <f>VLOOKUP(B210,'Уч ЮН'!$A$3:$H$492,3,FALSE)</f>
        <v>1998</v>
      </c>
      <c r="E210" s="110"/>
      <c r="F210" s="63" t="str">
        <f>VLOOKUP(B210,'Уч ЮН'!$A$3:$H$492,5,FALSE)</f>
        <v>Пензенская</v>
      </c>
      <c r="G210" s="87">
        <f>VLOOKUP(B210,'Уч ЮН'!$A$3:$H$492,6,FALSE)</f>
        <v>0</v>
      </c>
      <c r="H210" s="114" t="str">
        <f>VLOOKUP(B210,'Уч ЮН'!$A$3:$H$492,7,FALSE)</f>
        <v>ДЮСШ-6</v>
      </c>
      <c r="I210" s="60">
        <f t="shared" si="19"/>
        <v>24.1</v>
      </c>
      <c r="J210" s="60"/>
      <c r="K210" s="265">
        <f t="shared" si="20"/>
        <v>2</v>
      </c>
      <c r="L210" s="265"/>
      <c r="M210" s="266">
        <v>24.1</v>
      </c>
      <c r="N210" s="266"/>
      <c r="O210" s="295">
        <f t="shared" si="21"/>
        <v>24.1</v>
      </c>
      <c r="P210" s="269" t="str">
        <f>VLOOKUP(B210,'Уч ЮН'!$A$3:$H$492,8,FALSE)</f>
        <v>Дубоносова С.В.</v>
      </c>
      <c r="Q210" s="283">
        <v>2</v>
      </c>
      <c r="AF210" s="64"/>
      <c r="AG210" s="64"/>
      <c r="AH210" s="64"/>
      <c r="AI210" s="64"/>
      <c r="AJ210" s="64"/>
      <c r="AK210" s="64"/>
      <c r="AL210" s="64"/>
    </row>
    <row r="211" spans="1:38" s="9" customFormat="1" ht="15">
      <c r="A211" s="93">
        <v>27</v>
      </c>
      <c r="B211" s="62" t="s">
        <v>773</v>
      </c>
      <c r="C211" s="63" t="str">
        <f>VLOOKUP(B211,'Уч ЮН'!$A$3:$H$492,2,FALSE)</f>
        <v>Ушаков Олег</v>
      </c>
      <c r="D211" s="110" t="str">
        <f>VLOOKUP(B211,'Уч ЮН'!$A$3:$H$492,3,FALSE)</f>
        <v>1997</v>
      </c>
      <c r="E211" s="110"/>
      <c r="F211" s="63" t="str">
        <f>VLOOKUP(B211,'Уч ЮН'!$A$3:$H$492,5,FALSE)</f>
        <v>Саратовская</v>
      </c>
      <c r="G211" s="87">
        <f>VLOOKUP(B211,'Уч ЮН'!$A$3:$H$492,6,FALSE)</f>
        <v>0</v>
      </c>
      <c r="H211" s="114" t="str">
        <f>VLOOKUP(B211,'Уч ЮН'!$A$3:$H$492,7,FALSE)</f>
        <v>СДЮСШОР</v>
      </c>
      <c r="I211" s="60">
        <f t="shared" si="19"/>
        <v>24.2</v>
      </c>
      <c r="J211" s="60"/>
      <c r="K211" s="265">
        <f t="shared" si="20"/>
        <v>2</v>
      </c>
      <c r="L211" s="265"/>
      <c r="M211" s="266">
        <v>24.2</v>
      </c>
      <c r="N211" s="266"/>
      <c r="O211" s="295">
        <f t="shared" si="21"/>
        <v>24.2</v>
      </c>
      <c r="P211" s="269" t="str">
        <f>VLOOKUP(B211,'Уч ЮН'!$A$3:$H$492,8,FALSE)</f>
        <v>Беликовы Ю.Б., Н.И.</v>
      </c>
      <c r="Q211" s="283">
        <v>1</v>
      </c>
      <c r="AF211" s="64"/>
      <c r="AG211" s="64"/>
      <c r="AH211" s="64"/>
      <c r="AI211" s="64"/>
      <c r="AJ211" s="64"/>
      <c r="AK211" s="64"/>
      <c r="AL211" s="64"/>
    </row>
    <row r="212" spans="1:38" s="9" customFormat="1" ht="15">
      <c r="A212" s="93">
        <v>28</v>
      </c>
      <c r="B212" s="62">
        <v>161</v>
      </c>
      <c r="C212" s="63" t="str">
        <f>VLOOKUP(B212,'Уч ЮН'!$A$3:$H$492,2,FALSE)</f>
        <v>Саушкин Алексей</v>
      </c>
      <c r="D212" s="110" t="str">
        <f>VLOOKUP(B212,'Уч ЮН'!$A$3:$H$492,3,FALSE)</f>
        <v>1997</v>
      </c>
      <c r="E212" s="110" t="str">
        <f>VLOOKUP(B212,'Уч ЮН'!$A$3:$H$492,4,FALSE)</f>
        <v>I</v>
      </c>
      <c r="F212" s="63" t="str">
        <f>VLOOKUP(B212,'Уч ЮН'!$A$3:$H$492,5,FALSE)</f>
        <v>Мордовия</v>
      </c>
      <c r="G212" s="87">
        <f>VLOOKUP(B212,'Уч ЮН'!$A$3:$H$492,6,FALSE)</f>
        <v>0</v>
      </c>
      <c r="H212" s="114" t="str">
        <f>VLOOKUP(B212,'Уч ЮН'!$A$3:$H$492,7,FALSE)</f>
        <v>МГУ им. Н. П. Огарёва</v>
      </c>
      <c r="I212" s="60">
        <f t="shared" si="19"/>
        <v>24.4</v>
      </c>
      <c r="J212" s="60"/>
      <c r="K212" s="265">
        <f t="shared" si="20"/>
        <v>3</v>
      </c>
      <c r="L212" s="265"/>
      <c r="M212" s="266">
        <v>24.4</v>
      </c>
      <c r="N212" s="266"/>
      <c r="O212" s="295">
        <f t="shared" si="21"/>
        <v>24.4</v>
      </c>
      <c r="P212" s="269" t="str">
        <f>VLOOKUP(B212,'Уч ЮН'!$A$3:$H$492,8,FALSE)</f>
        <v>Запрялов В. А.</v>
      </c>
      <c r="Q212" s="283">
        <v>3</v>
      </c>
      <c r="AF212" s="64"/>
      <c r="AG212" s="64"/>
      <c r="AH212" s="64"/>
      <c r="AI212" s="64"/>
      <c r="AJ212" s="64"/>
      <c r="AK212" s="64"/>
      <c r="AL212" s="64"/>
    </row>
    <row r="213" spans="1:38" s="9" customFormat="1" ht="15">
      <c r="A213" s="93">
        <v>29</v>
      </c>
      <c r="B213" s="62">
        <v>365</v>
      </c>
      <c r="C213" s="63" t="str">
        <f>VLOOKUP(B213,'Уч ЮН'!$A$3:$H$492,2,FALSE)</f>
        <v>Бахтияров Ринат</v>
      </c>
      <c r="D213" s="110" t="str">
        <f>VLOOKUP(B213,'Уч ЮН'!$A$3:$H$492,3,FALSE)</f>
        <v>1996</v>
      </c>
      <c r="E213" s="110" t="str">
        <f>VLOOKUP(B213,'Уч ЮН'!$A$3:$H$492,4,FALSE)</f>
        <v>1</v>
      </c>
      <c r="F213" s="63" t="str">
        <f>VLOOKUP(B213,'Уч ЮН'!$A$3:$H$492,5,FALSE)</f>
        <v>Пензенская</v>
      </c>
      <c r="G213" s="87">
        <f>VLOOKUP(B213,'Уч ЮН'!$A$3:$H$492,6,FALSE)</f>
        <v>0</v>
      </c>
      <c r="H213" s="114" t="str">
        <f>VLOOKUP(B213,'Уч ЮН'!$A$3:$H$492,7,FALSE)</f>
        <v>ДЮСШ-6,ПГУ</v>
      </c>
      <c r="I213" s="60">
        <f t="shared" si="19"/>
        <v>24.5</v>
      </c>
      <c r="J213" s="60"/>
      <c r="K213" s="265">
        <f t="shared" si="20"/>
        <v>3</v>
      </c>
      <c r="L213" s="265"/>
      <c r="M213" s="266">
        <v>24.5</v>
      </c>
      <c r="N213" s="266"/>
      <c r="O213" s="295">
        <f t="shared" si="21"/>
        <v>24.5</v>
      </c>
      <c r="P213" s="269" t="str">
        <f>VLOOKUP(B213,'Уч ЮН'!$A$3:$H$492,8,FALSE)</f>
        <v>Беляев С.Н.</v>
      </c>
      <c r="Q213" s="283">
        <v>3</v>
      </c>
      <c r="AF213" s="64"/>
      <c r="AG213" s="64"/>
      <c r="AH213" s="64"/>
      <c r="AI213" s="64"/>
      <c r="AJ213" s="64"/>
      <c r="AK213" s="64"/>
      <c r="AL213" s="64"/>
    </row>
    <row r="214" spans="1:38" s="9" customFormat="1" ht="15">
      <c r="A214" s="93">
        <v>30</v>
      </c>
      <c r="B214" s="62">
        <v>148</v>
      </c>
      <c r="C214" s="63" t="str">
        <f>VLOOKUP(B214,'Уч ЮН'!$A$3:$H$492,2,FALSE)</f>
        <v>Криворотов Андрей</v>
      </c>
      <c r="D214" s="110" t="str">
        <f>VLOOKUP(B214,'Уч ЮН'!$A$3:$H$492,3,FALSE)</f>
        <v>1997</v>
      </c>
      <c r="E214" s="110">
        <f>VLOOKUP(B214,'Уч ЮН'!$A$3:$H$492,4,FALSE)</f>
        <v>1</v>
      </c>
      <c r="F214" s="63" t="str">
        <f>VLOOKUP(B214,'Уч ЮН'!$A$3:$H$492,5,FALSE)</f>
        <v>Мордовия</v>
      </c>
      <c r="G214" s="87">
        <f>VLOOKUP(B214,'Уч ЮН'!$A$3:$H$492,6,FALSE)</f>
        <v>0</v>
      </c>
      <c r="H214" s="114" t="str">
        <f>VLOOKUP(B214,'Уч ЮН'!$A$3:$H$492,7,FALSE)</f>
        <v>МГУ им. Н. П. Огарёва</v>
      </c>
      <c r="I214" s="60">
        <f t="shared" si="19"/>
        <v>24.6</v>
      </c>
      <c r="J214" s="60"/>
      <c r="K214" s="265">
        <f t="shared" si="20"/>
        <v>3</v>
      </c>
      <c r="L214" s="265"/>
      <c r="M214" s="266">
        <v>24.6</v>
      </c>
      <c r="N214" s="266"/>
      <c r="O214" s="295">
        <f t="shared" si="21"/>
        <v>24.6</v>
      </c>
      <c r="P214" s="269" t="str">
        <f>VLOOKUP(B214,'Уч ЮН'!$A$3:$H$492,8,FALSE)</f>
        <v>Иванов А. И.</v>
      </c>
      <c r="Q214" s="283">
        <v>2</v>
      </c>
      <c r="AF214" s="64"/>
      <c r="AG214" s="64"/>
      <c r="AH214" s="64"/>
      <c r="AI214" s="64"/>
      <c r="AJ214" s="64"/>
      <c r="AK214" s="64"/>
      <c r="AL214" s="64"/>
    </row>
    <row r="215" spans="1:38" s="9" customFormat="1" ht="15">
      <c r="A215" s="93">
        <v>31</v>
      </c>
      <c r="B215" s="62">
        <v>7</v>
      </c>
      <c r="C215" s="63" t="str">
        <f>VLOOKUP(B215,'Уч ЮН'!$A$3:$H$492,2,FALSE)</f>
        <v>Поленин Виктор</v>
      </c>
      <c r="D215" s="110" t="str">
        <f>VLOOKUP(B215,'Уч ЮН'!$A$3:$H$492,3,FALSE)</f>
        <v>1997</v>
      </c>
      <c r="E215" s="110">
        <f>VLOOKUP(B215,'Уч ЮН'!$A$3:$H$492,4,FALSE)</f>
        <v>1</v>
      </c>
      <c r="F215" s="63" t="str">
        <f>VLOOKUP(B215,'Уч ЮН'!$A$3:$H$492,5,FALSE)</f>
        <v>Тамбовская</v>
      </c>
      <c r="G215" s="87">
        <f>VLOOKUP(B215,'Уч ЮН'!$A$3:$H$492,6,FALSE)</f>
        <v>0</v>
      </c>
      <c r="H215" s="114" t="str">
        <f>VLOOKUP(B215,'Уч ЮН'!$A$3:$H$492,7,FALSE)</f>
        <v>Мичуринский ГАУ</v>
      </c>
      <c r="I215" s="60">
        <f t="shared" si="19"/>
        <v>24.7</v>
      </c>
      <c r="J215" s="60"/>
      <c r="K215" s="265">
        <f t="shared" si="20"/>
        <v>3</v>
      </c>
      <c r="L215" s="265"/>
      <c r="M215" s="266">
        <v>24.7</v>
      </c>
      <c r="N215" s="266"/>
      <c r="O215" s="295">
        <f t="shared" si="21"/>
        <v>24.7</v>
      </c>
      <c r="P215" s="269" t="str">
        <f>VLOOKUP(B215,'Уч ЮН'!$A$3:$H$492,8,FALSE)</f>
        <v>Мироненко В.И.</v>
      </c>
      <c r="Q215" s="283">
        <v>2</v>
      </c>
      <c r="AF215" s="64"/>
      <c r="AG215" s="64"/>
      <c r="AH215" s="64"/>
      <c r="AI215" s="64"/>
      <c r="AJ215" s="64"/>
      <c r="AK215" s="64"/>
      <c r="AL215" s="64"/>
    </row>
    <row r="216" spans="1:38" s="9" customFormat="1" ht="15">
      <c r="A216" s="93">
        <v>32</v>
      </c>
      <c r="B216" s="62">
        <v>9</v>
      </c>
      <c r="C216" s="63" t="str">
        <f>VLOOKUP(B216,'Уч ЮН'!$A$3:$H$492,2,FALSE)</f>
        <v>Булыгин Владислав</v>
      </c>
      <c r="D216" s="110" t="str">
        <f>VLOOKUP(B216,'Уч ЮН'!$A$3:$H$492,3,FALSE)</f>
        <v>1998</v>
      </c>
      <c r="E216" s="110">
        <f>VLOOKUP(B216,'Уч ЮН'!$A$3:$H$492,4,FALSE)</f>
        <v>1</v>
      </c>
      <c r="F216" s="63" t="str">
        <f>VLOOKUP(B216,'Уч ЮН'!$A$3:$H$492,5,FALSE)</f>
        <v>Тамбовская</v>
      </c>
      <c r="G216" s="87">
        <f>VLOOKUP(B216,'Уч ЮН'!$A$3:$H$492,6,FALSE)</f>
        <v>0</v>
      </c>
      <c r="H216" s="114" t="str">
        <f>VLOOKUP(B216,'Уч ЮН'!$A$3:$H$492,7,FALSE)</f>
        <v>Мичуринский ГАУ</v>
      </c>
      <c r="I216" s="60">
        <f t="shared" si="19"/>
        <v>24.8</v>
      </c>
      <c r="J216" s="60"/>
      <c r="K216" s="265">
        <f t="shared" si="20"/>
        <v>3</v>
      </c>
      <c r="L216" s="265"/>
      <c r="M216" s="266">
        <v>24.8</v>
      </c>
      <c r="N216" s="266"/>
      <c r="O216" s="295">
        <f t="shared" si="21"/>
        <v>24.8</v>
      </c>
      <c r="P216" s="269" t="str">
        <f>VLOOKUP(B216,'Уч ЮН'!$A$3:$H$492,8,FALSE)</f>
        <v>Миляева О.В.</v>
      </c>
      <c r="Q216" s="283">
        <v>3</v>
      </c>
      <c r="AF216" s="64"/>
      <c r="AG216" s="64"/>
      <c r="AH216" s="64"/>
      <c r="AI216" s="64"/>
      <c r="AJ216" s="64"/>
      <c r="AK216" s="64"/>
      <c r="AL216" s="64"/>
    </row>
    <row r="217" spans="1:38" s="9" customFormat="1" ht="15">
      <c r="A217" s="93">
        <v>33</v>
      </c>
      <c r="B217" s="62">
        <v>312</v>
      </c>
      <c r="C217" s="63" t="str">
        <f>VLOOKUP(B217,'Уч ЮН'!$A$3:$H$492,2,FALSE)</f>
        <v>Гусаков Глеб</v>
      </c>
      <c r="D217" s="110" t="str">
        <f>VLOOKUP(B217,'Уч ЮН'!$A$3:$H$492,3,FALSE)</f>
        <v>1997</v>
      </c>
      <c r="E217" s="110" t="str">
        <f>VLOOKUP(B217,'Уч ЮН'!$A$3:$H$492,4,FALSE)</f>
        <v>1</v>
      </c>
      <c r="F217" s="63" t="str">
        <f>VLOOKUP(B217,'Уч ЮН'!$A$3:$H$492,5,FALSE)</f>
        <v>Самарская</v>
      </c>
      <c r="G217" s="87">
        <f>VLOOKUP(B217,'Уч ЮН'!$A$3:$H$492,6,FALSE)</f>
        <v>0</v>
      </c>
      <c r="H217" s="114" t="str">
        <f>VLOOKUP(B217,'Уч ЮН'!$A$3:$H$492,7,FALSE)</f>
        <v>ФСЦ ЦРЛА Чапаевск</v>
      </c>
      <c r="I217" s="60">
        <f t="shared" si="19"/>
        <v>24.9</v>
      </c>
      <c r="J217" s="60"/>
      <c r="K217" s="265">
        <f t="shared" si="20"/>
        <v>3</v>
      </c>
      <c r="L217" s="265"/>
      <c r="M217" s="266">
        <v>24.9</v>
      </c>
      <c r="N217" s="266"/>
      <c r="O217" s="295">
        <f t="shared" si="21"/>
        <v>24.9</v>
      </c>
      <c r="P217" s="269"/>
      <c r="Q217" s="283">
        <v>3</v>
      </c>
      <c r="AF217" s="64"/>
      <c r="AG217" s="64"/>
      <c r="AH217" s="64"/>
      <c r="AI217" s="64"/>
      <c r="AJ217" s="64"/>
      <c r="AK217" s="64"/>
      <c r="AL217" s="64"/>
    </row>
    <row r="218" spans="1:38" s="9" customFormat="1" ht="15">
      <c r="A218" s="93">
        <v>34</v>
      </c>
      <c r="B218" s="62">
        <v>181</v>
      </c>
      <c r="C218" s="63" t="str">
        <f>VLOOKUP(B218,'Уч ЮН'!$A$3:$H$492,2,FALSE)</f>
        <v>Серняев Владислав</v>
      </c>
      <c r="D218" s="110" t="str">
        <f>VLOOKUP(B218,'Уч ЮН'!$A$3:$H$492,3,FALSE)</f>
        <v>1994</v>
      </c>
      <c r="E218" s="110"/>
      <c r="F218" s="63" t="str">
        <f>VLOOKUP(B218,'Уч ЮН'!$A$3:$H$492,5,FALSE)</f>
        <v>Пензенская</v>
      </c>
      <c r="G218" s="87">
        <f>VLOOKUP(B218,'Уч ЮН'!$A$3:$H$492,6,FALSE)</f>
        <v>0</v>
      </c>
      <c r="H218" s="114" t="str">
        <f>VLOOKUP(B218,'Уч ЮН'!$A$3:$H$492,7,FALSE)</f>
        <v>ДЮСШ-6,ПензГТУ</v>
      </c>
      <c r="I218" s="60">
        <f t="shared" si="19"/>
        <v>25.4</v>
      </c>
      <c r="J218" s="60"/>
      <c r="K218" s="265">
        <f t="shared" si="20"/>
        <v>3</v>
      </c>
      <c r="L218" s="265"/>
      <c r="M218" s="266">
        <v>25.4</v>
      </c>
      <c r="N218" s="266"/>
      <c r="O218" s="295">
        <f t="shared" si="21"/>
        <v>25.4</v>
      </c>
      <c r="P218" s="269" t="str">
        <f>VLOOKUP(B218,'Уч ЮН'!$A$3:$H$492,8,FALSE)</f>
        <v>Болгов Л.В.</v>
      </c>
      <c r="Q218" s="283">
        <v>2</v>
      </c>
      <c r="AF218" s="64"/>
      <c r="AG218" s="64"/>
      <c r="AH218" s="64"/>
      <c r="AI218" s="64"/>
      <c r="AJ218" s="64"/>
      <c r="AK218" s="64"/>
      <c r="AL218" s="64"/>
    </row>
    <row r="219" spans="1:38" s="9" customFormat="1" ht="15">
      <c r="A219" s="93">
        <v>35</v>
      </c>
      <c r="B219" s="62">
        <v>313</v>
      </c>
      <c r="C219" s="63" t="str">
        <f>VLOOKUP(B219,'Уч ЮН'!$A$3:$H$492,2,FALSE)</f>
        <v>Журавлев Александр</v>
      </c>
      <c r="D219" s="110" t="str">
        <f>VLOOKUP(B219,'Уч ЮН'!$A$3:$H$492,3,FALSE)</f>
        <v>1998</v>
      </c>
      <c r="E219" s="110" t="str">
        <f>VLOOKUP(B219,'Уч ЮН'!$A$3:$H$492,4,FALSE)</f>
        <v>1</v>
      </c>
      <c r="F219" s="63" t="str">
        <f>VLOOKUP(B219,'Уч ЮН'!$A$3:$H$492,5,FALSE)</f>
        <v>Самарская</v>
      </c>
      <c r="G219" s="87">
        <f>VLOOKUP(B219,'Уч ЮН'!$A$3:$H$492,6,FALSE)</f>
        <v>0</v>
      </c>
      <c r="H219" s="114" t="str">
        <f>VLOOKUP(B219,'Уч ЮН'!$A$3:$H$492,7,FALSE)</f>
        <v>ФСЦ ЦРЛА Чапаевск</v>
      </c>
      <c r="I219" s="60">
        <f t="shared" si="19"/>
        <v>25.7</v>
      </c>
      <c r="J219" s="60"/>
      <c r="K219" s="265" t="str">
        <f t="shared" si="20"/>
        <v>1юн</v>
      </c>
      <c r="L219" s="265"/>
      <c r="M219" s="266">
        <v>25.7</v>
      </c>
      <c r="N219" s="266"/>
      <c r="O219" s="295">
        <f t="shared" si="21"/>
        <v>25.7</v>
      </c>
      <c r="P219" s="269"/>
      <c r="Q219" s="283">
        <v>3</v>
      </c>
      <c r="AF219" s="64"/>
      <c r="AG219" s="64"/>
      <c r="AH219" s="64"/>
      <c r="AI219" s="64"/>
      <c r="AJ219" s="64"/>
      <c r="AK219" s="64"/>
      <c r="AL219" s="64"/>
    </row>
    <row r="220" spans="1:38" s="9" customFormat="1" ht="15">
      <c r="A220" s="93">
        <v>36</v>
      </c>
      <c r="B220" s="62">
        <v>222</v>
      </c>
      <c r="C220" s="63" t="str">
        <f>VLOOKUP(B220,'Уч ЮН'!$A$3:$H$492,2,FALSE)</f>
        <v>Юнаев Алексей</v>
      </c>
      <c r="D220" s="110" t="str">
        <f>VLOOKUP(B220,'Уч ЮН'!$A$3:$H$492,3,FALSE)</f>
        <v>1997</v>
      </c>
      <c r="E220" s="110">
        <f>VLOOKUP(B220,'Уч ЮН'!$A$3:$H$492,4,FALSE)</f>
        <v>1</v>
      </c>
      <c r="F220" s="63" t="str">
        <f>VLOOKUP(B220,'Уч ЮН'!$A$3:$H$492,5,FALSE)</f>
        <v>Мордовия</v>
      </c>
      <c r="G220" s="87">
        <f>VLOOKUP(B220,'Уч ЮН'!$A$3:$H$492,6,FALSE)</f>
        <v>0</v>
      </c>
      <c r="H220" s="114" t="str">
        <f>VLOOKUP(B220,'Уч ЮН'!$A$3:$H$492,7,FALSE)</f>
        <v>КСШОР</v>
      </c>
      <c r="I220" s="60">
        <f t="shared" si="19"/>
        <v>28.7</v>
      </c>
      <c r="J220" s="60"/>
      <c r="K220" s="265" t="str">
        <f t="shared" si="20"/>
        <v>2юн</v>
      </c>
      <c r="L220" s="265"/>
      <c r="M220" s="266">
        <v>28.7</v>
      </c>
      <c r="N220" s="266"/>
      <c r="O220" s="295">
        <f t="shared" si="21"/>
        <v>28.7</v>
      </c>
      <c r="P220" s="269" t="str">
        <f>VLOOKUP(B220,'Уч ЮН'!$A$3:$H$492,8,FALSE)</f>
        <v>Бебенов А.В.</v>
      </c>
      <c r="Q220" s="283">
        <v>3</v>
      </c>
      <c r="AF220" s="64"/>
      <c r="AG220" s="64"/>
      <c r="AH220" s="64"/>
      <c r="AI220" s="64"/>
      <c r="AJ220" s="64"/>
      <c r="AK220" s="64"/>
      <c r="AL220" s="64"/>
    </row>
  </sheetData>
  <sheetProtection password="C628" sheet="1" objects="1" scenarios="1" formatCells="0" formatColumns="0" formatRows="0" insertColumns="0" insertRows="0" insertHyperlinks="0" deleteColumns="0" deleteRows="0"/>
  <sortState ref="A184:AL187">
    <sortCondition ref="N184:N187"/>
  </sortState>
  <customSheetViews>
    <customSheetView guid="{948F6758-08EB-455E-9DF2-723DFC2E4E47}" showPageBreaks="1" printArea="1" hiddenRows="1" hiddenColumns="1" view="pageBreakPreview" topLeftCell="A49">
      <selection activeCell="H74" sqref="H74"/>
      <rowBreaks count="3" manualBreakCount="3">
        <brk id="61" max="20" man="1"/>
        <brk id="124" max="20" man="1"/>
        <brk id="178" max="20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95" fitToHeight="6" orientation="landscape" r:id="rId1"/>
      <headerFooter alignWithMargins="0"/>
    </customSheetView>
    <customSheetView guid="{4654A10B-BF2C-4F91-B821-84CF341F9FF3}" showPageBreaks="1" printArea="1" hiddenRows="1" hiddenColumns="1" view="pageBreakPreview">
      <selection activeCell="H39" sqref="H39"/>
      <rowBreaks count="3" manualBreakCount="3">
        <brk id="65" max="20" man="1"/>
        <brk id="130" max="20" man="1"/>
        <brk id="193" max="20" man="1"/>
      </rowBreaks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2"/>
      <headerFooter alignWithMargins="0"/>
    </customSheetView>
    <customSheetView guid="{F448EB40-CDCA-4FEB-B41E-E75B2DB39339}" showPageBreaks="1" printArea="1" hiddenRows="1" hiddenColumns="1" view="pageBreakPreview">
      <selection activeCell="E234" sqref="E234"/>
      <rowBreaks count="3" manualBreakCount="3">
        <brk id="54" max="20" man="1"/>
        <brk id="125" max="20" man="1"/>
        <brk id="172" max="20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93" fitToHeight="6" orientation="landscape" r:id="rId3"/>
      <headerFooter alignWithMargins="0"/>
    </customSheetView>
  </customSheetViews>
  <mergeCells count="27">
    <mergeCell ref="A6:U6"/>
    <mergeCell ref="D7:O7"/>
    <mergeCell ref="P7:U7"/>
    <mergeCell ref="A1:U1"/>
    <mergeCell ref="A2:U2"/>
    <mergeCell ref="A3:U3"/>
    <mergeCell ref="A5:U5"/>
    <mergeCell ref="A9:U9"/>
    <mergeCell ref="A10:U10"/>
    <mergeCell ref="A135:U135"/>
    <mergeCell ref="A136:U136"/>
    <mergeCell ref="Q12:R12"/>
    <mergeCell ref="S12:U12"/>
    <mergeCell ref="Q13:S13"/>
    <mergeCell ref="Q138:R138"/>
    <mergeCell ref="S138:U138"/>
    <mergeCell ref="A63:U63"/>
    <mergeCell ref="A64:U64"/>
    <mergeCell ref="Q66:R66"/>
    <mergeCell ref="S66:U66"/>
    <mergeCell ref="Q67:S67"/>
    <mergeCell ref="Q184:S184"/>
    <mergeCell ref="Q139:S139"/>
    <mergeCell ref="A180:U180"/>
    <mergeCell ref="A181:U181"/>
    <mergeCell ref="Q183:R183"/>
    <mergeCell ref="S183:U183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3" fitToHeight="6" orientation="landscape" r:id="rId4"/>
  <headerFooter alignWithMargins="0"/>
  <rowBreaks count="3" manualBreakCount="3">
    <brk id="54" max="20" man="1"/>
    <brk id="125" max="20" man="1"/>
    <brk id="17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35"/>
  <sheetViews>
    <sheetView view="pageBreakPreview" topLeftCell="A26" zoomScaleSheetLayoutView="100" workbookViewId="0">
      <selection activeCell="F49" sqref="F49"/>
    </sheetView>
  </sheetViews>
  <sheetFormatPr defaultRowHeight="12.75"/>
  <cols>
    <col min="1" max="1" width="5" style="24" customWidth="1"/>
    <col min="2" max="2" width="4.85546875" style="22" customWidth="1"/>
    <col min="3" max="3" width="25.140625" style="10" customWidth="1"/>
    <col min="4" max="4" width="8.42578125" style="105" customWidth="1"/>
    <col min="5" max="5" width="6" style="22" hidden="1" customWidth="1"/>
    <col min="6" max="6" width="17.42578125" style="18" customWidth="1"/>
    <col min="7" max="7" width="10.7109375" style="88" hidden="1" customWidth="1"/>
    <col min="8" max="8" width="28.28515625" style="82" customWidth="1"/>
    <col min="9" max="9" width="7.140625" style="72" customWidth="1"/>
    <col min="10" max="10" width="6" style="72" hidden="1" customWidth="1"/>
    <col min="11" max="12" width="6" style="22" hidden="1" customWidth="1"/>
    <col min="13" max="15" width="6" style="59" hidden="1" customWidth="1"/>
    <col min="16" max="16" width="39.5703125" style="10" hidden="1" customWidth="1"/>
    <col min="17" max="17" width="5" style="106" hidden="1" customWidth="1"/>
    <col min="18" max="19" width="5" style="10" customWidth="1"/>
    <col min="20" max="20" width="7.28515625" style="10" customWidth="1"/>
    <col min="21" max="21" width="5.5703125" style="10" customWidth="1"/>
    <col min="22" max="16384" width="9.140625" style="10"/>
  </cols>
  <sheetData>
    <row r="1" spans="1:21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71"/>
    </row>
    <row r="2" spans="1:21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</row>
    <row r="3" spans="1:21" s="25" customFormat="1" ht="8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1" s="25" customFormat="1" ht="8.25" customHeight="1">
      <c r="A4" s="23"/>
      <c r="B4" s="21"/>
      <c r="C4" s="21"/>
      <c r="D4" s="104"/>
      <c r="E4" s="21"/>
      <c r="F4" s="28"/>
      <c r="G4" s="88"/>
      <c r="H4" s="82"/>
      <c r="I4" s="56"/>
      <c r="J4" s="56"/>
      <c r="K4" s="21"/>
      <c r="L4" s="21"/>
      <c r="M4" s="56"/>
      <c r="N4" s="56"/>
      <c r="O4" s="56"/>
      <c r="P4" s="22"/>
      <c r="Q4" s="85"/>
    </row>
    <row r="5" spans="1:21" s="25" customFormat="1" ht="16.5" customHeight="1">
      <c r="A5" s="367" t="s">
        <v>47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</row>
    <row r="6" spans="1:21" s="25" customFormat="1" ht="21" customHeight="1">
      <c r="A6" s="373" t="s">
        <v>397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</row>
    <row r="7" spans="1:21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5" t="s">
        <v>395</v>
      </c>
      <c r="Q7" s="375"/>
      <c r="R7" s="375"/>
      <c r="S7" s="375"/>
      <c r="T7" s="375"/>
      <c r="U7" s="375"/>
    </row>
    <row r="8" spans="1:21" s="25" customFormat="1" ht="15.75" customHeight="1">
      <c r="A8" s="367" t="s">
        <v>66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</row>
    <row r="9" spans="1:21" s="25" customFormat="1" ht="15.75" customHeight="1">
      <c r="A9" s="368" t="s">
        <v>40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</row>
    <row r="10" spans="1:21" ht="12.75" hidden="1" customHeight="1">
      <c r="A10" s="37"/>
      <c r="B10" s="65"/>
      <c r="C10" s="40"/>
      <c r="D10" s="107"/>
      <c r="E10" s="37"/>
      <c r="F10" s="37"/>
      <c r="G10" s="89"/>
      <c r="I10" s="37"/>
      <c r="J10" s="37"/>
      <c r="K10" s="37"/>
      <c r="L10" s="46" t="s">
        <v>50</v>
      </c>
      <c r="M10" s="57"/>
      <c r="N10" s="57"/>
      <c r="O10" s="57"/>
      <c r="P10" s="37" t="s">
        <v>49</v>
      </c>
      <c r="Q10" s="112"/>
      <c r="R10" s="37"/>
      <c r="S10" s="37"/>
      <c r="T10" s="37"/>
      <c r="U10" s="37"/>
    </row>
    <row r="11" spans="1:21" s="35" customFormat="1" ht="13.5" customHeight="1">
      <c r="A11" s="39"/>
      <c r="B11" s="65"/>
      <c r="C11" s="42" t="s">
        <v>46</v>
      </c>
      <c r="D11" s="108"/>
      <c r="E11" s="41"/>
      <c r="F11" s="38"/>
      <c r="G11" s="90"/>
      <c r="I11" s="379" t="s">
        <v>68</v>
      </c>
      <c r="J11" s="379"/>
      <c r="K11" s="379"/>
      <c r="L11" s="379"/>
      <c r="M11" s="379"/>
      <c r="N11" s="379"/>
      <c r="O11" s="379"/>
      <c r="P11" s="379"/>
      <c r="Q11" s="379"/>
      <c r="R11" s="379"/>
      <c r="S11" s="370"/>
      <c r="T11" s="370"/>
      <c r="U11" s="370"/>
    </row>
    <row r="12" spans="1:21" s="36" customFormat="1" ht="24.75" customHeight="1">
      <c r="A12" s="43" t="s">
        <v>52</v>
      </c>
      <c r="B12" s="43" t="s">
        <v>25</v>
      </c>
      <c r="C12" s="43" t="s">
        <v>3</v>
      </c>
      <c r="D12" s="109" t="s">
        <v>406</v>
      </c>
      <c r="E12" s="43" t="s">
        <v>5</v>
      </c>
      <c r="F12" s="43" t="s">
        <v>6</v>
      </c>
      <c r="G12" s="43" t="s">
        <v>7</v>
      </c>
      <c r="H12" s="99" t="s">
        <v>8</v>
      </c>
      <c r="I12" s="95" t="s">
        <v>67</v>
      </c>
      <c r="J12" s="96" t="s">
        <v>10</v>
      </c>
      <c r="K12" s="97" t="s">
        <v>18</v>
      </c>
      <c r="L12" s="97" t="s">
        <v>56</v>
      </c>
      <c r="M12" s="95" t="s">
        <v>23</v>
      </c>
      <c r="N12" s="95" t="s">
        <v>24</v>
      </c>
      <c r="O12" s="95" t="s">
        <v>26</v>
      </c>
      <c r="P12" s="94" t="s">
        <v>11</v>
      </c>
      <c r="Q12" s="376" t="s">
        <v>12</v>
      </c>
      <c r="R12" s="376"/>
      <c r="S12" s="376"/>
      <c r="T12" s="126" t="s">
        <v>13</v>
      </c>
      <c r="U12" s="44" t="s">
        <v>2</v>
      </c>
    </row>
    <row r="13" spans="1:21" s="11" customFormat="1" ht="21" customHeight="1">
      <c r="A13" s="52"/>
      <c r="B13" s="52"/>
      <c r="C13" s="127" t="s">
        <v>401</v>
      </c>
      <c r="D13" s="128"/>
      <c r="E13" s="129"/>
      <c r="F13" s="130"/>
      <c r="G13" s="131"/>
      <c r="H13" s="132"/>
      <c r="I13" s="133"/>
      <c r="J13" s="133"/>
      <c r="K13" s="81"/>
      <c r="L13" s="81"/>
      <c r="M13" s="134"/>
      <c r="N13" s="134"/>
      <c r="O13" s="135"/>
      <c r="P13" s="136"/>
      <c r="Q13" s="68"/>
      <c r="R13" s="71"/>
      <c r="S13" s="71"/>
      <c r="T13" s="71"/>
      <c r="U13" s="71"/>
    </row>
    <row r="14" spans="1:21" s="11" customFormat="1" ht="21" customHeight="1">
      <c r="A14" s="52">
        <v>1</v>
      </c>
      <c r="B14" s="52">
        <v>311</v>
      </c>
      <c r="C14" s="130" t="str">
        <f>VLOOKUP(B14,'Уч ЮН'!$A$3:$H$492,2,FALSE)</f>
        <v>Смолин Максим</v>
      </c>
      <c r="D14" s="128" t="str">
        <f>VLOOKUP(B14,'Уч ЮН'!$A$3:$H$492,3,FALSE)</f>
        <v>2004</v>
      </c>
      <c r="E14" s="129">
        <f>VLOOKUP(B14,'Уч ЮН'!$A$3:$H$492,4,FALSE)</f>
        <v>0</v>
      </c>
      <c r="F14" s="130" t="str">
        <f>VLOOKUP(B14,'Уч ЮН'!$A$3:$H$492,5,FALSE)</f>
        <v>Пензенская</v>
      </c>
      <c r="G14" s="131">
        <f>VLOOKUP(B14,'Уч ЮН'!$A$3:$H$492,6,FALSE)</f>
        <v>0</v>
      </c>
      <c r="H14" s="132" t="str">
        <f>VLOOKUP(B14,'Уч ЮН'!$A$3:$H$492,7,FALSE)</f>
        <v>КСШОР</v>
      </c>
      <c r="I14" s="133">
        <f>VLOOKUP(B14,'200 ЮН'!$B$15:$L$259,8,FALSE)</f>
        <v>24.2</v>
      </c>
      <c r="J14" s="133"/>
      <c r="K14" s="81"/>
      <c r="L14" s="81"/>
      <c r="M14" s="134"/>
      <c r="N14" s="134"/>
      <c r="O14" s="135"/>
      <c r="P14" s="136"/>
      <c r="Q14" s="68"/>
      <c r="R14" s="71"/>
      <c r="S14" s="71"/>
      <c r="T14" s="71"/>
      <c r="U14" s="71"/>
    </row>
    <row r="15" spans="1:21" s="11" customFormat="1" ht="21" customHeight="1">
      <c r="A15" s="52">
        <v>2</v>
      </c>
      <c r="B15" s="52">
        <v>959</v>
      </c>
      <c r="C15" s="130" t="str">
        <f>VLOOKUP(B15,'Уч ЮН'!$A$3:$H$492,2,FALSE)</f>
        <v>Милехин Александр</v>
      </c>
      <c r="D15" s="128" t="str">
        <f>VLOOKUP(B15,'Уч ЮН'!$A$3:$H$492,3,FALSE)</f>
        <v>2003</v>
      </c>
      <c r="E15" s="129" t="str">
        <f>VLOOKUP(B15,'Уч ЮН'!$A$3:$H$492,4,FALSE)</f>
        <v>2</v>
      </c>
      <c r="F15" s="130" t="str">
        <f>VLOOKUP(B15,'Уч ЮН'!$A$3:$H$492,5,FALSE)</f>
        <v>Саратовская</v>
      </c>
      <c r="G15" s="131">
        <f>VLOOKUP(B15,'Уч ЮН'!$A$3:$H$492,6,FALSE)</f>
        <v>0</v>
      </c>
      <c r="H15" s="132" t="str">
        <f>VLOOKUP(B15,'Уч ЮН'!$A$3:$H$492,7,FALSE)</f>
        <v>СДЮСШОР-6</v>
      </c>
      <c r="I15" s="133">
        <f>VLOOKUP(B15,'200 ЮН'!$B$15:$L$259,8,FALSE)</f>
        <v>24.2</v>
      </c>
      <c r="J15" s="133"/>
      <c r="K15" s="81"/>
      <c r="L15" s="81"/>
      <c r="M15" s="134"/>
      <c r="N15" s="134"/>
      <c r="O15" s="135"/>
      <c r="P15" s="136"/>
      <c r="Q15" s="137"/>
      <c r="R15" s="53"/>
      <c r="S15" s="52"/>
      <c r="T15" s="53"/>
      <c r="U15" s="53"/>
    </row>
    <row r="16" spans="1:21" s="11" customFormat="1" ht="21" customHeight="1">
      <c r="A16" s="52">
        <v>3</v>
      </c>
      <c r="B16" s="52">
        <v>603</v>
      </c>
      <c r="C16" s="130" t="str">
        <f>VLOOKUP(B16,'Уч ЮН'!$A$3:$H$492,2,FALSE)</f>
        <v>Маслиев Артём</v>
      </c>
      <c r="D16" s="128" t="str">
        <f>VLOOKUP(B16,'Уч ЮН'!$A$3:$H$492,3,FALSE)</f>
        <v>2003</v>
      </c>
      <c r="E16" s="129" t="str">
        <f>VLOOKUP(B16,'Уч ЮН'!$A$3:$H$492,4,FALSE)</f>
        <v>1</v>
      </c>
      <c r="F16" s="130" t="str">
        <f>VLOOKUP(B16,'Уч ЮН'!$A$3:$H$492,5,FALSE)</f>
        <v>Саратовская</v>
      </c>
      <c r="G16" s="131">
        <f>VLOOKUP(B16,'Уч ЮН'!$A$3:$H$492,6,FALSE)</f>
        <v>0</v>
      </c>
      <c r="H16" s="132" t="str">
        <f>VLOOKUP(B16,'Уч ЮН'!$A$3:$H$492,7,FALSE)</f>
        <v>ДЮСШ Энгельс</v>
      </c>
      <c r="I16" s="133">
        <v>23.2</v>
      </c>
      <c r="J16" s="133"/>
      <c r="K16" s="81"/>
      <c r="L16" s="81"/>
      <c r="M16" s="134"/>
      <c r="N16" s="134"/>
      <c r="O16" s="135"/>
      <c r="P16" s="136"/>
      <c r="Q16" s="68"/>
      <c r="R16" s="71"/>
      <c r="S16" s="71"/>
      <c r="T16" s="71"/>
      <c r="U16" s="71"/>
    </row>
    <row r="17" spans="1:21" s="11" customFormat="1" ht="21" customHeight="1">
      <c r="A17" s="52">
        <v>4</v>
      </c>
      <c r="B17" s="52" t="s">
        <v>659</v>
      </c>
      <c r="C17" s="130" t="str">
        <f>VLOOKUP(B17,'Уч ЮН'!$A$3:$H$492,2,FALSE)</f>
        <v>Кувшинов Александр</v>
      </c>
      <c r="D17" s="128" t="str">
        <f>VLOOKUP(B17,'Уч ЮН'!$A$3:$H$492,3,FALSE)</f>
        <v>2003</v>
      </c>
      <c r="E17" s="129">
        <f>VLOOKUP(B17,'Уч ЮН'!$A$3:$H$492,4,FALSE)</f>
        <v>0</v>
      </c>
      <c r="F17" s="130" t="str">
        <f>VLOOKUP(B17,'Уч ЮН'!$A$3:$H$492,5,FALSE)</f>
        <v>Тамбовская</v>
      </c>
      <c r="G17" s="131">
        <f>VLOOKUP(B17,'Уч ЮН'!$A$3:$H$492,6,FALSE)</f>
        <v>0</v>
      </c>
      <c r="H17" s="132" t="str">
        <f>VLOOKUP(B17,'Уч ЮН'!$A$3:$H$492,7,FALSE)</f>
        <v>СДЮСШОР "ЦПС по ЦИВС"</v>
      </c>
      <c r="I17" s="133">
        <f>VLOOKUP(B17,'200 ЮН'!$B$15:$L$259,8,FALSE)</f>
        <v>24</v>
      </c>
      <c r="J17" s="133"/>
      <c r="K17" s="81"/>
      <c r="L17" s="81"/>
      <c r="M17" s="134"/>
      <c r="N17" s="134"/>
      <c r="O17" s="135"/>
      <c r="P17" s="136"/>
      <c r="Q17" s="68"/>
      <c r="R17" s="52"/>
      <c r="S17" s="71"/>
      <c r="T17" s="71"/>
      <c r="U17" s="71"/>
    </row>
    <row r="18" spans="1:21" s="11" customFormat="1" ht="21" customHeight="1">
      <c r="A18" s="52"/>
      <c r="B18" s="52"/>
      <c r="C18" s="127" t="s">
        <v>405</v>
      </c>
      <c r="D18" s="128"/>
      <c r="E18" s="129"/>
      <c r="F18" s="130"/>
      <c r="G18" s="131"/>
      <c r="H18" s="132"/>
      <c r="I18" s="133"/>
      <c r="J18" s="133"/>
      <c r="K18" s="81"/>
      <c r="L18" s="81"/>
      <c r="M18" s="134"/>
      <c r="N18" s="134"/>
      <c r="O18" s="135"/>
      <c r="P18" s="136"/>
      <c r="Q18" s="68"/>
      <c r="R18" s="71"/>
      <c r="S18" s="71"/>
      <c r="T18" s="71"/>
      <c r="U18" s="71"/>
    </row>
    <row r="19" spans="1:21" s="11" customFormat="1" ht="21" customHeight="1">
      <c r="A19" s="52">
        <v>1</v>
      </c>
      <c r="B19" s="52">
        <v>975</v>
      </c>
      <c r="C19" s="130" t="str">
        <f>VLOOKUP(B19,'Уч ЮН'!$A$3:$H$492,2,FALSE)</f>
        <v>Попов Сергей</v>
      </c>
      <c r="D19" s="128" t="str">
        <f>VLOOKUP(B19,'Уч ЮН'!$A$3:$H$492,3,FALSE)</f>
        <v>2001</v>
      </c>
      <c r="E19" s="129"/>
      <c r="F19" s="130" t="str">
        <f>VLOOKUP(B19,'Уч ЮН'!$A$3:$H$492,5,FALSE)</f>
        <v>Мордовия</v>
      </c>
      <c r="G19" s="131">
        <f>VLOOKUP(B19,'Уч ЮН'!$A$3:$H$492,6,FALSE)</f>
        <v>0</v>
      </c>
      <c r="H19" s="132" t="str">
        <f>VLOOKUP(B19,'Уч ЮН'!$A$3:$H$492,7,FALSE)</f>
        <v>ДЮСШ-1</v>
      </c>
      <c r="I19" s="133">
        <f>VLOOKUP(B19,'200 ЮН'!$B$15:$L$259,8,FALSE)</f>
        <v>23.3</v>
      </c>
      <c r="J19" s="133"/>
      <c r="K19" s="81"/>
      <c r="L19" s="81"/>
      <c r="M19" s="134"/>
      <c r="N19" s="134"/>
      <c r="O19" s="135"/>
      <c r="P19" s="136"/>
      <c r="Q19" s="68"/>
      <c r="R19" s="71"/>
      <c r="S19" s="71"/>
      <c r="T19" s="71"/>
      <c r="U19" s="71"/>
    </row>
    <row r="20" spans="1:21" s="9" customFormat="1" ht="21" customHeight="1">
      <c r="A20" s="52">
        <v>2</v>
      </c>
      <c r="B20" s="52">
        <v>410</v>
      </c>
      <c r="C20" s="130" t="str">
        <f>VLOOKUP(B20,'Уч ЮН'!$A$3:$H$492,2,FALSE)</f>
        <v>Кузин Михаил</v>
      </c>
      <c r="D20" s="128" t="str">
        <f>VLOOKUP(B20,'Уч ЮН'!$A$3:$H$492,3,FALSE)</f>
        <v>2001</v>
      </c>
      <c r="E20" s="129" t="str">
        <f>VLOOKUP(B20,'Уч ЮН'!$A$3:$H$492,4,FALSE)</f>
        <v>КМС</v>
      </c>
      <c r="F20" s="130" t="str">
        <f>VLOOKUP(B20,'Уч ЮН'!$A$3:$H$492,5,FALSE)</f>
        <v>Пензенская</v>
      </c>
      <c r="G20" s="131">
        <f>VLOOKUP(B20,'Уч ЮН'!$A$3:$H$492,6,FALSE)</f>
        <v>0</v>
      </c>
      <c r="H20" s="132" t="str">
        <f>VLOOKUP(B20,'Уч ЮН'!$A$3:$H$492,7,FALSE)</f>
        <v>ДЮСШ-6</v>
      </c>
      <c r="I20" s="133">
        <f>VLOOKUP(B20,'200 ЮН'!$B$15:$L$259,8,FALSE)</f>
        <v>23.3</v>
      </c>
      <c r="J20" s="133"/>
      <c r="K20" s="81"/>
      <c r="L20" s="81"/>
      <c r="M20" s="134"/>
      <c r="N20" s="134"/>
      <c r="O20" s="135"/>
      <c r="P20" s="136"/>
      <c r="Q20" s="68"/>
      <c r="R20" s="52"/>
      <c r="S20" s="71"/>
      <c r="T20" s="71"/>
      <c r="U20" s="71"/>
    </row>
    <row r="21" spans="1:21" s="9" customFormat="1" ht="21" customHeight="1">
      <c r="A21" s="52">
        <v>3</v>
      </c>
      <c r="B21" s="52">
        <v>412</v>
      </c>
      <c r="C21" s="130" t="str">
        <f>VLOOKUP(B21,'Уч ЮН'!$A$3:$H$492,2,FALSE)</f>
        <v>Агафонов Виктор</v>
      </c>
      <c r="D21" s="128" t="str">
        <f>VLOOKUP(B21,'Уч ЮН'!$A$3:$H$492,3,FALSE)</f>
        <v>2001</v>
      </c>
      <c r="E21" s="129" t="str">
        <f>VLOOKUP(B21,'Уч ЮН'!$A$3:$H$492,4,FALSE)</f>
        <v>1</v>
      </c>
      <c r="F21" s="130" t="str">
        <f>VLOOKUP(B21,'Уч ЮН'!$A$3:$H$492,5,FALSE)</f>
        <v>Пензенская</v>
      </c>
      <c r="G21" s="131">
        <f>VLOOKUP(B21,'Уч ЮН'!$A$3:$H$492,6,FALSE)</f>
        <v>0</v>
      </c>
      <c r="H21" s="132" t="str">
        <f>VLOOKUP(B21,'Уч ЮН'!$A$3:$H$492,7,FALSE)</f>
        <v>ДЮСШ-6</v>
      </c>
      <c r="I21" s="133">
        <f>VLOOKUP(B21,'200 ЮН'!$B$15:$L$259,8,FALSE)</f>
        <v>23</v>
      </c>
      <c r="J21" s="133"/>
      <c r="K21" s="81"/>
      <c r="L21" s="81"/>
      <c r="M21" s="134"/>
      <c r="N21" s="134"/>
      <c r="O21" s="135"/>
      <c r="P21" s="136"/>
      <c r="Q21" s="137"/>
      <c r="R21" s="53"/>
      <c r="S21" s="52"/>
      <c r="T21" s="53"/>
      <c r="U21" s="53"/>
    </row>
    <row r="22" spans="1:21" s="9" customFormat="1" ht="21" customHeight="1">
      <c r="A22" s="52">
        <v>4</v>
      </c>
      <c r="B22" s="52">
        <v>282</v>
      </c>
      <c r="C22" s="130" t="str">
        <f>VLOOKUP(B22,'Уч ЮН'!$A$3:$H$492,2,FALSE)</f>
        <v>Сурков Максим</v>
      </c>
      <c r="D22" s="128" t="str">
        <f>VLOOKUP(B22,'Уч ЮН'!$A$3:$H$492,3,FALSE)</f>
        <v>2002</v>
      </c>
      <c r="E22" s="129" t="str">
        <f>VLOOKUP(B22,'Уч ЮН'!$A$3:$H$492,4,FALSE)</f>
        <v>1</v>
      </c>
      <c r="F22" s="130" t="str">
        <f>VLOOKUP(B22,'Уч ЮН'!$A$3:$H$492,5,FALSE)</f>
        <v>Пензенская</v>
      </c>
      <c r="G22" s="131">
        <f>VLOOKUP(B22,'Уч ЮН'!$A$3:$H$492,6,FALSE)</f>
        <v>0</v>
      </c>
      <c r="H22" s="132" t="str">
        <f>VLOOKUP(B22,'Уч ЮН'!$A$3:$H$492,7,FALSE)</f>
        <v>КСШОР</v>
      </c>
      <c r="I22" s="133">
        <f>VLOOKUP(B22,'200 ЮН'!$B$15:$L$259,8,FALSE)</f>
        <v>22.8</v>
      </c>
      <c r="J22" s="133"/>
      <c r="K22" s="81"/>
      <c r="L22" s="81"/>
      <c r="M22" s="134"/>
      <c r="N22" s="134"/>
      <c r="O22" s="135"/>
      <c r="P22" s="136"/>
      <c r="Q22" s="68"/>
      <c r="R22" s="52"/>
      <c r="S22" s="52"/>
      <c r="T22" s="71"/>
      <c r="U22" s="71"/>
    </row>
    <row r="23" spans="1:21" s="11" customFormat="1" ht="21" customHeight="1">
      <c r="A23" s="52"/>
      <c r="B23" s="52"/>
      <c r="C23" s="127" t="s">
        <v>403</v>
      </c>
      <c r="D23" s="128"/>
      <c r="E23" s="129"/>
      <c r="F23" s="130"/>
      <c r="G23" s="131"/>
      <c r="H23" s="132"/>
      <c r="I23" s="133"/>
      <c r="J23" s="133"/>
      <c r="K23" s="81"/>
      <c r="L23" s="81"/>
      <c r="M23" s="134"/>
      <c r="N23" s="134"/>
      <c r="O23" s="135"/>
      <c r="P23" s="136"/>
      <c r="Q23" s="137"/>
      <c r="R23" s="52"/>
      <c r="S23" s="52"/>
      <c r="T23" s="53"/>
      <c r="U23" s="53"/>
    </row>
    <row r="24" spans="1:21" s="11" customFormat="1" ht="21" customHeight="1">
      <c r="A24" s="52">
        <v>1</v>
      </c>
      <c r="B24" s="52">
        <v>211</v>
      </c>
      <c r="C24" s="130" t="str">
        <f>VLOOKUP(B24,'Уч ЮН'!$A$3:$H$492,2,FALSE)</f>
        <v>Фролов Павел</v>
      </c>
      <c r="D24" s="128" t="str">
        <f>VLOOKUP(B24,'Уч ЮН'!$A$3:$H$492,3,FALSE)</f>
        <v>1999</v>
      </c>
      <c r="E24" s="129"/>
      <c r="F24" s="130" t="str">
        <f>VLOOKUP(B24,'Уч ЮН'!$A$3:$H$492,5,FALSE)</f>
        <v>Пензенская</v>
      </c>
      <c r="G24" s="131">
        <f>VLOOKUP(B24,'Уч ЮН'!$A$3:$H$492,6,FALSE)</f>
        <v>0</v>
      </c>
      <c r="H24" s="132" t="str">
        <f>VLOOKUP(B24,'Уч ЮН'!$A$3:$H$492,7,FALSE)</f>
        <v>СДЮСШОР Заречный</v>
      </c>
      <c r="I24" s="133">
        <f>VLOOKUP(B24,'200 ЮН'!$B$15:$L$259,8,FALSE)</f>
        <v>23</v>
      </c>
      <c r="J24" s="133"/>
      <c r="K24" s="81"/>
      <c r="L24" s="81"/>
      <c r="M24" s="134"/>
      <c r="N24" s="134"/>
      <c r="O24" s="135"/>
      <c r="P24" s="136"/>
      <c r="Q24" s="68"/>
      <c r="R24" s="71"/>
      <c r="S24" s="71"/>
      <c r="T24" s="71"/>
      <c r="U24" s="71"/>
    </row>
    <row r="25" spans="1:21" s="11" customFormat="1" ht="21" customHeight="1">
      <c r="A25" s="52">
        <v>2</v>
      </c>
      <c r="B25" s="52">
        <v>496</v>
      </c>
      <c r="C25" s="130" t="str">
        <f>VLOOKUP(B25,'Уч ЮН'!$A$3:$H$492,2,FALSE)</f>
        <v>Дунаев Максим</v>
      </c>
      <c r="D25" s="128" t="str">
        <f>VLOOKUP(B25,'Уч ЮН'!$A$3:$H$492,3,FALSE)</f>
        <v>1999</v>
      </c>
      <c r="E25" s="129" t="str">
        <f>VLOOKUP(B25,'Уч ЮН'!$A$3:$H$492,4,FALSE)</f>
        <v>2</v>
      </c>
      <c r="F25" s="130" t="str">
        <f>VLOOKUP(B25,'Уч ЮН'!$A$3:$H$492,5,FALSE)</f>
        <v>Пензенская</v>
      </c>
      <c r="G25" s="131">
        <f>VLOOKUP(B25,'Уч ЮН'!$A$3:$H$492,6,FALSE)</f>
        <v>0</v>
      </c>
      <c r="H25" s="132" t="str">
        <f>VLOOKUP(B25,'Уч ЮН'!$A$3:$H$492,7,FALSE)</f>
        <v>ДЮСШ-6</v>
      </c>
      <c r="I25" s="133">
        <f>VLOOKUP(B25,'200 ЮН'!$B$15:$L$259,8,FALSE)</f>
        <v>23</v>
      </c>
      <c r="J25" s="133"/>
      <c r="K25" s="81"/>
      <c r="L25" s="81"/>
      <c r="M25" s="134"/>
      <c r="N25" s="134"/>
      <c r="O25" s="135"/>
      <c r="P25" s="136"/>
      <c r="Q25" s="68"/>
      <c r="R25" s="71"/>
      <c r="S25" s="71"/>
      <c r="T25" s="71"/>
      <c r="U25" s="71"/>
    </row>
    <row r="26" spans="1:21" s="11" customFormat="1" ht="21" customHeight="1">
      <c r="A26" s="52">
        <v>3</v>
      </c>
      <c r="B26" s="52">
        <v>596</v>
      </c>
      <c r="C26" s="130" t="str">
        <f>VLOOKUP(B26,'Уч ЮН'!$A$3:$H$492,2,FALSE)</f>
        <v>Грищенко Алексей</v>
      </c>
      <c r="D26" s="128" t="str">
        <f>VLOOKUP(B26,'Уч ЮН'!$A$3:$H$492,3,FALSE)</f>
        <v>1999</v>
      </c>
      <c r="E26" s="129" t="str">
        <f>VLOOKUP(B26,'Уч ЮН'!$A$3:$H$492,4,FALSE)</f>
        <v>1</v>
      </c>
      <c r="F26" s="130" t="str">
        <f>VLOOKUP(B26,'Уч ЮН'!$A$3:$H$492,5,FALSE)</f>
        <v>Саратовская</v>
      </c>
      <c r="G26" s="131">
        <f>VLOOKUP(B26,'Уч ЮН'!$A$3:$H$492,6,FALSE)</f>
        <v>0</v>
      </c>
      <c r="H26" s="132" t="str">
        <f>VLOOKUP(B26,'Уч ЮН'!$A$3:$H$492,7,FALSE)</f>
        <v>СДЮСШОР-6</v>
      </c>
      <c r="I26" s="133">
        <f>VLOOKUP(B26,'200 ЮН'!$B$15:$L$259,8,FALSE)</f>
        <v>22.9</v>
      </c>
      <c r="J26" s="133"/>
      <c r="K26" s="81"/>
      <c r="L26" s="81"/>
      <c r="M26" s="134"/>
      <c r="N26" s="134"/>
      <c r="O26" s="135"/>
      <c r="P26" s="136"/>
      <c r="Q26" s="68"/>
      <c r="R26" s="52"/>
      <c r="S26" s="71"/>
      <c r="T26" s="71"/>
      <c r="U26" s="71"/>
    </row>
    <row r="27" spans="1:21" s="11" customFormat="1" ht="21" customHeight="1">
      <c r="A27" s="52">
        <v>4</v>
      </c>
      <c r="B27" s="52">
        <v>135</v>
      </c>
      <c r="C27" s="130" t="str">
        <f>VLOOKUP(B27,'Уч ЮН'!$A$3:$H$492,2,FALSE)</f>
        <v>Борисов  Александр</v>
      </c>
      <c r="D27" s="128" t="str">
        <f>VLOOKUP(B27,'Уч ЮН'!$A$3:$H$492,3,FALSE)</f>
        <v>1999</v>
      </c>
      <c r="E27" s="129"/>
      <c r="F27" s="130" t="str">
        <f>VLOOKUP(B27,'Уч ЮН'!$A$3:$H$492,5,FALSE)</f>
        <v>Пензенская</v>
      </c>
      <c r="G27" s="131">
        <f>VLOOKUP(B27,'Уч ЮН'!$A$3:$H$492,6,FALSE)</f>
        <v>0</v>
      </c>
      <c r="H27" s="132" t="str">
        <f>VLOOKUP(B27,'Уч ЮН'!$A$3:$H$492,7,FALSE)</f>
        <v>ЦСП, СДЮСШОР г.Заречный</v>
      </c>
      <c r="I27" s="133">
        <f>VLOOKUP(B27,'200 ЮН'!$B$15:$L$259,8,FALSE)</f>
        <v>22.6</v>
      </c>
      <c r="J27" s="133"/>
      <c r="K27" s="81"/>
      <c r="L27" s="81"/>
      <c r="M27" s="134"/>
      <c r="N27" s="134"/>
      <c r="O27" s="135"/>
      <c r="P27" s="136"/>
      <c r="Q27" s="137"/>
      <c r="R27" s="53"/>
      <c r="S27" s="52"/>
      <c r="T27" s="53"/>
      <c r="U27" s="53"/>
    </row>
    <row r="28" spans="1:21" s="11" customFormat="1" ht="21" customHeight="1">
      <c r="A28" s="52"/>
      <c r="B28" s="52"/>
      <c r="C28" s="127" t="s">
        <v>70</v>
      </c>
      <c r="D28" s="128"/>
      <c r="E28" s="129"/>
      <c r="F28" s="130"/>
      <c r="G28" s="131"/>
      <c r="H28" s="132"/>
      <c r="I28" s="133"/>
      <c r="J28" s="133"/>
      <c r="K28" s="81"/>
      <c r="L28" s="81"/>
      <c r="M28" s="134"/>
      <c r="N28" s="134"/>
      <c r="O28" s="135"/>
      <c r="P28" s="136"/>
      <c r="Q28" s="68"/>
      <c r="R28" s="52"/>
      <c r="S28" s="71"/>
      <c r="T28" s="71"/>
      <c r="U28" s="71"/>
    </row>
    <row r="29" spans="1:21" s="11" customFormat="1" ht="21" customHeight="1">
      <c r="A29" s="52">
        <v>1</v>
      </c>
      <c r="B29" s="52">
        <v>296</v>
      </c>
      <c r="C29" s="130" t="str">
        <f>VLOOKUP(B29,'Уч ЮН'!$A$3:$H$492,2,FALSE)</f>
        <v>Вьюгов Денис</v>
      </c>
      <c r="D29" s="128" t="str">
        <f>VLOOKUP(B29,'Уч ЮН'!$A$3:$H$492,3,FALSE)</f>
        <v>1995</v>
      </c>
      <c r="E29" s="129">
        <f>VLOOKUP(B29,'Уч ЮН'!$A$3:$H$492,4,FALSE)</f>
        <v>0</v>
      </c>
      <c r="F29" s="130" t="str">
        <f>VLOOKUP(B29,'Уч ЮН'!$A$3:$H$492,5,FALSE)</f>
        <v>Пензенская</v>
      </c>
      <c r="G29" s="131">
        <f>VLOOKUP(B29,'Уч ЮН'!$A$3:$H$492,6,FALSE)</f>
        <v>0</v>
      </c>
      <c r="H29" s="132" t="str">
        <f>VLOOKUP(B29,'Уч ЮН'!$A$3:$H$492,7,FALSE)</f>
        <v>ДЮСШ-6</v>
      </c>
      <c r="I29" s="133">
        <f>VLOOKUP(B29,'200 ЮН'!$B$15:$L$259,8,FALSE)</f>
        <v>22.8</v>
      </c>
      <c r="J29" s="133"/>
      <c r="K29" s="81"/>
      <c r="L29" s="81"/>
      <c r="M29" s="134"/>
      <c r="N29" s="134"/>
      <c r="O29" s="135"/>
      <c r="P29" s="136"/>
      <c r="Q29" s="68"/>
      <c r="R29" s="71"/>
      <c r="S29" s="71"/>
      <c r="T29" s="71"/>
      <c r="U29" s="71"/>
    </row>
    <row r="30" spans="1:21" s="9" customFormat="1" ht="21" customHeight="1">
      <c r="A30" s="52">
        <v>2</v>
      </c>
      <c r="B30" s="52">
        <v>438</v>
      </c>
      <c r="C30" s="130" t="str">
        <f>VLOOKUP(B30,'Уч ЮН'!$A$3:$H$492,2,FALSE)</f>
        <v>Никулкин Александр</v>
      </c>
      <c r="D30" s="128" t="str">
        <f>VLOOKUP(B30,'Уч ЮН'!$A$3:$H$492,3,FALSE)</f>
        <v>1995</v>
      </c>
      <c r="E30" s="129" t="str">
        <f>VLOOKUP(B30,'Уч ЮН'!$A$3:$H$492,4,FALSE)</f>
        <v>КМС</v>
      </c>
      <c r="F30" s="130" t="str">
        <f>VLOOKUP(B30,'Уч ЮН'!$A$3:$H$492,5,FALSE)</f>
        <v>Пензенская</v>
      </c>
      <c r="G30" s="131">
        <f>VLOOKUP(B30,'Уч ЮН'!$A$3:$H$492,6,FALSE)</f>
        <v>0</v>
      </c>
      <c r="H30" s="132" t="str">
        <f>VLOOKUP(B30,'Уч ЮН'!$A$3:$H$492,7,FALSE)</f>
        <v>ДЮСШ-6</v>
      </c>
      <c r="I30" s="133">
        <f>VLOOKUP(B30,'200 ЮН'!$B$15:$L$259,8,FALSE)</f>
        <v>22.7</v>
      </c>
      <c r="J30" s="133"/>
      <c r="K30" s="81"/>
      <c r="L30" s="81"/>
      <c r="M30" s="134"/>
      <c r="N30" s="134"/>
      <c r="O30" s="135"/>
      <c r="P30" s="136"/>
      <c r="Q30" s="68"/>
      <c r="R30" s="52"/>
      <c r="S30" s="71"/>
      <c r="T30" s="71"/>
      <c r="U30" s="71"/>
    </row>
    <row r="31" spans="1:21" s="9" customFormat="1" ht="21" customHeight="1">
      <c r="A31" s="52">
        <v>3</v>
      </c>
      <c r="B31" s="52">
        <v>398</v>
      </c>
      <c r="C31" s="130" t="str">
        <f>VLOOKUP(B31,'Уч ЮН'!$A$3:$H$492,2,FALSE)</f>
        <v>Герасимов Дмитрий</v>
      </c>
      <c r="D31" s="128" t="str">
        <f>VLOOKUP(B31,'Уч ЮН'!$A$3:$H$492,3,FALSE)</f>
        <v>1998</v>
      </c>
      <c r="E31" s="129">
        <f>VLOOKUP(B31,'Уч ЮН'!$A$3:$H$492,4,FALSE)</f>
        <v>0</v>
      </c>
      <c r="F31" s="130" t="str">
        <f>VLOOKUP(B31,'Уч ЮН'!$A$3:$H$492,5,FALSE)</f>
        <v>Пензенская</v>
      </c>
      <c r="G31" s="131">
        <f>VLOOKUP(B31,'Уч ЮН'!$A$3:$H$492,6,FALSE)</f>
        <v>0</v>
      </c>
      <c r="H31" s="132" t="str">
        <f>VLOOKUP(B31,'Уч ЮН'!$A$3:$H$492,7,FALSE)</f>
        <v>КСШОР</v>
      </c>
      <c r="I31" s="133">
        <f>VLOOKUP(B31,'200 ЮН'!$B$15:$L$259,8,FALSE)</f>
        <v>22.5</v>
      </c>
      <c r="J31" s="133"/>
      <c r="K31" s="81"/>
      <c r="L31" s="81"/>
      <c r="M31" s="134"/>
      <c r="N31" s="134"/>
      <c r="O31" s="135"/>
      <c r="P31" s="136"/>
      <c r="Q31" s="137"/>
      <c r="R31" s="52"/>
      <c r="S31" s="52"/>
      <c r="T31" s="53"/>
      <c r="U31" s="53"/>
    </row>
    <row r="32" spans="1:21" s="9" customFormat="1" ht="21" customHeight="1">
      <c r="A32" s="52">
        <v>4</v>
      </c>
      <c r="B32" s="52">
        <v>519</v>
      </c>
      <c r="C32" s="130" t="str">
        <f>VLOOKUP(B32,'Уч ЮН'!$A$3:$H$492,2,FALSE)</f>
        <v>Абаимов Александр</v>
      </c>
      <c r="D32" s="128" t="str">
        <f>VLOOKUP(B32,'Уч ЮН'!$A$3:$H$492,3,FALSE)</f>
        <v>1998</v>
      </c>
      <c r="E32" s="129" t="str">
        <f>VLOOKUP(B32,'Уч ЮН'!$A$3:$H$492,4,FALSE)</f>
        <v>КМС</v>
      </c>
      <c r="F32" s="130" t="str">
        <f>VLOOKUP(B32,'Уч ЮН'!$A$3:$H$492,5,FALSE)</f>
        <v>Самарская</v>
      </c>
      <c r="G32" s="131">
        <f>VLOOKUP(B32,'Уч ЮН'!$A$3:$H$492,6,FALSE)</f>
        <v>0</v>
      </c>
      <c r="H32" s="132" t="str">
        <f>VLOOKUP(B32,'Уч ЮН'!$A$3:$H$492,7,FALSE)</f>
        <v xml:space="preserve"> СамГУПС, СДЮСШОР-2</v>
      </c>
      <c r="I32" s="133">
        <f>VLOOKUP(B32,'200 ЮН'!$B$15:$L$259,8,FALSE)</f>
        <v>22.3</v>
      </c>
      <c r="J32" s="133"/>
      <c r="K32" s="81"/>
      <c r="L32" s="81"/>
      <c r="M32" s="134"/>
      <c r="N32" s="134"/>
      <c r="O32" s="135"/>
      <c r="P32" s="136"/>
      <c r="Q32" s="68"/>
      <c r="R32" s="71"/>
      <c r="S32" s="71"/>
      <c r="T32" s="71"/>
      <c r="U32" s="71"/>
    </row>
    <row r="33" spans="1:17" s="25" customFormat="1" ht="15.75">
      <c r="A33" s="23"/>
      <c r="B33" s="21"/>
      <c r="C33" s="25" t="s">
        <v>53</v>
      </c>
      <c r="D33" s="104"/>
      <c r="E33" s="21"/>
      <c r="F33" s="142"/>
      <c r="G33" s="23"/>
      <c r="H33" s="26"/>
      <c r="I33" s="56"/>
      <c r="J33" s="56"/>
      <c r="K33" s="21"/>
      <c r="L33" s="21"/>
      <c r="M33" s="56"/>
      <c r="N33" s="56"/>
      <c r="O33" s="56"/>
      <c r="Q33" s="85"/>
    </row>
    <row r="34" spans="1:17" s="25" customFormat="1" ht="15.75">
      <c r="A34" s="23"/>
      <c r="B34" s="21"/>
      <c r="C34" s="25" t="s">
        <v>55</v>
      </c>
      <c r="D34" s="104"/>
      <c r="E34" s="21"/>
      <c r="F34" s="142"/>
      <c r="G34" s="23"/>
      <c r="H34" s="26"/>
      <c r="I34" s="56"/>
      <c r="J34" s="56"/>
      <c r="K34" s="21"/>
      <c r="L34" s="21"/>
      <c r="M34" s="56"/>
      <c r="N34" s="56"/>
      <c r="O34" s="56"/>
      <c r="Q34" s="85"/>
    </row>
    <row r="35" spans="1:17" s="25" customFormat="1" ht="15.75">
      <c r="A35" s="23"/>
      <c r="B35" s="21"/>
      <c r="C35" s="25" t="s">
        <v>54</v>
      </c>
      <c r="D35" s="104"/>
      <c r="E35" s="21"/>
      <c r="F35" s="143"/>
      <c r="G35" s="23"/>
      <c r="H35" s="26"/>
      <c r="I35" s="56"/>
      <c r="J35" s="56"/>
      <c r="K35" s="21"/>
      <c r="L35" s="21"/>
      <c r="M35" s="56"/>
      <c r="N35" s="56"/>
      <c r="O35" s="56"/>
      <c r="Q35" s="85"/>
    </row>
  </sheetData>
  <sortState ref="A29:U32">
    <sortCondition ref="A29:A32"/>
  </sortState>
  <customSheetViews>
    <customSheetView guid="{948F6758-08EB-455E-9DF2-723DFC2E4E47}" showPageBreaks="1" printArea="1" hiddenRows="1" hiddenColumns="1" view="pageBreakPreview" topLeftCell="A26">
      <selection activeCell="F49" sqref="F49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1"/>
      <headerFooter alignWithMargins="0"/>
    </customSheetView>
    <customSheetView guid="{4654A10B-BF2C-4F91-B821-84CF341F9FF3}" showPageBreaks="1" printArea="1" hiddenRows="1" hiddenColumns="1" view="pageBreakPreview">
      <selection activeCell="C27" sqref="C27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2"/>
      <headerFooter alignWithMargins="0"/>
    </customSheetView>
    <customSheetView guid="{F448EB40-CDCA-4FEB-B41E-E75B2DB39339}" showPageBreaks="1" printArea="1" hiddenRows="1" hiddenColumns="1" state="hidden" view="pageBreakPreview" topLeftCell="A26">
      <selection activeCell="F49" sqref="F49"/>
      <pageMargins left="0.16" right="0.21" top="0.15748031496062992" bottom="0.15748031496062992" header="0.15748031496062992" footer="0.15748031496062992"/>
      <printOptions horizontalCentered="1"/>
      <pageSetup paperSize="9" scale="86" fitToHeight="2" orientation="portrait" r:id="rId3"/>
      <headerFooter alignWithMargins="0"/>
    </customSheetView>
  </customSheetViews>
  <mergeCells count="12">
    <mergeCell ref="Q12:S12"/>
    <mergeCell ref="A1:U1"/>
    <mergeCell ref="A2:U2"/>
    <mergeCell ref="A3:U3"/>
    <mergeCell ref="A5:U5"/>
    <mergeCell ref="A6:U6"/>
    <mergeCell ref="D7:O7"/>
    <mergeCell ref="P7:U7"/>
    <mergeCell ref="I11:R11"/>
    <mergeCell ref="A8:U8"/>
    <mergeCell ref="A9:U9"/>
    <mergeCell ref="S11:U11"/>
  </mergeCells>
  <phoneticPr fontId="7" type="noConversion"/>
  <printOptions horizontalCentered="1"/>
  <pageMargins left="0.16" right="0.21" top="0.15748031496062992" bottom="0.15748031496062992" header="0.15748031496062992" footer="0.15748031496062992"/>
  <pageSetup paperSize="9" scale="86" fitToHeight="2"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AK148"/>
  <sheetViews>
    <sheetView view="pageBreakPreview" zoomScaleSheetLayoutView="100" workbookViewId="0">
      <selection activeCell="O15" sqref="O15"/>
    </sheetView>
  </sheetViews>
  <sheetFormatPr defaultRowHeight="12.75"/>
  <cols>
    <col min="1" max="1" width="5.85546875" style="24" customWidth="1"/>
    <col min="2" max="2" width="4.85546875" style="22" hidden="1" customWidth="1"/>
    <col min="3" max="3" width="25.140625" style="10" customWidth="1"/>
    <col min="4" max="4" width="8.42578125" style="105" customWidth="1"/>
    <col min="5" max="5" width="6" style="22" customWidth="1"/>
    <col min="6" max="6" width="17.42578125" style="18" customWidth="1"/>
    <col min="7" max="7" width="10.7109375" style="88" hidden="1" customWidth="1"/>
    <col min="8" max="8" width="29.42578125" style="82" bestFit="1" customWidth="1"/>
    <col min="9" max="9" width="9.7109375" style="72" customWidth="1"/>
    <col min="10" max="11" width="6" style="22" customWidth="1"/>
    <col min="12" max="12" width="6" style="59" hidden="1" customWidth="1"/>
    <col min="13" max="13" width="6" style="55" hidden="1" customWidth="1"/>
    <col min="14" max="14" width="6" style="59" hidden="1" customWidth="1"/>
    <col min="15" max="15" width="38" style="10" customWidth="1"/>
    <col min="16" max="16" width="5" style="76" hidden="1" customWidth="1"/>
    <col min="17" max="18" width="5" style="10" hidden="1" customWidth="1"/>
    <col min="19" max="19" width="7.28515625" style="10" hidden="1" customWidth="1"/>
    <col min="20" max="20" width="5.5703125" style="10" hidden="1" customWidth="1"/>
    <col min="21" max="29" width="6.85546875" style="10" hidden="1" customWidth="1"/>
    <col min="30" max="30" width="5.7109375" style="10" hidden="1" customWidth="1"/>
    <col min="31" max="36" width="3" style="22" hidden="1" customWidth="1"/>
    <col min="37" max="37" width="2.7109375" style="22" hidden="1" customWidth="1"/>
    <col min="38" max="16384" width="9.140625" style="10"/>
  </cols>
  <sheetData>
    <row r="1" spans="1:37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71"/>
      <c r="V1" s="101">
        <v>40</v>
      </c>
      <c r="W1" s="101">
        <v>50.6</v>
      </c>
      <c r="X1" s="101">
        <v>53.1</v>
      </c>
      <c r="Y1" s="101">
        <v>57.1</v>
      </c>
      <c r="Z1" s="101">
        <v>101.1</v>
      </c>
      <c r="AA1" s="101">
        <v>106.1</v>
      </c>
      <c r="AB1" s="101">
        <v>111.1</v>
      </c>
      <c r="AC1" s="101">
        <v>116.1</v>
      </c>
      <c r="AE1" s="67">
        <v>10</v>
      </c>
      <c r="AF1" s="67">
        <v>7</v>
      </c>
      <c r="AG1" s="67">
        <v>4</v>
      </c>
      <c r="AH1" s="67">
        <v>3</v>
      </c>
      <c r="AI1" s="67">
        <v>2</v>
      </c>
      <c r="AJ1" s="67">
        <v>1</v>
      </c>
      <c r="AK1" s="67">
        <v>0</v>
      </c>
    </row>
    <row r="2" spans="1:37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67" t="s">
        <v>15</v>
      </c>
      <c r="W2" s="67">
        <v>1</v>
      </c>
      <c r="X2" s="67">
        <v>2</v>
      </c>
      <c r="Y2" s="67">
        <v>3</v>
      </c>
      <c r="Z2" s="67" t="s">
        <v>19</v>
      </c>
      <c r="AA2" s="67" t="s">
        <v>20</v>
      </c>
      <c r="AB2" s="67" t="s">
        <v>21</v>
      </c>
      <c r="AC2" s="67" t="s">
        <v>30</v>
      </c>
      <c r="AE2" s="67">
        <v>1</v>
      </c>
      <c r="AF2" s="67">
        <v>2</v>
      </c>
      <c r="AG2" s="67">
        <v>3</v>
      </c>
      <c r="AH2" s="67">
        <v>4</v>
      </c>
      <c r="AI2" s="67">
        <v>5</v>
      </c>
      <c r="AJ2" s="67">
        <v>6</v>
      </c>
      <c r="AK2" s="67">
        <v>7</v>
      </c>
    </row>
    <row r="3" spans="1:37" s="25" customFormat="1" ht="8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V3" s="45"/>
      <c r="AE3" s="21"/>
      <c r="AF3" s="21"/>
      <c r="AG3" s="21"/>
      <c r="AH3" s="21"/>
      <c r="AI3" s="21"/>
      <c r="AJ3" s="21"/>
      <c r="AK3" s="21"/>
    </row>
    <row r="4" spans="1:37" s="25" customFormat="1" ht="8.25" customHeight="1">
      <c r="A4" s="23"/>
      <c r="B4" s="21"/>
      <c r="C4" s="21"/>
      <c r="D4" s="104"/>
      <c r="E4" s="21"/>
      <c r="F4" s="28"/>
      <c r="G4" s="88"/>
      <c r="H4" s="82"/>
      <c r="I4" s="56"/>
      <c r="J4" s="21"/>
      <c r="K4" s="21"/>
      <c r="L4" s="56"/>
      <c r="M4" s="248"/>
      <c r="N4" s="56"/>
      <c r="O4" s="22"/>
      <c r="P4" s="248"/>
      <c r="U4" s="64"/>
      <c r="V4" s="69"/>
      <c r="W4" s="64"/>
      <c r="X4" s="64"/>
      <c r="Y4" s="69"/>
      <c r="Z4" s="64"/>
      <c r="AA4" s="64"/>
      <c r="AB4" s="69"/>
      <c r="AC4" s="64"/>
      <c r="AD4" s="64"/>
      <c r="AE4" s="69"/>
      <c r="AF4" s="64"/>
      <c r="AG4" s="64"/>
      <c r="AH4" s="69"/>
      <c r="AI4" s="64"/>
      <c r="AJ4" s="64"/>
      <c r="AK4" s="64"/>
    </row>
    <row r="5" spans="1:37" s="25" customFormat="1" ht="16.5" customHeight="1">
      <c r="A5" s="367" t="s">
        <v>667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64"/>
      <c r="V5" s="69"/>
      <c r="W5" s="64"/>
      <c r="X5" s="64"/>
      <c r="Y5" s="69"/>
      <c r="Z5" s="64"/>
      <c r="AA5" s="64"/>
      <c r="AB5" s="69"/>
      <c r="AC5" s="64"/>
      <c r="AD5" s="64"/>
      <c r="AE5" s="69"/>
      <c r="AF5" s="64"/>
      <c r="AG5" s="64"/>
      <c r="AH5" s="69"/>
      <c r="AI5" s="64"/>
      <c r="AJ5" s="64"/>
      <c r="AK5" s="64"/>
    </row>
    <row r="6" spans="1:37" s="25" customFormat="1" ht="21" customHeight="1">
      <c r="A6" s="373" t="s">
        <v>397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64"/>
      <c r="V6" s="69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7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5" t="s">
        <v>395</v>
      </c>
      <c r="P7" s="375"/>
      <c r="Q7" s="375"/>
      <c r="R7" s="375"/>
      <c r="S7" s="375"/>
      <c r="T7" s="375"/>
      <c r="U7" s="64"/>
      <c r="V7" s="69"/>
      <c r="W7" s="64"/>
      <c r="X7" s="64"/>
      <c r="Y7" s="69"/>
      <c r="Z7" s="64"/>
      <c r="AA7" s="64"/>
      <c r="AB7" s="69"/>
      <c r="AC7" s="64"/>
      <c r="AD7" s="64"/>
      <c r="AE7" s="69"/>
      <c r="AF7" s="64"/>
      <c r="AG7" s="64"/>
      <c r="AH7" s="69"/>
      <c r="AI7" s="64"/>
      <c r="AJ7" s="64"/>
      <c r="AK7" s="64"/>
    </row>
    <row r="8" spans="1:37" s="25" customFormat="1" ht="15.75" customHeight="1">
      <c r="A8" s="23"/>
      <c r="B8" s="321"/>
      <c r="C8" s="28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2"/>
      <c r="P8" s="322"/>
      <c r="Q8" s="322"/>
      <c r="R8" s="322"/>
      <c r="S8" s="322"/>
      <c r="T8" s="322"/>
      <c r="U8" s="64"/>
      <c r="V8" s="69"/>
      <c r="W8" s="64"/>
      <c r="X8" s="64"/>
      <c r="Y8" s="69"/>
      <c r="Z8" s="64"/>
      <c r="AA8" s="64"/>
      <c r="AB8" s="69"/>
      <c r="AC8" s="64"/>
      <c r="AD8" s="64"/>
      <c r="AE8" s="69"/>
      <c r="AF8" s="64"/>
      <c r="AG8" s="64"/>
      <c r="AH8" s="69"/>
      <c r="AI8" s="64"/>
      <c r="AJ8" s="64"/>
      <c r="AK8" s="64"/>
    </row>
    <row r="9" spans="1:37" s="25" customFormat="1" ht="15.75" customHeight="1">
      <c r="A9" s="367" t="s">
        <v>396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69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</row>
    <row r="10" spans="1:37" s="25" customFormat="1" ht="15.75" customHeight="1">
      <c r="A10" s="368" t="s">
        <v>41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69"/>
      <c r="V10" s="69"/>
      <c r="W10" s="9"/>
      <c r="X10" s="30"/>
      <c r="Y10" s="86"/>
      <c r="Z10" s="86"/>
      <c r="AA10" s="86"/>
      <c r="AB10" s="86"/>
      <c r="AC10" s="86"/>
      <c r="AD10" s="86"/>
      <c r="AE10" s="98"/>
      <c r="AF10" s="98"/>
      <c r="AG10" s="98"/>
      <c r="AH10" s="98"/>
      <c r="AI10" s="98"/>
      <c r="AJ10" s="98"/>
      <c r="AK10" s="98"/>
    </row>
    <row r="11" spans="1:37" ht="12.75" hidden="1" customHeight="1">
      <c r="A11" s="37"/>
      <c r="B11" s="257"/>
      <c r="C11" s="40"/>
      <c r="D11" s="107"/>
      <c r="E11" s="37"/>
      <c r="F11" s="37"/>
      <c r="G11" s="89"/>
      <c r="I11" s="37"/>
      <c r="J11" s="37"/>
      <c r="K11" s="46" t="s">
        <v>50</v>
      </c>
      <c r="L11" s="57"/>
      <c r="M11" s="253"/>
      <c r="N11" s="57"/>
      <c r="O11" s="37" t="s">
        <v>49</v>
      </c>
      <c r="P11" s="249"/>
      <c r="Q11" s="37"/>
      <c r="R11" s="37"/>
      <c r="S11" s="37"/>
      <c r="T11" s="37"/>
      <c r="U11" s="69"/>
      <c r="V11" s="69"/>
      <c r="W11" s="9"/>
      <c r="X11" s="30"/>
      <c r="Y11" s="9"/>
      <c r="Z11" s="9"/>
      <c r="AA11" s="9"/>
      <c r="AB11" s="9"/>
      <c r="AC11" s="9"/>
      <c r="AD11" s="9"/>
      <c r="AE11" s="64"/>
      <c r="AF11" s="64"/>
      <c r="AG11" s="64"/>
      <c r="AH11" s="64"/>
      <c r="AI11" s="64"/>
      <c r="AJ11" s="64"/>
      <c r="AK11" s="64"/>
    </row>
    <row r="12" spans="1:37" s="35" customFormat="1" ht="13.5" customHeight="1">
      <c r="A12" s="39"/>
      <c r="B12" s="257"/>
      <c r="C12" s="42"/>
      <c r="D12" s="108"/>
      <c r="E12" s="41"/>
      <c r="F12" s="38"/>
      <c r="G12" s="90"/>
      <c r="I12" s="147"/>
      <c r="J12" s="147"/>
      <c r="K12" s="125" t="s">
        <v>24</v>
      </c>
      <c r="L12" s="58"/>
      <c r="M12" s="254"/>
      <c r="N12" s="58"/>
      <c r="O12" s="37" t="s">
        <v>633</v>
      </c>
      <c r="P12" s="369" t="s">
        <v>28</v>
      </c>
      <c r="Q12" s="369"/>
      <c r="R12" s="370" t="s">
        <v>633</v>
      </c>
      <c r="S12" s="370"/>
      <c r="T12" s="370"/>
      <c r="U12" s="47"/>
      <c r="V12" s="9"/>
      <c r="W12" s="9"/>
      <c r="X12" s="30"/>
      <c r="Y12" s="100"/>
      <c r="Z12" s="100"/>
      <c r="AA12" s="100"/>
      <c r="AB12" s="100"/>
      <c r="AC12" s="100"/>
      <c r="AD12" s="100"/>
      <c r="AE12" s="144"/>
      <c r="AF12" s="144"/>
      <c r="AG12" s="144"/>
      <c r="AH12" s="144"/>
      <c r="AI12" s="144"/>
      <c r="AJ12" s="144"/>
      <c r="AK12" s="144"/>
    </row>
    <row r="13" spans="1:37" s="36" customFormat="1" ht="24.75" customHeight="1">
      <c r="A13" s="43" t="s">
        <v>2</v>
      </c>
      <c r="B13" s="43" t="s">
        <v>25</v>
      </c>
      <c r="C13" s="43" t="s">
        <v>3</v>
      </c>
      <c r="D13" s="109" t="s">
        <v>406</v>
      </c>
      <c r="E13" s="43" t="s">
        <v>5</v>
      </c>
      <c r="F13" s="43" t="s">
        <v>6</v>
      </c>
      <c r="G13" s="43" t="s">
        <v>7</v>
      </c>
      <c r="H13" s="99" t="s">
        <v>8</v>
      </c>
      <c r="I13" s="96" t="s">
        <v>10</v>
      </c>
      <c r="J13" s="97" t="s">
        <v>18</v>
      </c>
      <c r="K13" s="97" t="s">
        <v>56</v>
      </c>
      <c r="L13" s="95" t="s">
        <v>27</v>
      </c>
      <c r="M13" s="255" t="s">
        <v>22</v>
      </c>
      <c r="N13" s="95" t="s">
        <v>26</v>
      </c>
      <c r="O13" s="94" t="s">
        <v>11</v>
      </c>
      <c r="P13" s="366" t="s">
        <v>12</v>
      </c>
      <c r="Q13" s="366"/>
      <c r="R13" s="366"/>
      <c r="S13" s="263" t="s">
        <v>13</v>
      </c>
      <c r="T13" s="264" t="s">
        <v>2</v>
      </c>
      <c r="U13" s="115"/>
      <c r="V13" s="48"/>
      <c r="W13" s="48"/>
      <c r="X13" s="49"/>
      <c r="AE13" s="145"/>
      <c r="AF13" s="145"/>
      <c r="AG13" s="145"/>
      <c r="AH13" s="145"/>
      <c r="AI13" s="145"/>
      <c r="AJ13" s="145"/>
      <c r="AK13" s="145"/>
    </row>
    <row r="14" spans="1:37" s="11" customFormat="1" ht="15" customHeight="1">
      <c r="A14" s="62">
        <v>1</v>
      </c>
      <c r="B14" s="62" t="s">
        <v>659</v>
      </c>
      <c r="C14" s="63" t="str">
        <f>VLOOKUP(B14,'Уч ЮН'!$A$3:$H$492,2,FALSE)</f>
        <v>Кувшинов Александр</v>
      </c>
      <c r="D14" s="110" t="str">
        <f>VLOOKUP(B14,'Уч ЮН'!$A$3:$H$492,3,FALSE)</f>
        <v>2003</v>
      </c>
      <c r="E14" s="54"/>
      <c r="F14" s="63" t="str">
        <f>VLOOKUP(B14,'Уч ЮН'!$A$3:$H$492,5,FALSE)</f>
        <v>Тамбовская</v>
      </c>
      <c r="G14" s="87">
        <f>VLOOKUP(B14,'Уч ЮН'!$A$3:$H$492,6,FALSE)</f>
        <v>0</v>
      </c>
      <c r="H14" s="114" t="str">
        <f>VLOOKUP(B14,'Уч ЮН'!$A$3:$H$492,7,FALSE)</f>
        <v>СДЮСШОР "ЦПС по ЦИВС"</v>
      </c>
      <c r="I14" s="60" t="str">
        <f t="shared" ref="I14:I28" si="0">CONCATENATE(L14,"",M14)</f>
        <v>52,5</v>
      </c>
      <c r="J14" s="265">
        <f t="shared" ref="J14:J38" si="1">LOOKUP(N14,$U$1:$AC$1,$U$2:$AC$2)</f>
        <v>1</v>
      </c>
      <c r="K14" s="265" t="s">
        <v>776</v>
      </c>
      <c r="L14" s="267"/>
      <c r="M14" s="329">
        <v>52.5</v>
      </c>
      <c r="N14" s="268">
        <f t="shared" ref="N14:N41" si="2">(L14*100)+M14</f>
        <v>52.5</v>
      </c>
      <c r="O14" s="269" t="str">
        <f>VLOOKUP(B14,'Уч ЮН'!$A$3:$H$492,8,FALSE)</f>
        <v>Семишкина О.В.</v>
      </c>
      <c r="P14" s="70" t="s">
        <v>143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64"/>
      <c r="AF14" s="64"/>
      <c r="AG14" s="64"/>
      <c r="AH14" s="64"/>
      <c r="AI14" s="64"/>
      <c r="AJ14" s="64"/>
      <c r="AK14" s="64"/>
    </row>
    <row r="15" spans="1:37" s="9" customFormat="1" ht="15" customHeight="1">
      <c r="A15" s="62">
        <v>2</v>
      </c>
      <c r="B15" s="62">
        <v>959</v>
      </c>
      <c r="C15" s="63" t="str">
        <f>VLOOKUP(B15,'Уч ЮН'!$A$3:$H$492,2,FALSE)</f>
        <v>Милехин Александр</v>
      </c>
      <c r="D15" s="110" t="str">
        <f>VLOOKUP(B15,'Уч ЮН'!$A$3:$H$492,3,FALSE)</f>
        <v>2003</v>
      </c>
      <c r="E15" s="54" t="str">
        <f>VLOOKUP(B15,'Уч ЮН'!$A$3:$H$492,4,FALSE)</f>
        <v>2</v>
      </c>
      <c r="F15" s="63" t="str">
        <f>VLOOKUP(B15,'Уч ЮН'!$A$3:$H$492,5,FALSE)</f>
        <v>Саратовская</v>
      </c>
      <c r="G15" s="87">
        <f>VLOOKUP(B15,'Уч ЮН'!$A$3:$H$492,6,FALSE)</f>
        <v>0</v>
      </c>
      <c r="H15" s="114" t="str">
        <f>VLOOKUP(B15,'Уч ЮН'!$A$3:$H$492,7,FALSE)</f>
        <v>СДЮСШОР-6</v>
      </c>
      <c r="I15" s="60" t="str">
        <f t="shared" si="0"/>
        <v>53,5</v>
      </c>
      <c r="J15" s="265">
        <f t="shared" si="1"/>
        <v>2</v>
      </c>
      <c r="K15" s="265" t="s">
        <v>776</v>
      </c>
      <c r="L15" s="267"/>
      <c r="M15" s="329">
        <v>53.5</v>
      </c>
      <c r="N15" s="268">
        <f t="shared" si="2"/>
        <v>53.5</v>
      </c>
      <c r="O15" s="269" t="str">
        <f>VLOOKUP(B15,'Уч ЮН'!$A$3:$H$492,8,FALSE)</f>
        <v>Тихненко С.Г.</v>
      </c>
      <c r="P15" s="70" t="s">
        <v>136</v>
      </c>
      <c r="Q15" s="62"/>
      <c r="AE15" s="64"/>
      <c r="AF15" s="64"/>
      <c r="AG15" s="64"/>
      <c r="AH15" s="64"/>
      <c r="AI15" s="64"/>
      <c r="AJ15" s="64"/>
      <c r="AK15" s="64"/>
    </row>
    <row r="16" spans="1:37" s="9" customFormat="1" ht="15" customHeight="1">
      <c r="A16" s="62">
        <v>3</v>
      </c>
      <c r="B16" s="62">
        <v>311</v>
      </c>
      <c r="C16" s="63" t="str">
        <f>VLOOKUP(B16,'Уч ЮН'!$A$3:$H$492,2,FALSE)</f>
        <v>Смолин Максим</v>
      </c>
      <c r="D16" s="110" t="str">
        <f>VLOOKUP(B16,'Уч ЮН'!$A$3:$H$492,3,FALSE)</f>
        <v>2004</v>
      </c>
      <c r="E16" s="54"/>
      <c r="F16" s="63" t="str">
        <f>VLOOKUP(B16,'Уч ЮН'!$A$3:$H$492,5,FALSE)</f>
        <v>Пензенская</v>
      </c>
      <c r="G16" s="87">
        <f>VLOOKUP(B16,'Уч ЮН'!$A$3:$H$492,6,FALSE)</f>
        <v>0</v>
      </c>
      <c r="H16" s="114" t="str">
        <f>VLOOKUP(B16,'Уч ЮН'!$A$3:$H$492,7,FALSE)</f>
        <v>КСШОР</v>
      </c>
      <c r="I16" s="60" t="str">
        <f t="shared" si="0"/>
        <v>54,3</v>
      </c>
      <c r="J16" s="265">
        <f t="shared" si="1"/>
        <v>2</v>
      </c>
      <c r="K16" s="265">
        <v>10</v>
      </c>
      <c r="L16" s="267"/>
      <c r="M16" s="329">
        <v>54.3</v>
      </c>
      <c r="N16" s="268">
        <f t="shared" si="2"/>
        <v>54.3</v>
      </c>
      <c r="O16" s="269" t="str">
        <f>VLOOKUP(B16,'Уч ЮН'!$A$3:$H$492,8,FALSE)</f>
        <v>Конова Т.В.</v>
      </c>
      <c r="P16" s="70">
        <v>1</v>
      </c>
      <c r="AE16" s="64"/>
      <c r="AF16" s="64"/>
      <c r="AG16" s="64"/>
      <c r="AH16" s="64"/>
      <c r="AI16" s="64"/>
      <c r="AJ16" s="64"/>
      <c r="AK16" s="64"/>
    </row>
    <row r="17" spans="1:37" s="9" customFormat="1" ht="15" customHeight="1">
      <c r="A17" s="62">
        <v>4</v>
      </c>
      <c r="B17" s="62">
        <v>200</v>
      </c>
      <c r="C17" s="63" t="str">
        <f>VLOOKUP(B17,'Уч ЮН'!$A$3:$H$492,2,FALSE)</f>
        <v>Темерев Сергей</v>
      </c>
      <c r="D17" s="110" t="str">
        <f>VLOOKUP(B17,'Уч ЮН'!$A$3:$H$492,3,FALSE)</f>
        <v>2003</v>
      </c>
      <c r="E17" s="54">
        <f>VLOOKUP(B17,'Уч ЮН'!$A$3:$H$492,4,FALSE)</f>
        <v>2</v>
      </c>
      <c r="F17" s="63" t="str">
        <f>VLOOKUP(B17,'Уч ЮН'!$A$3:$H$492,5,FALSE)</f>
        <v>Пензенская</v>
      </c>
      <c r="G17" s="87">
        <f>VLOOKUP(B17,'Уч ЮН'!$A$3:$H$492,6,FALSE)</f>
        <v>0</v>
      </c>
      <c r="H17" s="114" t="str">
        <f>VLOOKUP(B17,'Уч ЮН'!$A$3:$H$492,7,FALSE)</f>
        <v>СДЮСШОР Заречный</v>
      </c>
      <c r="I17" s="60" t="str">
        <f t="shared" si="0"/>
        <v>54,5</v>
      </c>
      <c r="J17" s="265">
        <f t="shared" si="1"/>
        <v>2</v>
      </c>
      <c r="K17" s="265">
        <v>7</v>
      </c>
      <c r="L17" s="267"/>
      <c r="M17" s="329">
        <v>54.5</v>
      </c>
      <c r="N17" s="268">
        <f t="shared" si="2"/>
        <v>54.5</v>
      </c>
      <c r="O17" s="269" t="str">
        <f>VLOOKUP(B17,'Уч ЮН'!$A$3:$H$492,8,FALSE)</f>
        <v>Улога М.В.</v>
      </c>
      <c r="P17" s="270" t="s">
        <v>136</v>
      </c>
      <c r="Q17" s="271"/>
      <c r="R17" s="62"/>
      <c r="S17" s="271"/>
      <c r="T17" s="271"/>
      <c r="U17" s="11"/>
      <c r="W17" s="11"/>
      <c r="X17" s="30"/>
      <c r="Y17" s="11"/>
      <c r="Z17" s="11"/>
      <c r="AA17" s="11"/>
      <c r="AB17" s="11"/>
      <c r="AC17" s="11"/>
      <c r="AD17" s="11"/>
      <c r="AE17" s="20"/>
      <c r="AF17" s="20"/>
      <c r="AG17" s="20"/>
      <c r="AH17" s="20"/>
      <c r="AI17" s="20"/>
      <c r="AJ17" s="20"/>
      <c r="AK17" s="20"/>
    </row>
    <row r="18" spans="1:37" s="11" customFormat="1" ht="15" customHeight="1">
      <c r="A18" s="62">
        <v>5</v>
      </c>
      <c r="B18" s="62">
        <v>4</v>
      </c>
      <c r="C18" s="63" t="str">
        <f>VLOOKUP(B18,'Уч ЮН'!$A$3:$H$492,2,FALSE)</f>
        <v>Шалаев Алексей</v>
      </c>
      <c r="D18" s="110" t="str">
        <f>VLOOKUP(B18,'Уч ЮН'!$A$3:$H$492,3,FALSE)</f>
        <v>2003</v>
      </c>
      <c r="E18" s="54" t="str">
        <f>VLOOKUP(B18,'Уч ЮН'!$A$3:$H$492,4,FALSE)</f>
        <v>2</v>
      </c>
      <c r="F18" s="63" t="str">
        <f>VLOOKUP(B18,'Уч ЮН'!$A$3:$H$492,5,FALSE)</f>
        <v>Мордовия</v>
      </c>
      <c r="G18" s="87">
        <f>VLOOKUP(B18,'Уч ЮН'!$A$3:$H$492,6,FALSE)</f>
        <v>0</v>
      </c>
      <c r="H18" s="114" t="str">
        <f>VLOOKUP(B18,'Уч ЮН'!$A$3:$H$492,7,FALSE)</f>
        <v>Саранск</v>
      </c>
      <c r="I18" s="60" t="str">
        <f t="shared" si="0"/>
        <v>54,6</v>
      </c>
      <c r="J18" s="265">
        <f t="shared" si="1"/>
        <v>2</v>
      </c>
      <c r="K18" s="265" t="s">
        <v>776</v>
      </c>
      <c r="L18" s="267"/>
      <c r="M18" s="329">
        <v>54.6</v>
      </c>
      <c r="N18" s="268">
        <f t="shared" si="2"/>
        <v>54.6</v>
      </c>
      <c r="O18" s="269" t="str">
        <f>VLOOKUP(B18,'Уч ЮН'!$A$3:$H$492,8,FALSE)</f>
        <v>Трошина М.И.</v>
      </c>
      <c r="P18" s="270" t="s">
        <v>133</v>
      </c>
      <c r="Q18" s="271"/>
      <c r="R18" s="62"/>
      <c r="S18" s="271"/>
      <c r="T18" s="271"/>
      <c r="V18" s="9"/>
      <c r="AE18" s="20"/>
      <c r="AF18" s="20"/>
      <c r="AG18" s="20"/>
      <c r="AH18" s="20"/>
      <c r="AI18" s="20"/>
      <c r="AJ18" s="20"/>
      <c r="AK18" s="20"/>
    </row>
    <row r="19" spans="1:37" s="11" customFormat="1" ht="15" customHeight="1">
      <c r="A19" s="62">
        <v>6</v>
      </c>
      <c r="B19" s="62">
        <v>605</v>
      </c>
      <c r="C19" s="63" t="str">
        <f>VLOOKUP(B19,'Уч ЮН'!$A$3:$H$492,2,FALSE)</f>
        <v>Агафонов Александр</v>
      </c>
      <c r="D19" s="110" t="str">
        <f>VLOOKUP(B19,'Уч ЮН'!$A$3:$H$492,3,FALSE)</f>
        <v>2003</v>
      </c>
      <c r="E19" s="54" t="str">
        <f>VLOOKUP(B19,'Уч ЮН'!$A$3:$H$492,4,FALSE)</f>
        <v>2</v>
      </c>
      <c r="F19" s="63" t="str">
        <f>VLOOKUP(B19,'Уч ЮН'!$A$3:$H$492,5,FALSE)</f>
        <v>Саратовская</v>
      </c>
      <c r="G19" s="87">
        <f>VLOOKUP(B19,'Уч ЮН'!$A$3:$H$492,6,FALSE)</f>
        <v>0</v>
      </c>
      <c r="H19" s="114" t="str">
        <f>VLOOKUP(B19,'Уч ЮН'!$A$3:$H$492,7,FALSE)</f>
        <v>ДЮСШ Энгельс</v>
      </c>
      <c r="I19" s="60" t="str">
        <f t="shared" si="0"/>
        <v>56,3</v>
      </c>
      <c r="J19" s="265">
        <f t="shared" si="1"/>
        <v>2</v>
      </c>
      <c r="K19" s="265" t="s">
        <v>776</v>
      </c>
      <c r="L19" s="267"/>
      <c r="M19" s="329" t="s">
        <v>651</v>
      </c>
      <c r="N19" s="268">
        <f t="shared" si="2"/>
        <v>56.3</v>
      </c>
      <c r="O19" s="269" t="str">
        <f>VLOOKUP(B19,'Уч ЮН'!$A$3:$H$492,8,FALSE)</f>
        <v>Бабушкина О.И.</v>
      </c>
      <c r="P19" s="70" t="s">
        <v>143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64"/>
      <c r="AF19" s="64"/>
      <c r="AG19" s="64"/>
      <c r="AH19" s="64"/>
      <c r="AI19" s="64"/>
      <c r="AJ19" s="64"/>
      <c r="AK19" s="64"/>
    </row>
    <row r="20" spans="1:37" s="11" customFormat="1" ht="15" customHeight="1">
      <c r="A20" s="62">
        <v>7</v>
      </c>
      <c r="B20" s="62">
        <v>360</v>
      </c>
      <c r="C20" s="63" t="str">
        <f>VLOOKUP(B20,'Уч ЮН'!$A$3:$H$492,2,FALSE)</f>
        <v>Гаан Илья</v>
      </c>
      <c r="D20" s="110" t="str">
        <f>VLOOKUP(B20,'Уч ЮН'!$A$3:$H$492,3,FALSE)</f>
        <v>2003</v>
      </c>
      <c r="E20" s="54"/>
      <c r="F20" s="63" t="str">
        <f>VLOOKUP(B20,'Уч ЮН'!$A$3:$H$492,5,FALSE)</f>
        <v>Пензенская</v>
      </c>
      <c r="G20" s="87">
        <f>VLOOKUP(B20,'Уч ЮН'!$A$3:$H$492,6,FALSE)</f>
        <v>0</v>
      </c>
      <c r="H20" s="114" t="str">
        <f>VLOOKUP(B20,'Уч ЮН'!$A$3:$H$492,7,FALSE)</f>
        <v>Губ.лицей</v>
      </c>
      <c r="I20" s="60" t="str">
        <f t="shared" si="0"/>
        <v>57,3</v>
      </c>
      <c r="J20" s="265">
        <f t="shared" si="1"/>
        <v>3</v>
      </c>
      <c r="K20" s="265" t="s">
        <v>776</v>
      </c>
      <c r="L20" s="267"/>
      <c r="M20" s="329">
        <v>57.3</v>
      </c>
      <c r="N20" s="268">
        <f t="shared" si="2"/>
        <v>57.3</v>
      </c>
      <c r="O20" s="269" t="str">
        <f>VLOOKUP(B20,'Уч ЮН'!$A$3:$H$492,8,FALSE)</f>
        <v>Шиндин Н.Г.</v>
      </c>
      <c r="P20" s="70" t="s">
        <v>143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64"/>
      <c r="AF20" s="64"/>
      <c r="AG20" s="64"/>
      <c r="AH20" s="64"/>
      <c r="AI20" s="64"/>
      <c r="AJ20" s="64"/>
      <c r="AK20" s="64"/>
    </row>
    <row r="21" spans="1:37" s="11" customFormat="1" ht="15" customHeight="1">
      <c r="A21" s="62">
        <v>8</v>
      </c>
      <c r="B21" s="62">
        <v>427</v>
      </c>
      <c r="C21" s="63" t="str">
        <f>VLOOKUP(B21,'Уч ЮН'!$A$3:$H$492,2,FALSE)</f>
        <v>Кочетков Макар</v>
      </c>
      <c r="D21" s="110" t="str">
        <f>VLOOKUP(B21,'Уч ЮН'!$A$3:$H$492,3,FALSE)</f>
        <v>2003</v>
      </c>
      <c r="E21" s="54" t="str">
        <f>VLOOKUP(B21,'Уч ЮН'!$A$3:$H$492,4,FALSE)</f>
        <v>3</v>
      </c>
      <c r="F21" s="63" t="str">
        <f>VLOOKUP(B21,'Уч ЮН'!$A$3:$H$492,5,FALSE)</f>
        <v>Пензенская</v>
      </c>
      <c r="G21" s="87">
        <f>VLOOKUP(B21,'Уч ЮН'!$A$3:$H$492,6,FALSE)</f>
        <v>0</v>
      </c>
      <c r="H21" s="114" t="str">
        <f>VLOOKUP(B21,'Уч ЮН'!$A$3:$H$492,7,FALSE)</f>
        <v>ДЮСШ-6</v>
      </c>
      <c r="I21" s="60" t="str">
        <f t="shared" si="0"/>
        <v>57,5</v>
      </c>
      <c r="J21" s="265">
        <f t="shared" si="1"/>
        <v>3</v>
      </c>
      <c r="K21" s="265">
        <v>4</v>
      </c>
      <c r="L21" s="267"/>
      <c r="M21" s="329">
        <v>57.5</v>
      </c>
      <c r="N21" s="268">
        <f t="shared" si="2"/>
        <v>57.5</v>
      </c>
      <c r="O21" s="269" t="str">
        <f>VLOOKUP(B21,'Уч ЮН'!$A$3:$H$492,8,FALSE)</f>
        <v>Зинуков А.В.</v>
      </c>
      <c r="P21" s="70" t="s">
        <v>136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64"/>
      <c r="AF21" s="64"/>
      <c r="AG21" s="64"/>
      <c r="AH21" s="64"/>
      <c r="AI21" s="64"/>
      <c r="AJ21" s="64"/>
      <c r="AK21" s="64"/>
    </row>
    <row r="22" spans="1:37" s="11" customFormat="1" ht="15" customHeight="1">
      <c r="A22" s="62">
        <v>9</v>
      </c>
      <c r="B22" s="62">
        <v>629</v>
      </c>
      <c r="C22" s="63" t="str">
        <f>VLOOKUP(B22,'Уч ЮН'!$A$3:$H$492,2,FALSE)</f>
        <v>Огурцов Вадим</v>
      </c>
      <c r="D22" s="110" t="str">
        <f>VLOOKUP(B22,'Уч ЮН'!$A$3:$H$492,3,FALSE)</f>
        <v>2004</v>
      </c>
      <c r="E22" s="54" t="str">
        <f>VLOOKUP(B22,'Уч ЮН'!$A$3:$H$492,4,FALSE)</f>
        <v>3</v>
      </c>
      <c r="F22" s="63" t="str">
        <f>VLOOKUP(B22,'Уч ЮН'!$A$3:$H$492,5,FALSE)</f>
        <v>Нижегородская</v>
      </c>
      <c r="G22" s="87">
        <f>VLOOKUP(B22,'Уч ЮН'!$A$3:$H$492,6,FALSE)</f>
        <v>0</v>
      </c>
      <c r="H22" s="114" t="str">
        <f>VLOOKUP(B22,'Уч ЮН'!$A$3:$H$492,7,FALSE)</f>
        <v xml:space="preserve"> ДЮСШ-3, Арзамас</v>
      </c>
      <c r="I22" s="60" t="str">
        <f t="shared" si="0"/>
        <v>57,6</v>
      </c>
      <c r="J22" s="265">
        <f t="shared" si="1"/>
        <v>3</v>
      </c>
      <c r="K22" s="265" t="s">
        <v>776</v>
      </c>
      <c r="L22" s="267"/>
      <c r="M22" s="329">
        <v>57.6</v>
      </c>
      <c r="N22" s="268">
        <f t="shared" si="2"/>
        <v>57.6</v>
      </c>
      <c r="O22" s="269" t="str">
        <f>VLOOKUP(B22,'Уч ЮН'!$A$3:$H$492,8,FALSE)</f>
        <v>Папин А.Ю</v>
      </c>
      <c r="P22" s="70" t="s">
        <v>133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64"/>
      <c r="AF22" s="64"/>
      <c r="AG22" s="64"/>
      <c r="AH22" s="64"/>
      <c r="AI22" s="64"/>
      <c r="AJ22" s="64"/>
      <c r="AK22" s="64"/>
    </row>
    <row r="23" spans="1:37" s="11" customFormat="1" ht="15" customHeight="1">
      <c r="A23" s="62">
        <v>10</v>
      </c>
      <c r="B23" s="62">
        <v>247</v>
      </c>
      <c r="C23" s="63" t="str">
        <f>VLOOKUP(B23,'Уч ЮН'!$A$3:$H$492,2,FALSE)</f>
        <v>Дужников Данил</v>
      </c>
      <c r="D23" s="110" t="str">
        <f>VLOOKUP(B23,'Уч ЮН'!$A$3:$H$492,3,FALSE)</f>
        <v>2003</v>
      </c>
      <c r="E23" s="54"/>
      <c r="F23" s="63" t="str">
        <f>VLOOKUP(B23,'Уч ЮН'!$A$3:$H$492,5,FALSE)</f>
        <v>Пензенская</v>
      </c>
      <c r="G23" s="87">
        <f>VLOOKUP(B23,'Уч ЮН'!$A$3:$H$492,6,FALSE)</f>
        <v>0</v>
      </c>
      <c r="H23" s="114" t="str">
        <f>VLOOKUP(B23,'Уч ЮН'!$A$3:$H$492,7,FALSE)</f>
        <v>ДЮСШ-6</v>
      </c>
      <c r="I23" s="60" t="str">
        <f t="shared" si="0"/>
        <v>57,7</v>
      </c>
      <c r="J23" s="265">
        <f t="shared" si="1"/>
        <v>3</v>
      </c>
      <c r="K23" s="265" t="s">
        <v>776</v>
      </c>
      <c r="L23" s="267"/>
      <c r="M23" s="329">
        <v>57.7</v>
      </c>
      <c r="N23" s="268">
        <f t="shared" si="2"/>
        <v>57.7</v>
      </c>
      <c r="O23" s="269" t="str">
        <f>VLOOKUP(B23,'Уч ЮН'!$A$3:$H$492,8,FALSE)</f>
        <v>Краснова И.Н.</v>
      </c>
      <c r="P23" s="70" t="s">
        <v>133</v>
      </c>
      <c r="Q23" s="62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64"/>
      <c r="AF23" s="64"/>
      <c r="AG23" s="64"/>
      <c r="AH23" s="64"/>
      <c r="AI23" s="64"/>
      <c r="AJ23" s="64"/>
      <c r="AK23" s="64"/>
    </row>
    <row r="24" spans="1:37" s="11" customFormat="1" ht="15" customHeight="1">
      <c r="A24" s="62">
        <v>10</v>
      </c>
      <c r="B24" s="62" t="s">
        <v>615</v>
      </c>
      <c r="C24" s="63" t="str">
        <f>VLOOKUP(B24,'Уч ЮН'!$A$3:$H$492,2,FALSE)</f>
        <v>Кузьмин Максим</v>
      </c>
      <c r="D24" s="110" t="str">
        <f>VLOOKUP(B24,'Уч ЮН'!$A$3:$H$492,3,FALSE)</f>
        <v>2004</v>
      </c>
      <c r="E24" s="54" t="str">
        <f>VLOOKUP(B24,'Уч ЮН'!$A$3:$H$492,4,FALSE)</f>
        <v>3</v>
      </c>
      <c r="F24" s="63" t="str">
        <f>VLOOKUP(B24,'Уч ЮН'!$A$3:$H$492,5,FALSE)</f>
        <v>Саратовская</v>
      </c>
      <c r="G24" s="87">
        <f>VLOOKUP(B24,'Уч ЮН'!$A$3:$H$492,6,FALSE)</f>
        <v>0</v>
      </c>
      <c r="H24" s="114" t="str">
        <f>VLOOKUP(B24,'Уч ЮН'!$A$3:$H$492,7,FALSE)</f>
        <v>ДЮСШ Энгельс</v>
      </c>
      <c r="I24" s="60" t="str">
        <f t="shared" si="0"/>
        <v>57,7</v>
      </c>
      <c r="J24" s="265">
        <f t="shared" si="1"/>
        <v>3</v>
      </c>
      <c r="K24" s="265" t="s">
        <v>776</v>
      </c>
      <c r="L24" s="267"/>
      <c r="M24" s="329">
        <v>57.7</v>
      </c>
      <c r="N24" s="268">
        <f t="shared" si="2"/>
        <v>57.7</v>
      </c>
      <c r="O24" s="269" t="str">
        <f>VLOOKUP(B24,'Уч ЮН'!$A$3:$H$492,8,FALSE)</f>
        <v>Минахметова О.В.</v>
      </c>
      <c r="P24" s="270" t="s">
        <v>143</v>
      </c>
      <c r="Q24" s="62"/>
      <c r="R24" s="62"/>
      <c r="S24" s="271"/>
      <c r="T24" s="271"/>
      <c r="V24" s="9"/>
      <c r="X24" s="30"/>
      <c r="AE24" s="20"/>
      <c r="AF24" s="20"/>
      <c r="AG24" s="20"/>
      <c r="AH24" s="20"/>
      <c r="AI24" s="20"/>
      <c r="AJ24" s="20"/>
      <c r="AK24" s="20"/>
    </row>
    <row r="25" spans="1:37" s="9" customFormat="1" ht="15" customHeight="1">
      <c r="A25" s="62">
        <v>12</v>
      </c>
      <c r="B25" s="62" t="s">
        <v>600</v>
      </c>
      <c r="C25" s="63" t="str">
        <f>VLOOKUP(B25,'Уч ЮН'!$A$3:$H$492,2,FALSE)</f>
        <v>Трушин Евгений</v>
      </c>
      <c r="D25" s="110" t="str">
        <f>VLOOKUP(B25,'Уч ЮН'!$A$3:$H$492,3,FALSE)</f>
        <v>2003</v>
      </c>
      <c r="E25" s="54"/>
      <c r="F25" s="63" t="str">
        <f>VLOOKUP(B25,'Уч ЮН'!$A$3:$H$492,5,FALSE)</f>
        <v>Пензенская</v>
      </c>
      <c r="G25" s="87">
        <f>VLOOKUP(B25,'Уч ЮН'!$A$3:$H$492,6,FALSE)</f>
        <v>0</v>
      </c>
      <c r="H25" s="114" t="str">
        <f>VLOOKUP(B25,'Уч ЮН'!$A$3:$H$492,7,FALSE)</f>
        <v>ДЮСШ</v>
      </c>
      <c r="I25" s="60" t="str">
        <f t="shared" si="0"/>
        <v>57,8</v>
      </c>
      <c r="J25" s="265">
        <f t="shared" si="1"/>
        <v>3</v>
      </c>
      <c r="K25" s="265" t="s">
        <v>776</v>
      </c>
      <c r="L25" s="267"/>
      <c r="M25" s="329">
        <v>57.8</v>
      </c>
      <c r="N25" s="268">
        <f t="shared" si="2"/>
        <v>57.8</v>
      </c>
      <c r="O25" s="269" t="str">
        <f>VLOOKUP(B25,'Уч ЮН'!$A$3:$H$492,8,FALSE)</f>
        <v>Димаев Р.Р.</v>
      </c>
      <c r="P25" s="70" t="s">
        <v>136</v>
      </c>
      <c r="AE25" s="64"/>
      <c r="AF25" s="64"/>
      <c r="AG25" s="64"/>
      <c r="AH25" s="64"/>
      <c r="AI25" s="64"/>
      <c r="AJ25" s="64"/>
      <c r="AK25" s="64"/>
    </row>
    <row r="26" spans="1:37" s="9" customFormat="1" ht="15" customHeight="1">
      <c r="A26" s="62">
        <v>13</v>
      </c>
      <c r="B26" s="62">
        <v>614</v>
      </c>
      <c r="C26" s="63" t="str">
        <f>VLOOKUP(B26,'Уч ЮН'!$A$3:$H$492,2,FALSE)</f>
        <v>Литвиненко  Данил</v>
      </c>
      <c r="D26" s="110" t="str">
        <f>VLOOKUP(B26,'Уч ЮН'!$A$3:$H$492,3,FALSE)</f>
        <v>2003</v>
      </c>
      <c r="E26" s="54" t="str">
        <f>VLOOKUP(B26,'Уч ЮН'!$A$3:$H$492,4,FALSE)</f>
        <v>1юн</v>
      </c>
      <c r="F26" s="63" t="str">
        <f>VLOOKUP(B26,'Уч ЮН'!$A$3:$H$492,5,FALSE)</f>
        <v>Саратовская</v>
      </c>
      <c r="G26" s="87">
        <f>VLOOKUP(B26,'Уч ЮН'!$A$3:$H$492,6,FALSE)</f>
        <v>0</v>
      </c>
      <c r="H26" s="114" t="str">
        <f>VLOOKUP(B26,'Уч ЮН'!$A$3:$H$492,7,FALSE)</f>
        <v>ДЮСШ Энгельс</v>
      </c>
      <c r="I26" s="60" t="str">
        <f t="shared" si="0"/>
        <v>58,9</v>
      </c>
      <c r="J26" s="265">
        <f t="shared" si="1"/>
        <v>3</v>
      </c>
      <c r="K26" s="265" t="s">
        <v>776</v>
      </c>
      <c r="L26" s="267"/>
      <c r="M26" s="329" t="s">
        <v>654</v>
      </c>
      <c r="N26" s="268">
        <f t="shared" si="2"/>
        <v>58.9</v>
      </c>
      <c r="O26" s="269" t="str">
        <f>VLOOKUP(B26,'Уч ЮН'!$A$3:$H$492,8,FALSE)</f>
        <v>Ромашко М.А.</v>
      </c>
      <c r="P26" s="70" t="s">
        <v>143</v>
      </c>
      <c r="Q26" s="62"/>
      <c r="R26" s="62"/>
      <c r="AE26" s="64"/>
      <c r="AF26" s="64"/>
      <c r="AG26" s="64"/>
      <c r="AH26" s="64"/>
      <c r="AI26" s="64"/>
      <c r="AJ26" s="64"/>
      <c r="AK26" s="64"/>
    </row>
    <row r="27" spans="1:37" s="9" customFormat="1" ht="15" customHeight="1">
      <c r="A27" s="62">
        <v>14</v>
      </c>
      <c r="B27" s="62">
        <v>428</v>
      </c>
      <c r="C27" s="63" t="str">
        <f>VLOOKUP(B27,'Уч ЮН'!$A$3:$H$492,2,FALSE)</f>
        <v>Зенков Михаил</v>
      </c>
      <c r="D27" s="110" t="str">
        <f>VLOOKUP(B27,'Уч ЮН'!$A$3:$H$492,3,FALSE)</f>
        <v>2003</v>
      </c>
      <c r="E27" s="54" t="str">
        <f>VLOOKUP(B27,'Уч ЮН'!$A$3:$H$492,4,FALSE)</f>
        <v>1юн</v>
      </c>
      <c r="F27" s="63" t="str">
        <f>VLOOKUP(B27,'Уч ЮН'!$A$3:$H$492,5,FALSE)</f>
        <v>Пензенская</v>
      </c>
      <c r="G27" s="87">
        <f>VLOOKUP(B27,'Уч ЮН'!$A$3:$H$492,6,FALSE)</f>
        <v>0</v>
      </c>
      <c r="H27" s="114" t="str">
        <f>VLOOKUP(B27,'Уч ЮН'!$A$3:$H$492,7,FALSE)</f>
        <v>ДЮСШ-6</v>
      </c>
      <c r="I27" s="60" t="str">
        <f t="shared" si="0"/>
        <v>59,3</v>
      </c>
      <c r="J27" s="265">
        <f t="shared" si="1"/>
        <v>3</v>
      </c>
      <c r="K27" s="265" t="s">
        <v>776</v>
      </c>
      <c r="L27" s="267"/>
      <c r="M27" s="329">
        <v>59.3</v>
      </c>
      <c r="N27" s="268">
        <f t="shared" si="2"/>
        <v>59.3</v>
      </c>
      <c r="O27" s="269" t="str">
        <f>VLOOKUP(B27,'Уч ЮН'!$A$3:$H$492,8,FALSE)</f>
        <v>Зинуков А.В.</v>
      </c>
      <c r="P27" s="70" t="s">
        <v>133</v>
      </c>
      <c r="Q27" s="62"/>
      <c r="AE27" s="64"/>
      <c r="AF27" s="64"/>
      <c r="AG27" s="64"/>
      <c r="AH27" s="64"/>
      <c r="AI27" s="64"/>
      <c r="AJ27" s="64"/>
      <c r="AK27" s="64"/>
    </row>
    <row r="28" spans="1:37" s="11" customFormat="1" ht="15" customHeight="1">
      <c r="A28" s="62">
        <v>15</v>
      </c>
      <c r="B28" s="62">
        <v>458</v>
      </c>
      <c r="C28" s="63" t="str">
        <f>VLOOKUP(B28,'Уч ЮН'!$A$3:$H$492,2,FALSE)</f>
        <v>Ташкин Александр</v>
      </c>
      <c r="D28" s="110" t="str">
        <f>VLOOKUP(B28,'Уч ЮН'!$A$3:$H$492,3,FALSE)</f>
        <v>2003</v>
      </c>
      <c r="E28" s="54"/>
      <c r="F28" s="63" t="str">
        <f>VLOOKUP(B28,'Уч ЮН'!$A$3:$H$492,5,FALSE)</f>
        <v>Пензенская</v>
      </c>
      <c r="G28" s="87">
        <f>VLOOKUP(B28,'Уч ЮН'!$A$3:$H$492,6,FALSE)</f>
        <v>0</v>
      </c>
      <c r="H28" s="114" t="str">
        <f>VLOOKUP(B28,'Уч ЮН'!$A$3:$H$492,7,FALSE)</f>
        <v>ДЮСШ-6</v>
      </c>
      <c r="I28" s="60" t="str">
        <f t="shared" si="0"/>
        <v>59,5</v>
      </c>
      <c r="J28" s="265">
        <f t="shared" si="1"/>
        <v>3</v>
      </c>
      <c r="K28" s="265" t="s">
        <v>776</v>
      </c>
      <c r="L28" s="267"/>
      <c r="M28" s="329">
        <v>59.5</v>
      </c>
      <c r="N28" s="268">
        <f t="shared" si="2"/>
        <v>59.5</v>
      </c>
      <c r="O28" s="269" t="str">
        <f>VLOOKUP(B28,'Уч ЮН'!$A$3:$H$492,8,FALSE)</f>
        <v>Кабанова Н.С.</v>
      </c>
      <c r="P28" s="70" t="s">
        <v>642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64"/>
      <c r="AF28" s="64"/>
      <c r="AG28" s="64"/>
      <c r="AH28" s="64"/>
      <c r="AI28" s="64"/>
      <c r="AJ28" s="64"/>
      <c r="AK28" s="64"/>
    </row>
    <row r="29" spans="1:37" s="11" customFormat="1" ht="15" customHeight="1">
      <c r="A29" s="62">
        <v>16</v>
      </c>
      <c r="B29" s="62">
        <v>359</v>
      </c>
      <c r="C29" s="63" t="str">
        <f>VLOOKUP(B29,'Уч ЮН'!$A$3:$H$492,2,FALSE)</f>
        <v>Воробьев Кирилл</v>
      </c>
      <c r="D29" s="110" t="str">
        <f>VLOOKUP(B29,'Уч ЮН'!$A$3:$H$492,3,FALSE)</f>
        <v>2003</v>
      </c>
      <c r="E29" s="54"/>
      <c r="F29" s="63" t="str">
        <f>VLOOKUP(B29,'Уч ЮН'!$A$3:$H$492,5,FALSE)</f>
        <v>Пензенская</v>
      </c>
      <c r="G29" s="87">
        <f>VLOOKUP(B29,'Уч ЮН'!$A$3:$H$492,6,FALSE)</f>
        <v>0</v>
      </c>
      <c r="H29" s="114" t="str">
        <f>VLOOKUP(B29,'Уч ЮН'!$A$3:$H$492,7,FALSE)</f>
        <v>Губ.лицей</v>
      </c>
      <c r="I29" s="60" t="str">
        <f t="shared" ref="I29:I38" si="3">CONCATENATE(L29,":",M29)</f>
        <v>1:00,4</v>
      </c>
      <c r="J29" s="265">
        <f t="shared" si="1"/>
        <v>3</v>
      </c>
      <c r="K29" s="265" t="s">
        <v>776</v>
      </c>
      <c r="L29" s="267">
        <v>1</v>
      </c>
      <c r="M29" s="329" t="s">
        <v>647</v>
      </c>
      <c r="N29" s="268">
        <f t="shared" si="2"/>
        <v>100.4</v>
      </c>
      <c r="O29" s="269" t="str">
        <f>VLOOKUP(B29,'Уч ЮН'!$A$3:$H$492,8,FALSE)</f>
        <v>Шиндин Н.Г.</v>
      </c>
      <c r="P29" s="270" t="s">
        <v>143</v>
      </c>
      <c r="Q29" s="271"/>
      <c r="R29" s="271"/>
      <c r="S29" s="271"/>
      <c r="T29" s="271"/>
      <c r="V29" s="9"/>
      <c r="W29" s="9"/>
      <c r="X29" s="30"/>
      <c r="AE29" s="20"/>
      <c r="AF29" s="20"/>
      <c r="AG29" s="20"/>
      <c r="AH29" s="20"/>
      <c r="AI29" s="20"/>
      <c r="AJ29" s="20"/>
      <c r="AK29" s="20"/>
    </row>
    <row r="30" spans="1:37" s="11" customFormat="1" ht="15" customHeight="1">
      <c r="A30" s="62">
        <v>17</v>
      </c>
      <c r="B30" s="62">
        <v>249</v>
      </c>
      <c r="C30" s="63" t="str">
        <f>VLOOKUP(B30,'Уч ЮН'!$A$3:$H$492,2,FALSE)</f>
        <v>Яковлев Дмитрий</v>
      </c>
      <c r="D30" s="110" t="str">
        <f>VLOOKUP(B30,'Уч ЮН'!$A$3:$H$492,3,FALSE)</f>
        <v>2004</v>
      </c>
      <c r="E30" s="54"/>
      <c r="F30" s="63" t="str">
        <f>VLOOKUP(B30,'Уч ЮН'!$A$3:$H$492,5,FALSE)</f>
        <v>Пензенская</v>
      </c>
      <c r="G30" s="87">
        <f>VLOOKUP(B30,'Уч ЮН'!$A$3:$H$492,6,FALSE)</f>
        <v>0</v>
      </c>
      <c r="H30" s="114" t="str">
        <f>VLOOKUP(B30,'Уч ЮН'!$A$3:$H$492,7,FALSE)</f>
        <v>ДЮСШ-6</v>
      </c>
      <c r="I30" s="60" t="str">
        <f t="shared" si="3"/>
        <v>1:00,7</v>
      </c>
      <c r="J30" s="265">
        <f t="shared" si="1"/>
        <v>3</v>
      </c>
      <c r="K30" s="265" t="s">
        <v>776</v>
      </c>
      <c r="L30" s="267">
        <v>1</v>
      </c>
      <c r="M30" s="329" t="s">
        <v>655</v>
      </c>
      <c r="N30" s="268">
        <f t="shared" si="2"/>
        <v>100.7</v>
      </c>
      <c r="O30" s="269" t="str">
        <f>VLOOKUP(B30,'Уч ЮН'!$A$3:$H$492,8,FALSE)</f>
        <v>Краснова И.Н.</v>
      </c>
      <c r="P30" s="270" t="s">
        <v>136</v>
      </c>
      <c r="Q30" s="271"/>
      <c r="R30" s="62"/>
      <c r="S30" s="271"/>
      <c r="T30" s="271"/>
      <c r="V30" s="9"/>
      <c r="AE30" s="20"/>
      <c r="AF30" s="20"/>
      <c r="AG30" s="20"/>
      <c r="AH30" s="20"/>
      <c r="AI30" s="20"/>
      <c r="AJ30" s="20"/>
      <c r="AK30" s="20"/>
    </row>
    <row r="31" spans="1:37" s="11" customFormat="1" ht="15" customHeight="1">
      <c r="A31" s="62">
        <v>18</v>
      </c>
      <c r="B31" s="62">
        <v>235</v>
      </c>
      <c r="C31" s="63" t="str">
        <f>VLOOKUP(B31,'Уч ЮН'!$A$3:$H$492,2,FALSE)</f>
        <v>Карпушкин Владислав</v>
      </c>
      <c r="D31" s="110" t="str">
        <f>VLOOKUP(B31,'Уч ЮН'!$A$3:$H$492,3,FALSE)</f>
        <v>2003</v>
      </c>
      <c r="E31" s="54" t="str">
        <f>VLOOKUP(B31,'Уч ЮН'!$A$3:$H$492,4,FALSE)</f>
        <v>3</v>
      </c>
      <c r="F31" s="63" t="str">
        <f>VLOOKUP(B31,'Уч ЮН'!$A$3:$H$492,5,FALSE)</f>
        <v>Пензенская</v>
      </c>
      <c r="G31" s="87">
        <f>VLOOKUP(B31,'Уч ЮН'!$A$3:$H$492,6,FALSE)</f>
        <v>0</v>
      </c>
      <c r="H31" s="114" t="str">
        <f>VLOOKUP(B31,'Уч ЮН'!$A$3:$H$492,7,FALSE)</f>
        <v>СДЮСШОР Заречный</v>
      </c>
      <c r="I31" s="60" t="str">
        <f t="shared" si="3"/>
        <v>1:01,5</v>
      </c>
      <c r="J31" s="265" t="str">
        <f t="shared" si="1"/>
        <v>1ю</v>
      </c>
      <c r="K31" s="265" t="s">
        <v>776</v>
      </c>
      <c r="L31" s="267">
        <v>1</v>
      </c>
      <c r="M31" s="329" t="s">
        <v>656</v>
      </c>
      <c r="N31" s="268">
        <f t="shared" si="2"/>
        <v>101.5</v>
      </c>
      <c r="O31" s="269" t="str">
        <f>VLOOKUP(B31,'Уч ЮН'!$A$3:$H$492,8,FALSE)</f>
        <v>Жиженкова С.С.</v>
      </c>
      <c r="P31" s="70" t="s">
        <v>133</v>
      </c>
      <c r="Q31" s="62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64"/>
      <c r="AF31" s="64"/>
      <c r="AG31" s="64"/>
      <c r="AH31" s="64"/>
      <c r="AI31" s="64"/>
      <c r="AJ31" s="64"/>
      <c r="AK31" s="64"/>
    </row>
    <row r="32" spans="1:37" s="11" customFormat="1" ht="15" customHeight="1">
      <c r="A32" s="62">
        <v>19</v>
      </c>
      <c r="B32" s="62">
        <v>626</v>
      </c>
      <c r="C32" s="63" t="str">
        <f>VLOOKUP(B32,'Уч ЮН'!$A$3:$H$492,2,FALSE)</f>
        <v>Малышев Константин</v>
      </c>
      <c r="D32" s="110" t="str">
        <f>VLOOKUP(B32,'Уч ЮН'!$A$3:$H$492,3,FALSE)</f>
        <v>2004</v>
      </c>
      <c r="E32" s="54" t="str">
        <f>VLOOKUP(B32,'Уч ЮН'!$A$3:$H$492,4,FALSE)</f>
        <v>1юн</v>
      </c>
      <c r="F32" s="63" t="str">
        <f>VLOOKUP(B32,'Уч ЮН'!$A$3:$H$492,5,FALSE)</f>
        <v>Нижегородская</v>
      </c>
      <c r="G32" s="87">
        <f>VLOOKUP(B32,'Уч ЮН'!$A$3:$H$492,6,FALSE)</f>
        <v>0</v>
      </c>
      <c r="H32" s="114" t="str">
        <f>VLOOKUP(B32,'Уч ЮН'!$A$3:$H$492,7,FALSE)</f>
        <v xml:space="preserve"> ДЮСШ-3, Арзамас</v>
      </c>
      <c r="I32" s="60" t="str">
        <f t="shared" si="3"/>
        <v>1:01,6</v>
      </c>
      <c r="J32" s="265" t="str">
        <f t="shared" si="1"/>
        <v>1ю</v>
      </c>
      <c r="K32" s="265" t="s">
        <v>776</v>
      </c>
      <c r="L32" s="267">
        <v>1</v>
      </c>
      <c r="M32" s="329" t="s">
        <v>648</v>
      </c>
      <c r="N32" s="268">
        <f t="shared" si="2"/>
        <v>101.6</v>
      </c>
      <c r="O32" s="269" t="str">
        <f>VLOOKUP(B32,'Уч ЮН'!$A$3:$H$492,8,FALSE)</f>
        <v>Папин А.Ю</v>
      </c>
      <c r="P32" s="70" t="s">
        <v>136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64"/>
      <c r="AF32" s="64"/>
      <c r="AG32" s="64"/>
      <c r="AH32" s="64"/>
      <c r="AI32" s="64"/>
      <c r="AJ32" s="64"/>
      <c r="AK32" s="64"/>
    </row>
    <row r="33" spans="1:37" s="11" customFormat="1" ht="15" customHeight="1">
      <c r="A33" s="62">
        <v>20</v>
      </c>
      <c r="B33" s="62">
        <v>620</v>
      </c>
      <c r="C33" s="63" t="str">
        <f>VLOOKUP(B33,'Уч ЮН'!$A$3:$H$492,2,FALSE)</f>
        <v>Ганин Матвей</v>
      </c>
      <c r="D33" s="110">
        <f>VLOOKUP(B33,'Уч ЮН'!$A$3:$H$492,3,FALSE)</f>
        <v>2003</v>
      </c>
      <c r="E33" s="54">
        <f>VLOOKUP(B33,'Уч ЮН'!$A$3:$H$492,4,FALSE)</f>
        <v>3</v>
      </c>
      <c r="F33" s="63" t="str">
        <f>VLOOKUP(B33,'Уч ЮН'!$A$3:$H$492,5,FALSE)</f>
        <v>Нижегородская</v>
      </c>
      <c r="G33" s="87">
        <f>VLOOKUP(B33,'Уч ЮН'!$A$3:$H$492,6,FALSE)</f>
        <v>0</v>
      </c>
      <c r="H33" s="114" t="str">
        <f>VLOOKUP(B33,'Уч ЮН'!$A$3:$H$492,7,FALSE)</f>
        <v xml:space="preserve"> ДЮСШ-3, Арзамас</v>
      </c>
      <c r="I33" s="60" t="str">
        <f t="shared" si="3"/>
        <v>1:02,3</v>
      </c>
      <c r="J33" s="265" t="str">
        <f t="shared" si="1"/>
        <v>1ю</v>
      </c>
      <c r="K33" s="265" t="s">
        <v>776</v>
      </c>
      <c r="L33" s="267">
        <v>1</v>
      </c>
      <c r="M33" s="329" t="s">
        <v>652</v>
      </c>
      <c r="N33" s="268">
        <f t="shared" si="2"/>
        <v>102.3</v>
      </c>
      <c r="O33" s="269" t="str">
        <f>VLOOKUP(B33,'Уч ЮН'!$A$3:$H$492,8,FALSE)</f>
        <v>Папин А.Ю</v>
      </c>
      <c r="P33" s="270" t="s">
        <v>136</v>
      </c>
      <c r="Q33" s="271"/>
      <c r="R33" s="62"/>
      <c r="S33" s="271"/>
      <c r="T33" s="271"/>
      <c r="V33" s="9"/>
      <c r="X33" s="30"/>
      <c r="AE33" s="20"/>
      <c r="AF33" s="20"/>
      <c r="AG33" s="20"/>
      <c r="AH33" s="20"/>
      <c r="AI33" s="20"/>
      <c r="AJ33" s="20"/>
      <c r="AK33" s="20"/>
    </row>
    <row r="34" spans="1:37" s="11" customFormat="1" ht="15" customHeight="1">
      <c r="A34" s="62">
        <v>21</v>
      </c>
      <c r="B34" s="62">
        <v>316</v>
      </c>
      <c r="C34" s="63" t="str">
        <f>VLOOKUP(B34,'Уч ЮН'!$A$3:$H$492,2,FALSE)</f>
        <v>Киреев Руслан</v>
      </c>
      <c r="D34" s="110" t="str">
        <f>VLOOKUP(B34,'Уч ЮН'!$A$3:$H$492,3,FALSE)</f>
        <v>2003</v>
      </c>
      <c r="E34" s="54"/>
      <c r="F34" s="63" t="str">
        <f>VLOOKUP(B34,'Уч ЮН'!$A$3:$H$492,5,FALSE)</f>
        <v>Пензенская</v>
      </c>
      <c r="G34" s="87">
        <f>VLOOKUP(B34,'Уч ЮН'!$A$3:$H$492,6,FALSE)</f>
        <v>0</v>
      </c>
      <c r="H34" s="114" t="str">
        <f>VLOOKUP(B34,'Уч ЮН'!$A$3:$H$492,7,FALSE)</f>
        <v>КСШОР</v>
      </c>
      <c r="I34" s="60" t="str">
        <f t="shared" si="3"/>
        <v>1:02,8</v>
      </c>
      <c r="J34" s="265" t="str">
        <f t="shared" si="1"/>
        <v>1ю</v>
      </c>
      <c r="K34" s="265" t="s">
        <v>776</v>
      </c>
      <c r="L34" s="267">
        <v>1</v>
      </c>
      <c r="M34" s="329" t="s">
        <v>657</v>
      </c>
      <c r="N34" s="268">
        <f t="shared" si="2"/>
        <v>102.8</v>
      </c>
      <c r="O34" s="269" t="str">
        <f>VLOOKUP(B34,'Уч ЮН'!$A$3:$H$492,8,FALSE)</f>
        <v>Конова Т.В.</v>
      </c>
      <c r="P34" s="70" t="s">
        <v>642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64"/>
      <c r="AF34" s="64"/>
      <c r="AG34" s="64"/>
      <c r="AH34" s="64"/>
      <c r="AI34" s="64"/>
      <c r="AJ34" s="64"/>
      <c r="AK34" s="64"/>
    </row>
    <row r="35" spans="1:37" s="11" customFormat="1" ht="15" customHeight="1">
      <c r="A35" s="62">
        <v>22</v>
      </c>
      <c r="B35" s="62">
        <v>225</v>
      </c>
      <c r="C35" s="63" t="str">
        <f>VLOOKUP(B35,'Уч ЮН'!$A$3:$H$492,2,FALSE)</f>
        <v>Баженов Артём</v>
      </c>
      <c r="D35" s="110" t="str">
        <f>VLOOKUP(B35,'Уч ЮН'!$A$3:$H$492,3,FALSE)</f>
        <v>2003</v>
      </c>
      <c r="E35" s="54" t="str">
        <f>VLOOKUP(B35,'Уч ЮН'!$A$3:$H$492,4,FALSE)</f>
        <v>3</v>
      </c>
      <c r="F35" s="63" t="str">
        <f>VLOOKUP(B35,'Уч ЮН'!$A$3:$H$492,5,FALSE)</f>
        <v>Пензенская</v>
      </c>
      <c r="G35" s="87">
        <f>VLOOKUP(B35,'Уч ЮН'!$A$3:$H$492,6,FALSE)</f>
        <v>0</v>
      </c>
      <c r="H35" s="114" t="str">
        <f>VLOOKUP(B35,'Уч ЮН'!$A$3:$H$492,7,FALSE)</f>
        <v>СДЮСШОР Заречный</v>
      </c>
      <c r="I35" s="60" t="str">
        <f t="shared" si="3"/>
        <v>1:04,8</v>
      </c>
      <c r="J35" s="265" t="str">
        <f t="shared" si="1"/>
        <v>1ю</v>
      </c>
      <c r="K35" s="265" t="s">
        <v>776</v>
      </c>
      <c r="L35" s="267">
        <v>1</v>
      </c>
      <c r="M35" s="329" t="s">
        <v>649</v>
      </c>
      <c r="N35" s="268">
        <f t="shared" si="2"/>
        <v>104.8</v>
      </c>
      <c r="O35" s="269" t="str">
        <f>VLOOKUP(B35,'Уч ЮН'!$A$3:$H$492,8,FALSE)</f>
        <v>Сёмин С.В.</v>
      </c>
      <c r="P35" s="330" t="s">
        <v>133</v>
      </c>
      <c r="Q35" s="62"/>
      <c r="R35" s="62"/>
      <c r="S35" s="297"/>
      <c r="T35" s="298"/>
      <c r="U35" s="47"/>
      <c r="V35" s="50"/>
      <c r="W35" s="9"/>
      <c r="X35" s="30"/>
      <c r="Y35" s="32"/>
      <c r="Z35" s="32"/>
      <c r="AA35" s="32"/>
      <c r="AB35" s="32"/>
      <c r="AC35" s="32"/>
      <c r="AD35" s="32"/>
      <c r="AE35" s="121"/>
      <c r="AF35" s="121"/>
      <c r="AG35" s="121"/>
      <c r="AH35" s="121"/>
      <c r="AI35" s="121"/>
      <c r="AJ35" s="121"/>
      <c r="AK35" s="121"/>
    </row>
    <row r="36" spans="1:37" s="11" customFormat="1" ht="15" customHeight="1">
      <c r="A36" s="62">
        <v>23</v>
      </c>
      <c r="B36" s="62">
        <v>73</v>
      </c>
      <c r="C36" s="63" t="str">
        <f>VLOOKUP(B36,'Уч ЮН'!$A$3:$H$492,2,FALSE)</f>
        <v>Першин Иван</v>
      </c>
      <c r="D36" s="110" t="str">
        <f>VLOOKUP(B36,'Уч ЮН'!$A$3:$H$492,3,FALSE)</f>
        <v>2004</v>
      </c>
      <c r="E36" s="54"/>
      <c r="F36" s="63" t="str">
        <f>VLOOKUP(B36,'Уч ЮН'!$A$3:$H$492,5,FALSE)</f>
        <v>Пензенская</v>
      </c>
      <c r="G36" s="87">
        <f>VLOOKUP(B36,'Уч ЮН'!$A$3:$H$492,6,FALSE)</f>
        <v>0</v>
      </c>
      <c r="H36" s="114" t="str">
        <f>VLOOKUP(B36,'Уч ЮН'!$A$3:$H$492,7,FALSE)</f>
        <v>Загоскино</v>
      </c>
      <c r="I36" s="60" t="str">
        <f t="shared" si="3"/>
        <v>1:05,2</v>
      </c>
      <c r="J36" s="265" t="str">
        <f t="shared" si="1"/>
        <v>1ю</v>
      </c>
      <c r="K36" s="265" t="s">
        <v>776</v>
      </c>
      <c r="L36" s="267">
        <v>1</v>
      </c>
      <c r="M36" s="329" t="s">
        <v>658</v>
      </c>
      <c r="N36" s="268">
        <f t="shared" si="2"/>
        <v>105.2</v>
      </c>
      <c r="O36" s="269" t="str">
        <f>VLOOKUP(B36,'Уч ЮН'!$A$3:$H$492,8,FALSE)</f>
        <v>Беляков Ю.В</v>
      </c>
      <c r="P36" s="70"/>
      <c r="Q36" s="62"/>
      <c r="R36" s="62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64"/>
      <c r="AF36" s="64"/>
      <c r="AG36" s="64"/>
      <c r="AH36" s="64"/>
      <c r="AI36" s="64"/>
      <c r="AJ36" s="64"/>
      <c r="AK36" s="64"/>
    </row>
    <row r="37" spans="1:37" s="11" customFormat="1" ht="15" customHeight="1">
      <c r="A37" s="62">
        <v>24</v>
      </c>
      <c r="B37" s="62">
        <v>611</v>
      </c>
      <c r="C37" s="63" t="str">
        <f>VLOOKUP(B37,'Уч ЮН'!$A$3:$H$492,2,FALSE)</f>
        <v>Горошилов Никита</v>
      </c>
      <c r="D37" s="110" t="str">
        <f>VLOOKUP(B37,'Уч ЮН'!$A$3:$H$492,3,FALSE)</f>
        <v>2003</v>
      </c>
      <c r="E37" s="54" t="str">
        <f>VLOOKUP(B37,'Уч ЮН'!$A$3:$H$492,4,FALSE)</f>
        <v>1юн</v>
      </c>
      <c r="F37" s="63" t="str">
        <f>VLOOKUP(B37,'Уч ЮН'!$A$3:$H$492,5,FALSE)</f>
        <v>Саратовская</v>
      </c>
      <c r="G37" s="87">
        <f>VLOOKUP(B37,'Уч ЮН'!$A$3:$H$492,6,FALSE)</f>
        <v>0</v>
      </c>
      <c r="H37" s="114" t="str">
        <f>VLOOKUP(B37,'Уч ЮН'!$A$3:$H$492,7,FALSE)</f>
        <v>ДЮСШ Энгельс</v>
      </c>
      <c r="I37" s="60" t="str">
        <f t="shared" si="3"/>
        <v>1:05,3</v>
      </c>
      <c r="J37" s="265" t="str">
        <f t="shared" si="1"/>
        <v>1ю</v>
      </c>
      <c r="K37" s="265" t="s">
        <v>776</v>
      </c>
      <c r="L37" s="267">
        <v>1</v>
      </c>
      <c r="M37" s="329" t="s">
        <v>653</v>
      </c>
      <c r="N37" s="268">
        <f t="shared" si="2"/>
        <v>105.3</v>
      </c>
      <c r="O37" s="269" t="str">
        <f>VLOOKUP(B37,'Уч ЮН'!$A$3:$H$492,8,FALSE)</f>
        <v>Ромашко М.А.</v>
      </c>
      <c r="P37" s="70" t="s">
        <v>133</v>
      </c>
      <c r="Q37" s="62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64"/>
      <c r="AF37" s="64"/>
      <c r="AG37" s="64"/>
      <c r="AH37" s="64"/>
      <c r="AI37" s="64"/>
      <c r="AJ37" s="64"/>
      <c r="AK37" s="64"/>
    </row>
    <row r="38" spans="1:37" s="11" customFormat="1" ht="15" customHeight="1">
      <c r="A38" s="62">
        <v>25</v>
      </c>
      <c r="B38" s="62" t="s">
        <v>603</v>
      </c>
      <c r="C38" s="63" t="str">
        <f>VLOOKUP(B38,'Уч ЮН'!$A$3:$H$492,2,FALSE)</f>
        <v>Секутров Алексей</v>
      </c>
      <c r="D38" s="110" t="str">
        <f>VLOOKUP(B38,'Уч ЮН'!$A$3:$H$492,3,FALSE)</f>
        <v>2004</v>
      </c>
      <c r="E38" s="54"/>
      <c r="F38" s="63" t="str">
        <f>VLOOKUP(B38,'Уч ЮН'!$A$3:$H$492,5,FALSE)</f>
        <v>Пензенская</v>
      </c>
      <c r="G38" s="87">
        <f>VLOOKUP(B38,'Уч ЮН'!$A$3:$H$492,6,FALSE)</f>
        <v>0</v>
      </c>
      <c r="H38" s="114" t="str">
        <f>VLOOKUP(B38,'Уч ЮН'!$A$3:$H$492,7,FALSE)</f>
        <v xml:space="preserve">Засечное </v>
      </c>
      <c r="I38" s="60" t="str">
        <f t="shared" si="3"/>
        <v>1:05,7</v>
      </c>
      <c r="J38" s="265" t="str">
        <f t="shared" si="1"/>
        <v>1ю</v>
      </c>
      <c r="K38" s="265" t="s">
        <v>776</v>
      </c>
      <c r="L38" s="267">
        <v>1</v>
      </c>
      <c r="M38" s="329" t="s">
        <v>646</v>
      </c>
      <c r="N38" s="268">
        <f t="shared" si="2"/>
        <v>105.7</v>
      </c>
      <c r="O38" s="269" t="str">
        <f>VLOOKUP(B38,'Уч ЮН'!$A$3:$H$492,8,FALSE)</f>
        <v>Димаев М.Р.</v>
      </c>
      <c r="P38" s="270" t="s">
        <v>642</v>
      </c>
      <c r="Q38" s="271"/>
      <c r="R38" s="62"/>
      <c r="S38" s="271"/>
      <c r="T38" s="271"/>
      <c r="V38" s="9"/>
      <c r="AE38" s="20"/>
      <c r="AF38" s="20"/>
      <c r="AG38" s="20"/>
      <c r="AH38" s="20"/>
      <c r="AI38" s="20"/>
      <c r="AJ38" s="20"/>
      <c r="AK38" s="20"/>
    </row>
    <row r="39" spans="1:37" s="11" customFormat="1" ht="15" hidden="1" customHeight="1">
      <c r="A39" s="302"/>
      <c r="B39" s="302">
        <v>219</v>
      </c>
      <c r="C39" s="304" t="str">
        <f>VLOOKUP(B39,'Уч ЮН'!$A$3:$H$492,2,FALSE)</f>
        <v>Шалаев Алексей</v>
      </c>
      <c r="D39" s="305" t="str">
        <f>VLOOKUP(B39,'Уч ЮН'!$A$3:$H$492,3,FALSE)</f>
        <v>2003</v>
      </c>
      <c r="E39" s="306">
        <f>VLOOKUP(B39,'Уч ЮН'!$A$3:$H$492,4,FALSE)</f>
        <v>2</v>
      </c>
      <c r="F39" s="304" t="str">
        <f>VLOOKUP(B39,'Уч ЮН'!$A$3:$H$492,5,FALSE)</f>
        <v>Мордовия</v>
      </c>
      <c r="G39" s="307">
        <f>VLOOKUP(B39,'Уч ЮН'!$A$3:$H$492,6,FALSE)</f>
        <v>0</v>
      </c>
      <c r="H39" s="308" t="str">
        <f>VLOOKUP(B39,'Уч ЮН'!$A$3:$H$492,7,FALSE)</f>
        <v>КСШОР</v>
      </c>
      <c r="I39" s="309" t="str">
        <f>CONCATENATE(L39,"",M39)</f>
        <v>Н.Я</v>
      </c>
      <c r="J39" s="310"/>
      <c r="K39" s="310"/>
      <c r="L39" s="312"/>
      <c r="M39" s="328" t="s">
        <v>645</v>
      </c>
      <c r="N39" s="313" t="e">
        <f t="shared" si="2"/>
        <v>#VALUE!</v>
      </c>
      <c r="O39" s="314" t="str">
        <f>VLOOKUP(B39,'Уч ЮН'!$A$3:$H$492,8,FALSE)</f>
        <v>Трошина М.И.</v>
      </c>
      <c r="P39" s="315"/>
      <c r="Q39" s="302"/>
      <c r="R39" s="316"/>
      <c r="S39" s="316"/>
      <c r="T39" s="316"/>
      <c r="U39" s="9"/>
      <c r="V39" s="9"/>
      <c r="W39" s="9"/>
      <c r="X39" s="9"/>
      <c r="Y39" s="9"/>
      <c r="Z39" s="9"/>
      <c r="AA39" s="9"/>
      <c r="AB39" s="9"/>
      <c r="AC39" s="9"/>
      <c r="AD39" s="9"/>
      <c r="AE39" s="64"/>
      <c r="AF39" s="64"/>
      <c r="AG39" s="64"/>
      <c r="AH39" s="64"/>
      <c r="AI39" s="64"/>
      <c r="AJ39" s="64"/>
      <c r="AK39" s="64"/>
    </row>
    <row r="40" spans="1:37" s="9" customFormat="1" ht="15" hidden="1" customHeight="1">
      <c r="A40" s="52"/>
      <c r="B40" s="52">
        <v>429</v>
      </c>
      <c r="C40" s="130" t="str">
        <f>VLOOKUP(B40,'Уч ЮН'!$A$3:$H$492,2,FALSE)</f>
        <v>Гуськов Тимофей</v>
      </c>
      <c r="D40" s="128" t="str">
        <f>VLOOKUP(B40,'Уч ЮН'!$A$3:$H$492,3,FALSE)</f>
        <v>2004</v>
      </c>
      <c r="E40" s="129" t="str">
        <f>VLOOKUP(B40,'Уч ЮН'!$A$3:$H$492,4,FALSE)</f>
        <v>1юн</v>
      </c>
      <c r="F40" s="130" t="str">
        <f>VLOOKUP(B40,'Уч ЮН'!$A$3:$H$492,5,FALSE)</f>
        <v>Пензенская</v>
      </c>
      <c r="G40" s="131">
        <f>VLOOKUP(B40,'Уч ЮН'!$A$3:$H$492,6,FALSE)</f>
        <v>0</v>
      </c>
      <c r="H40" s="132" t="str">
        <f>VLOOKUP(B40,'Уч ЮН'!$A$3:$H$492,7,FALSE)</f>
        <v>ДЮСШ-6</v>
      </c>
      <c r="I40" s="133" t="str">
        <f>CONCATENATE(L40,"",M40)</f>
        <v>Н.Я.</v>
      </c>
      <c r="J40" s="81"/>
      <c r="K40" s="81"/>
      <c r="L40" s="134"/>
      <c r="M40" s="256" t="s">
        <v>650</v>
      </c>
      <c r="N40" s="135" t="e">
        <f t="shared" si="2"/>
        <v>#VALUE!</v>
      </c>
      <c r="O40" s="136" t="str">
        <f>VLOOKUP(B40,'Уч ЮН'!$A$3:$H$492,8,FALSE)</f>
        <v>Краснов Р.Б.,Зинуков А.В.</v>
      </c>
      <c r="P40" s="160"/>
      <c r="Q40" s="52"/>
      <c r="R40" s="71"/>
      <c r="S40" s="71"/>
      <c r="T40" s="71"/>
      <c r="AE40" s="64"/>
      <c r="AF40" s="64"/>
      <c r="AG40" s="64"/>
      <c r="AH40" s="64"/>
      <c r="AI40" s="64"/>
      <c r="AJ40" s="64"/>
      <c r="AK40" s="64"/>
    </row>
    <row r="41" spans="1:37" s="9" customFormat="1" ht="15" hidden="1" customHeight="1">
      <c r="A41" s="52"/>
      <c r="B41" s="52">
        <v>97</v>
      </c>
      <c r="C41" s="130" t="str">
        <f>VLOOKUP(B41,'Уч ЮН'!$A$3:$H$492,2,FALSE)</f>
        <v>Ахметов Айрат</v>
      </c>
      <c r="D41" s="128" t="str">
        <f>VLOOKUP(B41,'Уч ЮН'!$A$3:$H$492,3,FALSE)</f>
        <v>2004</v>
      </c>
      <c r="E41" s="129" t="str">
        <f>VLOOKUP(B41,'Уч ЮН'!$A$3:$H$492,4,FALSE)</f>
        <v>3</v>
      </c>
      <c r="F41" s="130" t="str">
        <f>VLOOKUP(B41,'Уч ЮН'!$A$3:$H$492,5,FALSE)</f>
        <v>Пензенская</v>
      </c>
      <c r="G41" s="131">
        <f>VLOOKUP(B41,'Уч ЮН'!$A$3:$H$492,6,FALSE)</f>
        <v>0</v>
      </c>
      <c r="H41" s="132" t="str">
        <f>VLOOKUP(B41,'Уч ЮН'!$A$3:$H$492,7,FALSE)</f>
        <v xml:space="preserve">ДЮСШ </v>
      </c>
      <c r="I41" s="133" t="str">
        <f>CONCATENATE(L41,":",M41)</f>
        <v>:Н.Я</v>
      </c>
      <c r="J41" s="81"/>
      <c r="K41" s="81"/>
      <c r="L41" s="134"/>
      <c r="M41" s="256" t="s">
        <v>645</v>
      </c>
      <c r="N41" s="135" t="e">
        <f t="shared" si="2"/>
        <v>#VALUE!</v>
      </c>
      <c r="O41" s="136" t="str">
        <f>VLOOKUP(B41,'Уч ЮН'!$A$3:$H$492,8,FALSE)</f>
        <v>Абузяров Р.Ф.</v>
      </c>
      <c r="P41" s="160"/>
      <c r="Q41" s="71"/>
      <c r="R41" s="71"/>
      <c r="S41" s="71"/>
      <c r="T41" s="71"/>
      <c r="AE41" s="64"/>
      <c r="AF41" s="64"/>
      <c r="AG41" s="64"/>
      <c r="AH41" s="64"/>
      <c r="AI41" s="64"/>
      <c r="AJ41" s="64"/>
      <c r="AK41" s="64"/>
    </row>
    <row r="42" spans="1:37" s="25" customFormat="1" ht="15.75" customHeight="1">
      <c r="A42" s="367" t="s">
        <v>398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69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</row>
    <row r="43" spans="1:37" s="25" customFormat="1" ht="15.75" customHeight="1">
      <c r="A43" s="368" t="s">
        <v>41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69"/>
      <c r="V43" s="69"/>
      <c r="W43" s="9"/>
      <c r="X43" s="30"/>
      <c r="Y43" s="86"/>
      <c r="Z43" s="86"/>
      <c r="AA43" s="86"/>
      <c r="AB43" s="86"/>
      <c r="AC43" s="86"/>
      <c r="AD43" s="86"/>
      <c r="AE43" s="98"/>
      <c r="AF43" s="98"/>
      <c r="AG43" s="98"/>
      <c r="AH43" s="98"/>
      <c r="AI43" s="98"/>
      <c r="AJ43" s="98"/>
      <c r="AK43" s="98"/>
    </row>
    <row r="44" spans="1:37" ht="12.75" hidden="1" customHeight="1">
      <c r="A44" s="37"/>
      <c r="B44" s="257"/>
      <c r="C44" s="40"/>
      <c r="D44" s="107"/>
      <c r="E44" s="37"/>
      <c r="F44" s="37"/>
      <c r="G44" s="89"/>
      <c r="I44" s="37"/>
      <c r="J44" s="37"/>
      <c r="K44" s="46" t="s">
        <v>50</v>
      </c>
      <c r="L44" s="57"/>
      <c r="M44" s="253"/>
      <c r="N44" s="57"/>
      <c r="O44" s="37" t="s">
        <v>49</v>
      </c>
      <c r="P44" s="249"/>
      <c r="Q44" s="37"/>
      <c r="R44" s="37"/>
      <c r="S44" s="37"/>
      <c r="T44" s="37"/>
      <c r="U44" s="69"/>
      <c r="V44" s="69"/>
      <c r="W44" s="9"/>
      <c r="X44" s="30"/>
      <c r="Y44" s="9"/>
      <c r="Z44" s="9"/>
      <c r="AA44" s="9"/>
      <c r="AB44" s="9"/>
      <c r="AC44" s="9"/>
      <c r="AD44" s="9"/>
      <c r="AE44" s="64"/>
      <c r="AF44" s="64"/>
      <c r="AG44" s="64"/>
      <c r="AH44" s="64"/>
      <c r="AI44" s="64"/>
      <c r="AJ44" s="64"/>
      <c r="AK44" s="64"/>
    </row>
    <row r="45" spans="1:37" s="35" customFormat="1" ht="13.5" customHeight="1">
      <c r="A45" s="39"/>
      <c r="B45" s="257"/>
      <c r="C45" s="42"/>
      <c r="D45" s="108"/>
      <c r="E45" s="41"/>
      <c r="F45" s="38"/>
      <c r="G45" s="90"/>
      <c r="I45" s="147"/>
      <c r="J45" s="147"/>
      <c r="K45" s="125" t="s">
        <v>24</v>
      </c>
      <c r="L45" s="58"/>
      <c r="M45" s="254"/>
      <c r="N45" s="58"/>
      <c r="O45" s="37" t="s">
        <v>862</v>
      </c>
      <c r="P45" s="369" t="s">
        <v>28</v>
      </c>
      <c r="Q45" s="369"/>
      <c r="R45" s="370" t="s">
        <v>634</v>
      </c>
      <c r="S45" s="370"/>
      <c r="T45" s="370"/>
      <c r="U45" s="47"/>
      <c r="V45" s="9"/>
      <c r="W45" s="9"/>
      <c r="X45" s="30"/>
      <c r="Y45" s="100"/>
      <c r="Z45" s="100"/>
      <c r="AA45" s="100"/>
      <c r="AB45" s="100"/>
      <c r="AC45" s="100"/>
      <c r="AD45" s="100"/>
      <c r="AE45" s="144"/>
      <c r="AF45" s="144"/>
      <c r="AG45" s="144"/>
      <c r="AH45" s="144"/>
      <c r="AI45" s="144"/>
      <c r="AJ45" s="144"/>
      <c r="AK45" s="144"/>
    </row>
    <row r="46" spans="1:37" s="36" customFormat="1" ht="24.75" customHeight="1">
      <c r="A46" s="43" t="s">
        <v>2</v>
      </c>
      <c r="B46" s="43" t="s">
        <v>25</v>
      </c>
      <c r="C46" s="43" t="s">
        <v>3</v>
      </c>
      <c r="D46" s="109" t="s">
        <v>406</v>
      </c>
      <c r="E46" s="43" t="s">
        <v>5</v>
      </c>
      <c r="F46" s="43" t="s">
        <v>6</v>
      </c>
      <c r="G46" s="43" t="s">
        <v>7</v>
      </c>
      <c r="H46" s="99" t="s">
        <v>8</v>
      </c>
      <c r="I46" s="96" t="s">
        <v>10</v>
      </c>
      <c r="J46" s="97" t="s">
        <v>18</v>
      </c>
      <c r="K46" s="97" t="s">
        <v>56</v>
      </c>
      <c r="L46" s="95" t="s">
        <v>23</v>
      </c>
      <c r="M46" s="255" t="s">
        <v>24</v>
      </c>
      <c r="N46" s="95" t="s">
        <v>26</v>
      </c>
      <c r="O46" s="94" t="s">
        <v>11</v>
      </c>
      <c r="P46" s="366" t="s">
        <v>12</v>
      </c>
      <c r="Q46" s="366"/>
      <c r="R46" s="366"/>
      <c r="S46" s="263" t="s">
        <v>13</v>
      </c>
      <c r="T46" s="264" t="s">
        <v>2</v>
      </c>
      <c r="U46" s="115"/>
      <c r="V46" s="48"/>
      <c r="W46" s="48"/>
      <c r="X46" s="49"/>
      <c r="AE46" s="145"/>
      <c r="AF46" s="145"/>
      <c r="AG46" s="145"/>
      <c r="AH46" s="145"/>
      <c r="AI46" s="145"/>
      <c r="AJ46" s="145"/>
      <c r="AK46" s="145"/>
    </row>
    <row r="47" spans="1:37" s="9" customFormat="1" ht="15">
      <c r="A47" s="93">
        <v>1</v>
      </c>
      <c r="B47" s="62">
        <v>412</v>
      </c>
      <c r="C47" s="63" t="str">
        <f>VLOOKUP(B47,'Уч ЮН'!$A$3:$H$492,2,FALSE)</f>
        <v>Агафонов Виктор</v>
      </c>
      <c r="D47" s="110" t="str">
        <f>VLOOKUP(B47,'Уч ЮН'!$A$3:$H$492,3,FALSE)</f>
        <v>2001</v>
      </c>
      <c r="E47" s="54" t="str">
        <f>VLOOKUP(B47,'Уч ЮН'!$A$3:$H$492,4,FALSE)</f>
        <v>1</v>
      </c>
      <c r="F47" s="63" t="str">
        <f>VLOOKUP(B47,'Уч ЮН'!$A$3:$H$492,5,FALSE)</f>
        <v>Пензенская</v>
      </c>
      <c r="G47" s="87">
        <f>VLOOKUP(B47,'Уч ЮН'!$A$3:$H$492,6,FALSE)</f>
        <v>0</v>
      </c>
      <c r="H47" s="114" t="str">
        <f>VLOOKUP(B47,'Уч ЮН'!$A$3:$H$492,7,FALSE)</f>
        <v>ДЮСШ-6</v>
      </c>
      <c r="I47" s="60" t="str">
        <f>CONCATENATE(L47,"",M47)</f>
        <v>51,2</v>
      </c>
      <c r="J47" s="265">
        <f t="shared" ref="J47:J81" si="4">LOOKUP(N47,$U$1:$AC$1,$U$2:$AC$2)</f>
        <v>1</v>
      </c>
      <c r="K47" s="265">
        <v>10</v>
      </c>
      <c r="L47" s="267"/>
      <c r="M47" s="329" t="s">
        <v>674</v>
      </c>
      <c r="N47" s="268">
        <f t="shared" ref="N47:N81" si="5">(L47*100)+M47</f>
        <v>51.2</v>
      </c>
      <c r="O47" s="269" t="str">
        <f>VLOOKUP(B47,'Уч ЮН'!$A$3:$H$492,8,FALSE)</f>
        <v>Земсков А.М.</v>
      </c>
      <c r="P47" s="70" t="s">
        <v>143</v>
      </c>
      <c r="AE47" s="64"/>
      <c r="AF47" s="64"/>
      <c r="AG47" s="64"/>
      <c r="AH47" s="64"/>
      <c r="AI47" s="64"/>
      <c r="AJ47" s="64"/>
      <c r="AK47" s="64"/>
    </row>
    <row r="48" spans="1:37" s="9" customFormat="1" ht="15">
      <c r="A48" s="93">
        <v>2</v>
      </c>
      <c r="B48" s="62">
        <v>301</v>
      </c>
      <c r="C48" s="63" t="str">
        <f>VLOOKUP(B48,'Уч ЮН'!$A$3:$H$492,2,FALSE)</f>
        <v>Алькаев Руслан</v>
      </c>
      <c r="D48" s="110" t="str">
        <f>VLOOKUP(B48,'Уч ЮН'!$A$3:$H$492,3,FALSE)</f>
        <v>2001</v>
      </c>
      <c r="E48" s="54"/>
      <c r="F48" s="63" t="str">
        <f>VLOOKUP(B48,'Уч ЮН'!$A$3:$H$492,5,FALSE)</f>
        <v>Пензенская</v>
      </c>
      <c r="G48" s="87">
        <f>VLOOKUP(B48,'Уч ЮН'!$A$3:$H$492,6,FALSE)</f>
        <v>0</v>
      </c>
      <c r="H48" s="114" t="str">
        <f>VLOOKUP(B48,'Уч ЮН'!$A$3:$H$492,7,FALSE)</f>
        <v>КСШОР</v>
      </c>
      <c r="I48" s="60" t="str">
        <f t="shared" ref="I48:I77" si="6">CONCATENATE(L48,"",M48)</f>
        <v>52,3</v>
      </c>
      <c r="J48" s="265">
        <f t="shared" si="4"/>
        <v>1</v>
      </c>
      <c r="K48" s="265">
        <v>7</v>
      </c>
      <c r="L48" s="267"/>
      <c r="M48" s="329" t="s">
        <v>675</v>
      </c>
      <c r="N48" s="268">
        <f t="shared" si="5"/>
        <v>52.3</v>
      </c>
      <c r="O48" s="269" t="str">
        <f>VLOOKUP(B48,'Уч ЮН'!$A$3:$H$492,8,FALSE)</f>
        <v>Конова Т.В.</v>
      </c>
      <c r="P48" s="70" t="s">
        <v>136</v>
      </c>
      <c r="AE48" s="64"/>
      <c r="AF48" s="64"/>
      <c r="AG48" s="64"/>
      <c r="AH48" s="64"/>
      <c r="AI48" s="64"/>
      <c r="AJ48" s="64"/>
      <c r="AK48" s="64"/>
    </row>
    <row r="49" spans="1:37" s="9" customFormat="1" ht="15">
      <c r="A49" s="93">
        <v>3</v>
      </c>
      <c r="B49" s="62">
        <v>1</v>
      </c>
      <c r="C49" s="63" t="str">
        <f>VLOOKUP(B49,'Уч ЮН'!$A$3:$H$492,2,FALSE)</f>
        <v>Дядюк Олег</v>
      </c>
      <c r="D49" s="110" t="str">
        <f>VLOOKUP(B49,'Уч ЮН'!$A$3:$H$492,3,FALSE)</f>
        <v>2001</v>
      </c>
      <c r="E49" s="54"/>
      <c r="F49" s="63" t="str">
        <f>VLOOKUP(B49,'Уч ЮН'!$A$3:$H$492,5,FALSE)</f>
        <v>Самарская</v>
      </c>
      <c r="G49" s="87">
        <f>VLOOKUP(B49,'Уч ЮН'!$A$3:$H$492,6,FALSE)</f>
        <v>0</v>
      </c>
      <c r="H49" s="114" t="str">
        <f>VLOOKUP(B49,'Уч ЮН'!$A$3:$H$492,7,FALSE)</f>
        <v>СДЮСШОР-3 Тольятти</v>
      </c>
      <c r="I49" s="60" t="str">
        <f t="shared" si="6"/>
        <v>52,6</v>
      </c>
      <c r="J49" s="265">
        <f t="shared" si="4"/>
        <v>1</v>
      </c>
      <c r="K49" s="265" t="s">
        <v>776</v>
      </c>
      <c r="L49" s="267"/>
      <c r="M49" s="329" t="s">
        <v>676</v>
      </c>
      <c r="N49" s="268">
        <f t="shared" si="5"/>
        <v>52.6</v>
      </c>
      <c r="O49" s="269" t="str">
        <f>VLOOKUP(B49,'Уч ЮН'!$A$3:$H$492,8,FALSE)</f>
        <v>Пузик О.В</v>
      </c>
      <c r="P49" s="70" t="s">
        <v>133</v>
      </c>
      <c r="AE49" s="64"/>
      <c r="AF49" s="64"/>
      <c r="AG49" s="64"/>
      <c r="AH49" s="64"/>
      <c r="AI49" s="64"/>
      <c r="AJ49" s="64"/>
      <c r="AK49" s="64"/>
    </row>
    <row r="50" spans="1:37" s="9" customFormat="1" ht="15">
      <c r="A50" s="93">
        <v>4</v>
      </c>
      <c r="B50" s="62">
        <v>226</v>
      </c>
      <c r="C50" s="63" t="str">
        <f>VLOOKUP(B50,'Уч ЮН'!$A$3:$H$492,2,FALSE)</f>
        <v>Иванов Егор</v>
      </c>
      <c r="D50" s="110" t="str">
        <f>VLOOKUP(B50,'Уч ЮН'!$A$3:$H$492,3,FALSE)</f>
        <v>2001</v>
      </c>
      <c r="E50" s="54" t="str">
        <f>VLOOKUP(B50,'Уч ЮН'!$A$3:$H$492,4,FALSE)</f>
        <v>2</v>
      </c>
      <c r="F50" s="63" t="str">
        <f>VLOOKUP(B50,'Уч ЮН'!$A$3:$H$492,5,FALSE)</f>
        <v>Пензенская</v>
      </c>
      <c r="G50" s="87">
        <f>VLOOKUP(B50,'Уч ЮН'!$A$3:$H$492,6,FALSE)</f>
        <v>0</v>
      </c>
      <c r="H50" s="114" t="str">
        <f>VLOOKUP(B50,'Уч ЮН'!$A$3:$H$492,7,FALSE)</f>
        <v>КСШОР</v>
      </c>
      <c r="I50" s="60" t="str">
        <f t="shared" si="6"/>
        <v>52,7</v>
      </c>
      <c r="J50" s="265">
        <f t="shared" si="4"/>
        <v>1</v>
      </c>
      <c r="K50" s="265" t="s">
        <v>776</v>
      </c>
      <c r="L50" s="267"/>
      <c r="M50" s="329" t="s">
        <v>689</v>
      </c>
      <c r="N50" s="268">
        <f t="shared" si="5"/>
        <v>52.7</v>
      </c>
      <c r="O50" s="269" t="str">
        <f>VLOOKUP(B50,'Уч ЮН'!$A$3:$H$492,8,FALSE)</f>
        <v>Копылова О.Н.</v>
      </c>
      <c r="P50" s="70" t="s">
        <v>143</v>
      </c>
      <c r="AE50" s="64"/>
      <c r="AF50" s="64"/>
      <c r="AG50" s="64"/>
      <c r="AH50" s="64"/>
      <c r="AI50" s="64"/>
      <c r="AJ50" s="64"/>
      <c r="AK50" s="64"/>
    </row>
    <row r="51" spans="1:37" s="9" customFormat="1" ht="15">
      <c r="A51" s="93">
        <v>5</v>
      </c>
      <c r="B51" s="62">
        <v>197</v>
      </c>
      <c r="C51" s="63" t="str">
        <f>VLOOKUP(B51,'Уч ЮН'!$A$3:$H$492,2,FALSE)</f>
        <v>Бурлаков Дмитрий</v>
      </c>
      <c r="D51" s="110" t="str">
        <f>VLOOKUP(B51,'Уч ЮН'!$A$3:$H$492,3,FALSE)</f>
        <v>2001</v>
      </c>
      <c r="E51" s="54">
        <f>VLOOKUP(B51,'Уч ЮН'!$A$3:$H$492,4,FALSE)</f>
        <v>2</v>
      </c>
      <c r="F51" s="63" t="str">
        <f>VLOOKUP(B51,'Уч ЮН'!$A$3:$H$492,5,FALSE)</f>
        <v>Пензенская</v>
      </c>
      <c r="G51" s="87">
        <f>VLOOKUP(B51,'Уч ЮН'!$A$3:$H$492,6,FALSE)</f>
        <v>0</v>
      </c>
      <c r="H51" s="114" t="str">
        <f>VLOOKUP(B51,'Уч ЮН'!$A$3:$H$492,7,FALSE)</f>
        <v>СДЮСШОР Заречный</v>
      </c>
      <c r="I51" s="60" t="str">
        <f t="shared" si="6"/>
        <v>52,9</v>
      </c>
      <c r="J51" s="265">
        <f t="shared" si="4"/>
        <v>1</v>
      </c>
      <c r="K51" s="265">
        <v>4</v>
      </c>
      <c r="L51" s="267"/>
      <c r="M51" s="329" t="s">
        <v>670</v>
      </c>
      <c r="N51" s="268">
        <f t="shared" si="5"/>
        <v>52.9</v>
      </c>
      <c r="O51" s="269" t="str">
        <f>VLOOKUP(B51,'Уч ЮН'!$A$3:$H$492,8,FALSE)</f>
        <v>Улога М.В., Жиженкова С.С.</v>
      </c>
      <c r="P51" s="70" t="s">
        <v>143</v>
      </c>
      <c r="AE51" s="64"/>
      <c r="AF51" s="64"/>
      <c r="AG51" s="64"/>
      <c r="AH51" s="64"/>
      <c r="AI51" s="64"/>
      <c r="AJ51" s="64"/>
      <c r="AK51" s="64"/>
    </row>
    <row r="52" spans="1:37" s="9" customFormat="1" ht="15">
      <c r="A52" s="93">
        <v>6</v>
      </c>
      <c r="B52" s="62">
        <v>964</v>
      </c>
      <c r="C52" s="63" t="str">
        <f>VLOOKUP(B52,'Уч ЮН'!$A$3:$H$492,2,FALSE)</f>
        <v>Сухарев Даниил</v>
      </c>
      <c r="D52" s="110" t="str">
        <f>VLOOKUP(B52,'Уч ЮН'!$A$3:$H$492,3,FALSE)</f>
        <v>2002</v>
      </c>
      <c r="E52" s="54" t="str">
        <f>VLOOKUP(B52,'Уч ЮН'!$A$3:$H$492,4,FALSE)</f>
        <v>2</v>
      </c>
      <c r="F52" s="63" t="str">
        <f>VLOOKUP(B52,'Уч ЮН'!$A$3:$H$492,5,FALSE)</f>
        <v>Саратовская</v>
      </c>
      <c r="G52" s="87">
        <f>VLOOKUP(B52,'Уч ЮН'!$A$3:$H$492,6,FALSE)</f>
        <v>0</v>
      </c>
      <c r="H52" s="114" t="str">
        <f>VLOOKUP(B52,'Уч ЮН'!$A$3:$H$492,7,FALSE)</f>
        <v>СДЮСШОР-6</v>
      </c>
      <c r="I52" s="60" t="str">
        <f t="shared" si="6"/>
        <v>53,2</v>
      </c>
      <c r="J52" s="265">
        <f t="shared" si="4"/>
        <v>2</v>
      </c>
      <c r="K52" s="265" t="s">
        <v>776</v>
      </c>
      <c r="L52" s="267"/>
      <c r="M52" s="329" t="s">
        <v>678</v>
      </c>
      <c r="N52" s="268">
        <f t="shared" si="5"/>
        <v>53.2</v>
      </c>
      <c r="O52" s="269" t="str">
        <f>VLOOKUP(B52,'Уч ЮН'!$A$3:$H$492,8,FALSE)</f>
        <v>Тихненко С.Г.</v>
      </c>
      <c r="P52" s="70" t="s">
        <v>143</v>
      </c>
      <c r="AE52" s="64"/>
      <c r="AF52" s="64"/>
      <c r="AG52" s="64"/>
      <c r="AH52" s="64"/>
      <c r="AI52" s="64"/>
      <c r="AJ52" s="64"/>
      <c r="AK52" s="64"/>
    </row>
    <row r="53" spans="1:37" s="9" customFormat="1" ht="15">
      <c r="A53" s="93">
        <v>7</v>
      </c>
      <c r="B53" s="62">
        <v>574</v>
      </c>
      <c r="C53" s="63" t="str">
        <f>VLOOKUP(B53,'Уч ЮН'!$A$3:$H$492,2,FALSE)</f>
        <v>Борисов Вадим</v>
      </c>
      <c r="D53" s="110" t="str">
        <f>VLOOKUP(B53,'Уч ЮН'!$A$3:$H$492,3,FALSE)</f>
        <v>2001</v>
      </c>
      <c r="E53" s="54"/>
      <c r="F53" s="63" t="str">
        <f>VLOOKUP(B53,'Уч ЮН'!$A$3:$H$492,5,FALSE)</f>
        <v>Тамбовская</v>
      </c>
      <c r="G53" s="87">
        <f>VLOOKUP(B53,'Уч ЮН'!$A$3:$H$492,6,FALSE)</f>
        <v>0</v>
      </c>
      <c r="H53" s="114" t="str">
        <f>VLOOKUP(B53,'Уч ЮН'!$A$3:$H$492,7,FALSE)</f>
        <v>ДЮСШ-2 Котовск</v>
      </c>
      <c r="I53" s="60" t="str">
        <f t="shared" si="6"/>
        <v>53,6</v>
      </c>
      <c r="J53" s="265">
        <f t="shared" si="4"/>
        <v>2</v>
      </c>
      <c r="K53" s="265" t="s">
        <v>776</v>
      </c>
      <c r="L53" s="267"/>
      <c r="M53" s="329" t="s">
        <v>679</v>
      </c>
      <c r="N53" s="268">
        <f t="shared" si="5"/>
        <v>53.6</v>
      </c>
      <c r="O53" s="269" t="str">
        <f>VLOOKUP(B53,'Уч ЮН'!$A$3:$H$492,8,FALSE)</f>
        <v>Лукьянова С.А</v>
      </c>
      <c r="P53" s="70" t="s">
        <v>136</v>
      </c>
      <c r="AE53" s="64"/>
      <c r="AF53" s="64"/>
      <c r="AG53" s="64"/>
      <c r="AH53" s="64"/>
      <c r="AI53" s="64"/>
      <c r="AJ53" s="64"/>
      <c r="AK53" s="64"/>
    </row>
    <row r="54" spans="1:37" s="9" customFormat="1" ht="15">
      <c r="A54" s="93">
        <v>8</v>
      </c>
      <c r="B54" s="62">
        <v>22</v>
      </c>
      <c r="C54" s="63" t="str">
        <f>VLOOKUP(B54,'Уч ЮН'!$A$3:$H$492,2,FALSE)</f>
        <v xml:space="preserve">Вихляев Павел </v>
      </c>
      <c r="D54" s="110" t="str">
        <f>VLOOKUP(B54,'Уч ЮН'!$A$3:$H$492,3,FALSE)</f>
        <v>2001</v>
      </c>
      <c r="E54" s="54" t="str">
        <f>VLOOKUP(B54,'Уч ЮН'!$A$3:$H$492,4,FALSE)</f>
        <v>2</v>
      </c>
      <c r="F54" s="63" t="str">
        <f>VLOOKUP(B54,'Уч ЮН'!$A$3:$H$492,5,FALSE)</f>
        <v>Тамбовская</v>
      </c>
      <c r="G54" s="87">
        <f>VLOOKUP(B54,'Уч ЮН'!$A$3:$H$492,6,FALSE)</f>
        <v>0</v>
      </c>
      <c r="H54" s="114" t="str">
        <f>VLOOKUP(B54,'Уч ЮН'!$A$3:$H$492,7,FALSE)</f>
        <v>ДЮСШ-1</v>
      </c>
      <c r="I54" s="60" t="str">
        <f t="shared" si="6"/>
        <v>53,7</v>
      </c>
      <c r="J54" s="265">
        <f t="shared" si="4"/>
        <v>2</v>
      </c>
      <c r="K54" s="265" t="s">
        <v>776</v>
      </c>
      <c r="L54" s="267"/>
      <c r="M54" s="329" t="s">
        <v>671</v>
      </c>
      <c r="N54" s="268">
        <f t="shared" si="5"/>
        <v>53.7</v>
      </c>
      <c r="O54" s="269" t="str">
        <f>VLOOKUP(B54,'Уч ЮН'!$A$3:$H$492,8,FALSE)</f>
        <v>Ламскова В.Ф.</v>
      </c>
      <c r="P54" s="70" t="s">
        <v>136</v>
      </c>
      <c r="AE54" s="64"/>
      <c r="AF54" s="64"/>
      <c r="AG54" s="64"/>
      <c r="AH54" s="64"/>
      <c r="AI54" s="64"/>
      <c r="AJ54" s="64"/>
      <c r="AK54" s="64"/>
    </row>
    <row r="55" spans="1:37" s="9" customFormat="1" ht="15">
      <c r="A55" s="93">
        <v>9</v>
      </c>
      <c r="B55" s="62">
        <v>552</v>
      </c>
      <c r="C55" s="63" t="str">
        <f>VLOOKUP(B55,'Уч ЮН'!$A$3:$H$492,2,FALSE)</f>
        <v>Устинов Максим</v>
      </c>
      <c r="D55" s="110" t="str">
        <f>VLOOKUP(B55,'Уч ЮН'!$A$3:$H$492,3,FALSE)</f>
        <v>2002</v>
      </c>
      <c r="E55" s="54">
        <f>VLOOKUP(B55,'Уч ЮН'!$A$3:$H$492,4,FALSE)</f>
        <v>2</v>
      </c>
      <c r="F55" s="63" t="str">
        <f>VLOOKUP(B55,'Уч ЮН'!$A$3:$H$492,5,FALSE)</f>
        <v>Самарская</v>
      </c>
      <c r="G55" s="87">
        <f>VLOOKUP(B55,'Уч ЮН'!$A$3:$H$492,6,FALSE)</f>
        <v>0</v>
      </c>
      <c r="H55" s="114" t="str">
        <f>VLOOKUP(B55,'Уч ЮН'!$A$3:$H$492,7,FALSE)</f>
        <v>СДЮСШОР-2</v>
      </c>
      <c r="I55" s="60" t="str">
        <f t="shared" si="6"/>
        <v>53,9</v>
      </c>
      <c r="J55" s="265">
        <f t="shared" si="4"/>
        <v>2</v>
      </c>
      <c r="K55" s="265" t="s">
        <v>776</v>
      </c>
      <c r="L55" s="267"/>
      <c r="M55" s="329" t="s">
        <v>690</v>
      </c>
      <c r="N55" s="268">
        <f t="shared" si="5"/>
        <v>53.9</v>
      </c>
      <c r="O55" s="269" t="str">
        <f>VLOOKUP(B55,'Уч ЮН'!$A$3:$H$492,8,FALSE)</f>
        <v>Зайцев И. С, Андронов Ю. В.</v>
      </c>
      <c r="P55" s="70" t="s">
        <v>136</v>
      </c>
      <c r="AE55" s="64"/>
      <c r="AF55" s="64"/>
      <c r="AG55" s="64"/>
      <c r="AH55" s="64"/>
      <c r="AI55" s="64"/>
      <c r="AJ55" s="64"/>
      <c r="AK55" s="64"/>
    </row>
    <row r="56" spans="1:37" s="9" customFormat="1" ht="15">
      <c r="A56" s="93">
        <v>10</v>
      </c>
      <c r="B56" s="62">
        <v>57</v>
      </c>
      <c r="C56" s="63" t="str">
        <f>VLOOKUP(B56,'Уч ЮН'!$A$3:$H$492,2,FALSE)</f>
        <v>Морьев Максим</v>
      </c>
      <c r="D56" s="110" t="str">
        <f>VLOOKUP(B56,'Уч ЮН'!$A$3:$H$492,3,FALSE)</f>
        <v>2001</v>
      </c>
      <c r="E56" s="54"/>
      <c r="F56" s="63" t="str">
        <f>VLOOKUP(B56,'Уч ЮН'!$A$3:$H$492,5,FALSE)</f>
        <v>Пензенская</v>
      </c>
      <c r="G56" s="87">
        <f>VLOOKUP(B56,'Уч ЮН'!$A$3:$H$492,6,FALSE)</f>
        <v>0</v>
      </c>
      <c r="H56" s="114" t="str">
        <f>VLOOKUP(B56,'Уч ЮН'!$A$3:$H$492,7,FALSE)</f>
        <v>ДЮСШ</v>
      </c>
      <c r="I56" s="60" t="str">
        <f t="shared" si="6"/>
        <v>54,0</v>
      </c>
      <c r="J56" s="265">
        <f t="shared" si="4"/>
        <v>2</v>
      </c>
      <c r="K56" s="265" t="s">
        <v>776</v>
      </c>
      <c r="L56" s="267"/>
      <c r="M56" s="329" t="s">
        <v>672</v>
      </c>
      <c r="N56" s="268">
        <f t="shared" si="5"/>
        <v>54</v>
      </c>
      <c r="O56" s="269" t="str">
        <f>VLOOKUP(B56,'Уч ЮН'!$A$3:$H$492,8,FALSE)</f>
        <v>Бесчастнова Л.Н.</v>
      </c>
      <c r="P56" s="70" t="s">
        <v>133</v>
      </c>
      <c r="AE56" s="64"/>
      <c r="AF56" s="64"/>
      <c r="AG56" s="64"/>
      <c r="AH56" s="64"/>
      <c r="AI56" s="64"/>
      <c r="AJ56" s="64"/>
      <c r="AK56" s="64"/>
    </row>
    <row r="57" spans="1:37" s="9" customFormat="1" ht="15">
      <c r="A57" s="93">
        <v>11</v>
      </c>
      <c r="B57" s="62">
        <v>138</v>
      </c>
      <c r="C57" s="63" t="str">
        <f>VLOOKUP(B57,'Уч ЮН'!$A$3:$H$492,2,FALSE)</f>
        <v>Гришанов Александр</v>
      </c>
      <c r="D57" s="110" t="str">
        <f>VLOOKUP(B57,'Уч ЮН'!$A$3:$H$492,3,FALSE)</f>
        <v>2001</v>
      </c>
      <c r="E57" s="54" t="str">
        <f>VLOOKUP(B57,'Уч ЮН'!$A$3:$H$492,4,FALSE)</f>
        <v>2</v>
      </c>
      <c r="F57" s="63" t="str">
        <f>VLOOKUP(B57,'Уч ЮН'!$A$3:$H$492,5,FALSE)</f>
        <v>Пензенская</v>
      </c>
      <c r="G57" s="87">
        <f>VLOOKUP(B57,'Уч ЮН'!$A$3:$H$492,6,FALSE)</f>
        <v>0</v>
      </c>
      <c r="H57" s="114" t="str">
        <f>VLOOKUP(B57,'Уч ЮН'!$A$3:$H$492,7,FALSE)</f>
        <v>УОР</v>
      </c>
      <c r="I57" s="60" t="str">
        <f t="shared" si="6"/>
        <v>54,1</v>
      </c>
      <c r="J57" s="265">
        <f t="shared" si="4"/>
        <v>2</v>
      </c>
      <c r="K57" s="265" t="s">
        <v>776</v>
      </c>
      <c r="L57" s="267"/>
      <c r="M57" s="329" t="s">
        <v>694</v>
      </c>
      <c r="N57" s="268">
        <f t="shared" si="5"/>
        <v>54.1</v>
      </c>
      <c r="O57" s="269" t="str">
        <f>VLOOKUP(B57,'Уч ЮН'!$A$3:$H$492,8,FALSE)</f>
        <v>Аксенов А.В., Винокуров А.Г., Федянин Н.И.</v>
      </c>
      <c r="P57" s="70" t="s">
        <v>143</v>
      </c>
      <c r="AE57" s="64"/>
      <c r="AF57" s="64"/>
      <c r="AG57" s="64"/>
      <c r="AH57" s="64"/>
      <c r="AI57" s="64"/>
      <c r="AJ57" s="64"/>
      <c r="AK57" s="64"/>
    </row>
    <row r="58" spans="1:37" s="9" customFormat="1" ht="15">
      <c r="A58" s="93">
        <v>12</v>
      </c>
      <c r="B58" s="62">
        <v>350</v>
      </c>
      <c r="C58" s="63" t="str">
        <f>VLOOKUP(B58,'Уч ЮН'!$A$3:$H$492,2,FALSE)</f>
        <v>Иваньшин Роман</v>
      </c>
      <c r="D58" s="110" t="str">
        <f>VLOOKUP(B58,'Уч ЮН'!$A$3:$H$492,3,FALSE)</f>
        <v>2001</v>
      </c>
      <c r="E58" s="54"/>
      <c r="F58" s="63" t="str">
        <f>VLOOKUP(B58,'Уч ЮН'!$A$3:$H$492,5,FALSE)</f>
        <v>Пензенская</v>
      </c>
      <c r="G58" s="87">
        <f>VLOOKUP(B58,'Уч ЮН'!$A$3:$H$492,6,FALSE)</f>
        <v>0</v>
      </c>
      <c r="H58" s="114" t="str">
        <f>VLOOKUP(B58,'Уч ЮН'!$A$3:$H$492,7,FALSE)</f>
        <v>УОР</v>
      </c>
      <c r="I58" s="60" t="str">
        <f t="shared" si="6"/>
        <v>54,2</v>
      </c>
      <c r="J58" s="265">
        <f t="shared" si="4"/>
        <v>2</v>
      </c>
      <c r="K58" s="265" t="s">
        <v>776</v>
      </c>
      <c r="L58" s="267"/>
      <c r="M58" s="329" t="s">
        <v>680</v>
      </c>
      <c r="N58" s="268">
        <f t="shared" si="5"/>
        <v>54.2</v>
      </c>
      <c r="O58" s="269" t="str">
        <f>VLOOKUP(B58,'Уч ЮН'!$A$3:$H$492,8,FALSE)</f>
        <v>Воеводины А.Н.,Ю.С.</v>
      </c>
      <c r="P58" s="70" t="s">
        <v>133</v>
      </c>
      <c r="AE58" s="64"/>
      <c r="AF58" s="64"/>
      <c r="AG58" s="64"/>
      <c r="AH58" s="64"/>
      <c r="AI58" s="64"/>
      <c r="AJ58" s="64"/>
      <c r="AK58" s="64"/>
    </row>
    <row r="59" spans="1:37" s="9" customFormat="1" ht="15">
      <c r="A59" s="93">
        <v>13</v>
      </c>
      <c r="B59" s="62">
        <v>551</v>
      </c>
      <c r="C59" s="63" t="str">
        <f>VLOOKUP(B59,'Уч ЮН'!$A$3:$H$492,2,FALSE)</f>
        <v>Лутаев Никита</v>
      </c>
      <c r="D59" s="110" t="str">
        <f>VLOOKUP(B59,'Уч ЮН'!$A$3:$H$492,3,FALSE)</f>
        <v>2002</v>
      </c>
      <c r="E59" s="54">
        <f>VLOOKUP(B59,'Уч ЮН'!$A$3:$H$492,4,FALSE)</f>
        <v>2</v>
      </c>
      <c r="F59" s="63" t="str">
        <f>VLOOKUP(B59,'Уч ЮН'!$A$3:$H$492,5,FALSE)</f>
        <v>Самарская</v>
      </c>
      <c r="G59" s="87">
        <f>VLOOKUP(B59,'Уч ЮН'!$A$3:$H$492,6,FALSE)</f>
        <v>0</v>
      </c>
      <c r="H59" s="114" t="str">
        <f>VLOOKUP(B59,'Уч ЮН'!$A$3:$H$492,7,FALSE)</f>
        <v>СДЮСШОР-2</v>
      </c>
      <c r="I59" s="60" t="str">
        <f t="shared" si="6"/>
        <v>55,0</v>
      </c>
      <c r="J59" s="265">
        <f t="shared" si="4"/>
        <v>2</v>
      </c>
      <c r="K59" s="265" t="s">
        <v>776</v>
      </c>
      <c r="L59" s="267"/>
      <c r="M59" s="329" t="s">
        <v>685</v>
      </c>
      <c r="N59" s="268">
        <f t="shared" si="5"/>
        <v>55</v>
      </c>
      <c r="O59" s="269" t="str">
        <f>VLOOKUP(B59,'Уч ЮН'!$A$3:$H$492,8,FALSE)</f>
        <v>Зайцев И. С, Андронов Ю. В.</v>
      </c>
      <c r="P59" s="70" t="s">
        <v>143</v>
      </c>
      <c r="AE59" s="64"/>
      <c r="AF59" s="64"/>
      <c r="AG59" s="64"/>
      <c r="AH59" s="64"/>
      <c r="AI59" s="64"/>
      <c r="AJ59" s="64"/>
      <c r="AK59" s="64"/>
    </row>
    <row r="60" spans="1:37" s="9" customFormat="1" ht="15">
      <c r="A60" s="93">
        <v>14</v>
      </c>
      <c r="B60" s="62">
        <v>289</v>
      </c>
      <c r="C60" s="63" t="str">
        <f>VLOOKUP(B60,'Уч ЮН'!$A$3:$H$492,2,FALSE)</f>
        <v>Крылов Никита</v>
      </c>
      <c r="D60" s="110" t="str">
        <f>VLOOKUP(B60,'Уч ЮН'!$A$3:$H$492,3,FALSE)</f>
        <v>2002</v>
      </c>
      <c r="E60" s="54" t="str">
        <f>VLOOKUP(B60,'Уч ЮН'!$A$3:$H$492,4,FALSE)</f>
        <v>2</v>
      </c>
      <c r="F60" s="63" t="str">
        <f>VLOOKUP(B60,'Уч ЮН'!$A$3:$H$492,5,FALSE)</f>
        <v>Пензенская</v>
      </c>
      <c r="G60" s="87">
        <f>VLOOKUP(B60,'Уч ЮН'!$A$3:$H$492,6,FALSE)</f>
        <v>0</v>
      </c>
      <c r="H60" s="114" t="str">
        <f>VLOOKUP(B60,'Уч ЮН'!$A$3:$H$492,7,FALSE)</f>
        <v>КСШОР</v>
      </c>
      <c r="I60" s="60" t="str">
        <f t="shared" si="6"/>
        <v>55,1</v>
      </c>
      <c r="J60" s="265">
        <f t="shared" si="4"/>
        <v>2</v>
      </c>
      <c r="K60" s="265" t="s">
        <v>776</v>
      </c>
      <c r="L60" s="267"/>
      <c r="M60" s="329" t="s">
        <v>686</v>
      </c>
      <c r="N60" s="268">
        <f t="shared" si="5"/>
        <v>55.1</v>
      </c>
      <c r="O60" s="269" t="str">
        <f>VLOOKUP(B60,'Уч ЮН'!$A$3:$H$492,8,FALSE)</f>
        <v>Карасик А.Г.Н.А.</v>
      </c>
      <c r="P60" s="70" t="s">
        <v>136</v>
      </c>
      <c r="AE60" s="64"/>
      <c r="AF60" s="64"/>
      <c r="AG60" s="64"/>
      <c r="AH60" s="64"/>
      <c r="AI60" s="64"/>
      <c r="AJ60" s="64"/>
      <c r="AK60" s="64"/>
    </row>
    <row r="61" spans="1:37" s="9" customFormat="1" ht="15">
      <c r="A61" s="93">
        <v>14</v>
      </c>
      <c r="B61" s="62">
        <v>622</v>
      </c>
      <c r="C61" s="63" t="str">
        <f>VLOOKUP(B61,'Уч ЮН'!$A$3:$H$492,2,FALSE)</f>
        <v>Евстигнеев Владислав</v>
      </c>
      <c r="D61" s="110" t="str">
        <f>VLOOKUP(B61,'Уч ЮН'!$A$3:$H$492,3,FALSE)</f>
        <v>2001</v>
      </c>
      <c r="E61" s="54" t="str">
        <f>VLOOKUP(B61,'Уч ЮН'!$A$3:$H$492,4,FALSE)</f>
        <v>2</v>
      </c>
      <c r="F61" s="63" t="str">
        <f>VLOOKUP(B61,'Уч ЮН'!$A$3:$H$492,5,FALSE)</f>
        <v>Нижегородская</v>
      </c>
      <c r="G61" s="87">
        <f>VLOOKUP(B61,'Уч ЮН'!$A$3:$H$492,6,FALSE)</f>
        <v>0</v>
      </c>
      <c r="H61" s="114" t="str">
        <f>VLOOKUP(B61,'Уч ЮН'!$A$3:$H$492,7,FALSE)</f>
        <v xml:space="preserve"> ДЮСШ-3, Арзамас</v>
      </c>
      <c r="I61" s="60" t="str">
        <f t="shared" si="6"/>
        <v>55,1</v>
      </c>
      <c r="J61" s="265">
        <f t="shared" si="4"/>
        <v>2</v>
      </c>
      <c r="K61" s="265" t="s">
        <v>776</v>
      </c>
      <c r="L61" s="267"/>
      <c r="M61" s="329" t="s">
        <v>686</v>
      </c>
      <c r="N61" s="268">
        <f t="shared" si="5"/>
        <v>55.1</v>
      </c>
      <c r="O61" s="269" t="str">
        <f>VLOOKUP(B61,'Уч ЮН'!$A$3:$H$492,8,FALSE)</f>
        <v>Папин А.Ю</v>
      </c>
      <c r="P61" s="70" t="s">
        <v>143</v>
      </c>
      <c r="AE61" s="64"/>
      <c r="AF61" s="64"/>
      <c r="AG61" s="64"/>
      <c r="AH61" s="64"/>
      <c r="AI61" s="64"/>
      <c r="AJ61" s="64"/>
      <c r="AK61" s="64"/>
    </row>
    <row r="62" spans="1:37" s="9" customFormat="1" ht="15">
      <c r="A62" s="93">
        <v>16</v>
      </c>
      <c r="B62" s="62">
        <v>941</v>
      </c>
      <c r="C62" s="63" t="str">
        <f>VLOOKUP(B62,'Уч ЮН'!$A$3:$H$492,2,FALSE)</f>
        <v>Кувшинов Сергей</v>
      </c>
      <c r="D62" s="110" t="str">
        <f>VLOOKUP(B62,'Уч ЮН'!$A$3:$H$492,3,FALSE)</f>
        <v>2001</v>
      </c>
      <c r="E62" s="54"/>
      <c r="F62" s="63" t="str">
        <f>VLOOKUP(B62,'Уч ЮН'!$A$3:$H$492,5,FALSE)</f>
        <v>Пензенская</v>
      </c>
      <c r="G62" s="87">
        <f>VLOOKUP(B62,'Уч ЮН'!$A$3:$H$492,6,FALSE)</f>
        <v>0</v>
      </c>
      <c r="H62" s="114" t="str">
        <f>VLOOKUP(B62,'Уч ЮН'!$A$3:$H$492,7,FALSE)</f>
        <v>СДЮСШОР Заречный</v>
      </c>
      <c r="I62" s="60" t="str">
        <f t="shared" si="6"/>
        <v>56,0</v>
      </c>
      <c r="J62" s="265">
        <f t="shared" si="4"/>
        <v>2</v>
      </c>
      <c r="K62" s="265" t="s">
        <v>776</v>
      </c>
      <c r="L62" s="267"/>
      <c r="M62" s="329" t="s">
        <v>682</v>
      </c>
      <c r="N62" s="268">
        <f t="shared" si="5"/>
        <v>56</v>
      </c>
      <c r="O62" s="269" t="str">
        <f>VLOOKUP(B62,'Уч ЮН'!$A$3:$H$492,8,FALSE)</f>
        <v>Тюленевы С.В.,С.Е.</v>
      </c>
      <c r="P62" s="70" t="s">
        <v>143</v>
      </c>
      <c r="AE62" s="64"/>
      <c r="AF62" s="64"/>
      <c r="AG62" s="64"/>
      <c r="AH62" s="64"/>
      <c r="AI62" s="64"/>
      <c r="AJ62" s="64"/>
      <c r="AK62" s="64"/>
    </row>
    <row r="63" spans="1:37" s="9" customFormat="1" ht="15">
      <c r="A63" s="93">
        <v>17</v>
      </c>
      <c r="B63" s="62">
        <v>137</v>
      </c>
      <c r="C63" s="63" t="str">
        <f>VLOOKUP(B63,'Уч ЮН'!$A$3:$H$492,2,FALSE)</f>
        <v>Царьков Олег</v>
      </c>
      <c r="D63" s="110" t="str">
        <f>VLOOKUP(B63,'Уч ЮН'!$A$3:$H$492,3,FALSE)</f>
        <v>2002</v>
      </c>
      <c r="E63" s="54" t="str">
        <f>VLOOKUP(B63,'Уч ЮН'!$A$3:$H$492,4,FALSE)</f>
        <v>2</v>
      </c>
      <c r="F63" s="63" t="str">
        <f>VLOOKUP(B63,'Уч ЮН'!$A$3:$H$492,5,FALSE)</f>
        <v>Пензенская</v>
      </c>
      <c r="G63" s="87">
        <f>VLOOKUP(B63,'Уч ЮН'!$A$3:$H$492,6,FALSE)</f>
        <v>0</v>
      </c>
      <c r="H63" s="114" t="str">
        <f>VLOOKUP(B63,'Уч ЮН'!$A$3:$H$492,7,FALSE)</f>
        <v>УОР</v>
      </c>
      <c r="I63" s="60" t="str">
        <f t="shared" si="6"/>
        <v>56,2</v>
      </c>
      <c r="J63" s="265">
        <f t="shared" si="4"/>
        <v>2</v>
      </c>
      <c r="K63" s="265" t="s">
        <v>776</v>
      </c>
      <c r="L63" s="267"/>
      <c r="M63" s="329" t="s">
        <v>687</v>
      </c>
      <c r="N63" s="268">
        <f t="shared" si="5"/>
        <v>56.2</v>
      </c>
      <c r="O63" s="269" t="str">
        <f>VLOOKUP(B63,'Уч ЮН'!$A$3:$H$492,8,FALSE)</f>
        <v>Аксенов А.В., Винокуров А.Г., Царьков А.В.</v>
      </c>
      <c r="P63" s="70" t="s">
        <v>133</v>
      </c>
      <c r="AE63" s="64"/>
      <c r="AF63" s="64"/>
      <c r="AG63" s="64"/>
      <c r="AH63" s="64"/>
      <c r="AI63" s="64"/>
      <c r="AJ63" s="64"/>
      <c r="AK63" s="64"/>
    </row>
    <row r="64" spans="1:37" s="9" customFormat="1" ht="15">
      <c r="A64" s="93">
        <v>18</v>
      </c>
      <c r="B64" s="62">
        <v>72</v>
      </c>
      <c r="C64" s="63" t="str">
        <f>VLOOKUP(B64,'Уч ЮН'!$A$3:$H$492,2,FALSE)</f>
        <v>Пантелеев Андрей</v>
      </c>
      <c r="D64" s="110" t="str">
        <f>VLOOKUP(B64,'Уч ЮН'!$A$3:$H$492,3,FALSE)</f>
        <v>2002</v>
      </c>
      <c r="E64" s="54"/>
      <c r="F64" s="63" t="str">
        <f>VLOOKUP(B64,'Уч ЮН'!$A$3:$H$492,5,FALSE)</f>
        <v>Пензенская</v>
      </c>
      <c r="G64" s="87">
        <f>VLOOKUP(B64,'Уч ЮН'!$A$3:$H$492,6,FALSE)</f>
        <v>0</v>
      </c>
      <c r="H64" s="114" t="str">
        <f>VLOOKUP(B64,'Уч ЮН'!$A$3:$H$492,7,FALSE)</f>
        <v>Загоскино</v>
      </c>
      <c r="I64" s="60" t="str">
        <f t="shared" si="6"/>
        <v>56,4</v>
      </c>
      <c r="J64" s="265">
        <f t="shared" si="4"/>
        <v>2</v>
      </c>
      <c r="K64" s="265" t="s">
        <v>776</v>
      </c>
      <c r="L64" s="267"/>
      <c r="M64" s="329" t="s">
        <v>677</v>
      </c>
      <c r="N64" s="268">
        <f t="shared" si="5"/>
        <v>56.4</v>
      </c>
      <c r="O64" s="269" t="str">
        <f>VLOOKUP(B64,'Уч ЮН'!$A$3:$H$492,8,FALSE)</f>
        <v>Беляков Ю.В</v>
      </c>
      <c r="P64" s="70" t="s">
        <v>642</v>
      </c>
      <c r="AE64" s="64"/>
      <c r="AF64" s="64"/>
      <c r="AG64" s="64"/>
      <c r="AH64" s="64"/>
      <c r="AI64" s="64"/>
      <c r="AJ64" s="64"/>
      <c r="AK64" s="64"/>
    </row>
    <row r="65" spans="1:37" s="9" customFormat="1" ht="15">
      <c r="A65" s="93">
        <v>19</v>
      </c>
      <c r="B65" s="62">
        <v>971</v>
      </c>
      <c r="C65" s="63" t="str">
        <f>VLOOKUP(B65,'Уч ЮН'!$A$3:$H$492,2,FALSE)</f>
        <v>Демин Иван</v>
      </c>
      <c r="D65" s="110" t="str">
        <f>VLOOKUP(B65,'Уч ЮН'!$A$3:$H$492,3,FALSE)</f>
        <v>2002</v>
      </c>
      <c r="E65" s="54" t="str">
        <f>VLOOKUP(B65,'Уч ЮН'!$A$3:$H$492,4,FALSE)</f>
        <v>2</v>
      </c>
      <c r="F65" s="63" t="str">
        <f>VLOOKUP(B65,'Уч ЮН'!$A$3:$H$492,5,FALSE)</f>
        <v>Саратовская</v>
      </c>
      <c r="G65" s="87">
        <f>VLOOKUP(B65,'Уч ЮН'!$A$3:$H$492,6,FALSE)</f>
        <v>0</v>
      </c>
      <c r="H65" s="114" t="str">
        <f>VLOOKUP(B65,'Уч ЮН'!$A$3:$H$492,7,FALSE)</f>
        <v>СДЮСШОР-6</v>
      </c>
      <c r="I65" s="60" t="str">
        <f t="shared" si="6"/>
        <v>56,6</v>
      </c>
      <c r="J65" s="265">
        <f t="shared" si="4"/>
        <v>2</v>
      </c>
      <c r="K65" s="265" t="s">
        <v>776</v>
      </c>
      <c r="L65" s="267"/>
      <c r="M65" s="329" t="s">
        <v>692</v>
      </c>
      <c r="N65" s="268">
        <f t="shared" si="5"/>
        <v>56.6</v>
      </c>
      <c r="O65" s="269" t="str">
        <f>VLOOKUP(B65,'Уч ЮН'!$A$3:$H$492,8,FALSE)</f>
        <v>Никитина Л.А.</v>
      </c>
      <c r="P65" s="70" t="s">
        <v>143</v>
      </c>
      <c r="AE65" s="64"/>
      <c r="AF65" s="64"/>
      <c r="AG65" s="64"/>
      <c r="AH65" s="64"/>
      <c r="AI65" s="64"/>
      <c r="AJ65" s="64"/>
      <c r="AK65" s="64"/>
    </row>
    <row r="66" spans="1:37" s="9" customFormat="1" ht="15">
      <c r="A66" s="93">
        <v>20</v>
      </c>
      <c r="B66" s="62">
        <v>621</v>
      </c>
      <c r="C66" s="63" t="str">
        <f>VLOOKUP(B66,'Уч ЮН'!$A$3:$H$492,2,FALSE)</f>
        <v>Исаев Никита</v>
      </c>
      <c r="D66" s="110" t="str">
        <f>VLOOKUP(B66,'Уч ЮН'!$A$3:$H$492,3,FALSE)</f>
        <v>2001</v>
      </c>
      <c r="E66" s="54" t="str">
        <f>VLOOKUP(B66,'Уч ЮН'!$A$3:$H$492,4,FALSE)</f>
        <v>3</v>
      </c>
      <c r="F66" s="63" t="str">
        <f>VLOOKUP(B66,'Уч ЮН'!$A$3:$H$492,5,FALSE)</f>
        <v>Нижегородская</v>
      </c>
      <c r="G66" s="87">
        <f>VLOOKUP(B66,'Уч ЮН'!$A$3:$H$492,6,FALSE)</f>
        <v>0</v>
      </c>
      <c r="H66" s="114" t="str">
        <f>VLOOKUP(B66,'Уч ЮН'!$A$3:$H$492,7,FALSE)</f>
        <v xml:space="preserve"> ДЮСШ-3, Арзамас</v>
      </c>
      <c r="I66" s="60" t="str">
        <f t="shared" si="6"/>
        <v>57,2</v>
      </c>
      <c r="J66" s="265">
        <f t="shared" si="4"/>
        <v>3</v>
      </c>
      <c r="K66" s="265" t="s">
        <v>776</v>
      </c>
      <c r="L66" s="267"/>
      <c r="M66" s="329" t="s">
        <v>703</v>
      </c>
      <c r="N66" s="268">
        <f t="shared" si="5"/>
        <v>57.2</v>
      </c>
      <c r="O66" s="269" t="str">
        <f>VLOOKUP(B66,'Уч ЮН'!$A$3:$H$492,8,FALSE)</f>
        <v>Папин А.Ю</v>
      </c>
      <c r="P66" s="70" t="s">
        <v>143</v>
      </c>
      <c r="AE66" s="64"/>
      <c r="AF66" s="64"/>
      <c r="AG66" s="64"/>
      <c r="AH66" s="64"/>
      <c r="AI66" s="64"/>
      <c r="AJ66" s="64"/>
      <c r="AK66" s="64"/>
    </row>
    <row r="67" spans="1:37" s="9" customFormat="1" ht="15">
      <c r="A67" s="93">
        <v>21</v>
      </c>
      <c r="B67" s="62">
        <v>215</v>
      </c>
      <c r="C67" s="63" t="str">
        <f>VLOOKUP(B67,'Уч ЮН'!$A$3:$H$492,2,FALSE)</f>
        <v>Егоров Евгений</v>
      </c>
      <c r="D67" s="110" t="str">
        <f>VLOOKUP(B67,'Уч ЮН'!$A$3:$H$492,3,FALSE)</f>
        <v>2002</v>
      </c>
      <c r="E67" s="54"/>
      <c r="F67" s="63" t="str">
        <f>VLOOKUP(B67,'Уч ЮН'!$A$3:$H$492,5,FALSE)</f>
        <v>Пензенская</v>
      </c>
      <c r="G67" s="87">
        <f>VLOOKUP(B67,'Уч ЮН'!$A$3:$H$492,6,FALSE)</f>
        <v>0</v>
      </c>
      <c r="H67" s="114" t="str">
        <f>VLOOKUP(B67,'Уч ЮН'!$A$3:$H$492,7,FALSE)</f>
        <v>СДЮСШОР Заречный</v>
      </c>
      <c r="I67" s="60" t="str">
        <f t="shared" si="6"/>
        <v>57,5</v>
      </c>
      <c r="J67" s="265">
        <f t="shared" si="4"/>
        <v>3</v>
      </c>
      <c r="K67" s="265" t="s">
        <v>776</v>
      </c>
      <c r="L67" s="267"/>
      <c r="M67" s="329" t="s">
        <v>683</v>
      </c>
      <c r="N67" s="268">
        <f t="shared" si="5"/>
        <v>57.5</v>
      </c>
      <c r="O67" s="269" t="str">
        <f>VLOOKUP(B67,'Уч ЮН'!$A$3:$H$492,8,FALSE)</f>
        <v>Короблев В.В.</v>
      </c>
      <c r="P67" s="70" t="s">
        <v>136</v>
      </c>
      <c r="AE67" s="64"/>
      <c r="AF67" s="64"/>
      <c r="AG67" s="64"/>
      <c r="AH67" s="64"/>
      <c r="AI67" s="64"/>
      <c r="AJ67" s="64"/>
      <c r="AK67" s="64"/>
    </row>
    <row r="68" spans="1:37" s="9" customFormat="1" ht="15">
      <c r="A68" s="93">
        <v>21</v>
      </c>
      <c r="B68" s="62">
        <v>300</v>
      </c>
      <c r="C68" s="63" t="str">
        <f>VLOOKUP(B68,'Уч ЮН'!$A$3:$H$492,2,FALSE)</f>
        <v>Афтаев Денис</v>
      </c>
      <c r="D68" s="110" t="str">
        <f>VLOOKUP(B68,'Уч ЮН'!$A$3:$H$492,3,FALSE)</f>
        <v>2002</v>
      </c>
      <c r="E68" s="54"/>
      <c r="F68" s="63" t="str">
        <f>VLOOKUP(B68,'Уч ЮН'!$A$3:$H$492,5,FALSE)</f>
        <v>Пензенская</v>
      </c>
      <c r="G68" s="87">
        <f>VLOOKUP(B68,'Уч ЮН'!$A$3:$H$492,6,FALSE)</f>
        <v>0</v>
      </c>
      <c r="H68" s="114" t="str">
        <f>VLOOKUP(B68,'Уч ЮН'!$A$3:$H$492,7,FALSE)</f>
        <v>КСШОР</v>
      </c>
      <c r="I68" s="60" t="str">
        <f t="shared" si="6"/>
        <v>57,5</v>
      </c>
      <c r="J68" s="265">
        <f t="shared" si="4"/>
        <v>3</v>
      </c>
      <c r="K68" s="265" t="s">
        <v>776</v>
      </c>
      <c r="L68" s="267"/>
      <c r="M68" s="329" t="s">
        <v>683</v>
      </c>
      <c r="N68" s="268">
        <f t="shared" si="5"/>
        <v>57.5</v>
      </c>
      <c r="O68" s="269" t="str">
        <f>VLOOKUP(B68,'Уч ЮН'!$A$3:$H$492,8,FALSE)</f>
        <v>Конова Т.В.</v>
      </c>
      <c r="P68" s="70" t="s">
        <v>133</v>
      </c>
      <c r="AE68" s="64"/>
      <c r="AF68" s="64"/>
      <c r="AG68" s="64"/>
      <c r="AH68" s="64"/>
      <c r="AI68" s="64"/>
      <c r="AJ68" s="64"/>
      <c r="AK68" s="64"/>
    </row>
    <row r="69" spans="1:37" s="9" customFormat="1" ht="15">
      <c r="A69" s="93">
        <v>23</v>
      </c>
      <c r="B69" s="62">
        <v>369</v>
      </c>
      <c r="C69" s="63" t="str">
        <f>VLOOKUP(B69,'Уч ЮН'!$A$3:$H$492,2,FALSE)</f>
        <v>Белов Артём</v>
      </c>
      <c r="D69" s="110" t="str">
        <f>VLOOKUP(B69,'Уч ЮН'!$A$3:$H$492,3,FALSE)</f>
        <v>2002</v>
      </c>
      <c r="E69" s="54" t="str">
        <f>VLOOKUP(B69,'Уч ЮН'!$A$3:$H$492,4,FALSE)</f>
        <v>2</v>
      </c>
      <c r="F69" s="63" t="str">
        <f>VLOOKUP(B69,'Уч ЮН'!$A$3:$H$492,5,FALSE)</f>
        <v>Пензенская</v>
      </c>
      <c r="G69" s="87">
        <f>VLOOKUP(B69,'Уч ЮН'!$A$3:$H$492,6,FALSE)</f>
        <v>0</v>
      </c>
      <c r="H69" s="114" t="str">
        <f>VLOOKUP(B69,'Уч ЮН'!$A$3:$H$492,7,FALSE)</f>
        <v>СДЮСШОР Заречный</v>
      </c>
      <c r="I69" s="60" t="str">
        <f t="shared" si="6"/>
        <v>58,1</v>
      </c>
      <c r="J69" s="265">
        <f t="shared" si="4"/>
        <v>3</v>
      </c>
      <c r="K69" s="265" t="s">
        <v>776</v>
      </c>
      <c r="L69" s="267"/>
      <c r="M69" s="329" t="s">
        <v>681</v>
      </c>
      <c r="N69" s="268">
        <f t="shared" si="5"/>
        <v>58.1</v>
      </c>
      <c r="O69" s="269" t="str">
        <f>VLOOKUP(B69,'Уч ЮН'!$A$3:$H$492,8,FALSE)</f>
        <v>Сёмин С.В.</v>
      </c>
      <c r="P69" s="70" t="s">
        <v>642</v>
      </c>
      <c r="AE69" s="64"/>
      <c r="AF69" s="64"/>
      <c r="AG69" s="64"/>
      <c r="AH69" s="64"/>
      <c r="AI69" s="64"/>
      <c r="AJ69" s="64"/>
      <c r="AK69" s="64"/>
    </row>
    <row r="70" spans="1:37" s="9" customFormat="1" ht="15">
      <c r="A70" s="93">
        <v>23</v>
      </c>
      <c r="B70" s="62">
        <v>245</v>
      </c>
      <c r="C70" s="63" t="str">
        <f>VLOOKUP(B70,'Уч ЮН'!$A$3:$H$492,2,FALSE)</f>
        <v>Игошкин Константин</v>
      </c>
      <c r="D70" s="110" t="str">
        <f>VLOOKUP(B70,'Уч ЮН'!$A$3:$H$492,3,FALSE)</f>
        <v>2001</v>
      </c>
      <c r="E70" s="54" t="str">
        <f>VLOOKUP(B70,'Уч ЮН'!$A$3:$H$492,4,FALSE)</f>
        <v>3</v>
      </c>
      <c r="F70" s="63" t="str">
        <f>VLOOKUP(B70,'Уч ЮН'!$A$3:$H$492,5,FALSE)</f>
        <v>Пензенская</v>
      </c>
      <c r="G70" s="87">
        <f>VLOOKUP(B70,'Уч ЮН'!$A$3:$H$492,6,FALSE)</f>
        <v>0</v>
      </c>
      <c r="H70" s="114" t="str">
        <f>VLOOKUP(B70,'Уч ЮН'!$A$3:$H$492,7,FALSE)</f>
        <v>ДЮСШ Бессоновка</v>
      </c>
      <c r="I70" s="60" t="str">
        <f t="shared" si="6"/>
        <v>58,1</v>
      </c>
      <c r="J70" s="265">
        <f t="shared" si="4"/>
        <v>3</v>
      </c>
      <c r="K70" s="265" t="s">
        <v>776</v>
      </c>
      <c r="L70" s="267"/>
      <c r="M70" s="329" t="s">
        <v>681</v>
      </c>
      <c r="N70" s="268">
        <f t="shared" si="5"/>
        <v>58.1</v>
      </c>
      <c r="O70" s="269" t="str">
        <f>VLOOKUP(B70,'Уч ЮН'!$A$3:$H$492,8,FALSE)</f>
        <v>Аношин О.В.,Гарынов А.А.</v>
      </c>
      <c r="P70" s="70" t="s">
        <v>136</v>
      </c>
      <c r="AE70" s="64"/>
      <c r="AF70" s="64"/>
      <c r="AG70" s="64"/>
      <c r="AH70" s="64"/>
      <c r="AI70" s="64"/>
      <c r="AJ70" s="64"/>
      <c r="AK70" s="64"/>
    </row>
    <row r="71" spans="1:37" s="9" customFormat="1" ht="15">
      <c r="A71" s="93">
        <v>25</v>
      </c>
      <c r="B71" s="62">
        <v>236</v>
      </c>
      <c r="C71" s="63" t="str">
        <f>VLOOKUP(B71,'Уч ЮН'!$A$3:$H$492,2,FALSE)</f>
        <v>Трофимов Иван</v>
      </c>
      <c r="D71" s="110" t="str">
        <f>VLOOKUP(B71,'Уч ЮН'!$A$3:$H$492,3,FALSE)</f>
        <v>2002</v>
      </c>
      <c r="E71" s="54" t="str">
        <f>VLOOKUP(B71,'Уч ЮН'!$A$3:$H$492,4,FALSE)</f>
        <v>3</v>
      </c>
      <c r="F71" s="63" t="str">
        <f>VLOOKUP(B71,'Уч ЮН'!$A$3:$H$492,5,FALSE)</f>
        <v>Пензенская</v>
      </c>
      <c r="G71" s="87">
        <f>VLOOKUP(B71,'Уч ЮН'!$A$3:$H$492,6,FALSE)</f>
        <v>0</v>
      </c>
      <c r="H71" s="114" t="str">
        <f>VLOOKUP(B71,'Уч ЮН'!$A$3:$H$492,7,FALSE)</f>
        <v>СДЮСШОР Заречный</v>
      </c>
      <c r="I71" s="60" t="str">
        <f t="shared" si="6"/>
        <v>58,4</v>
      </c>
      <c r="J71" s="265">
        <f t="shared" si="4"/>
        <v>3</v>
      </c>
      <c r="K71" s="265" t="s">
        <v>776</v>
      </c>
      <c r="L71" s="267"/>
      <c r="M71" s="329" t="s">
        <v>695</v>
      </c>
      <c r="N71" s="268">
        <f t="shared" si="5"/>
        <v>58.4</v>
      </c>
      <c r="O71" s="269" t="str">
        <f>VLOOKUP(B71,'Уч ЮН'!$A$3:$H$492,8,FALSE)</f>
        <v>Сёмин С.В.</v>
      </c>
      <c r="P71" s="70" t="s">
        <v>136</v>
      </c>
      <c r="AE71" s="64"/>
      <c r="AF71" s="64"/>
      <c r="AG71" s="64"/>
      <c r="AH71" s="64"/>
      <c r="AI71" s="64"/>
      <c r="AJ71" s="64"/>
      <c r="AK71" s="64"/>
    </row>
    <row r="72" spans="1:37" s="9" customFormat="1" ht="15">
      <c r="A72" s="93">
        <v>26</v>
      </c>
      <c r="B72" s="62">
        <v>487</v>
      </c>
      <c r="C72" s="63" t="str">
        <f>VLOOKUP(B72,'Уч ЮН'!$A$3:$H$492,2,FALSE)</f>
        <v>Федечкин Данила</v>
      </c>
      <c r="D72" s="110" t="str">
        <f>VLOOKUP(B72,'Уч ЮН'!$A$3:$H$492,3,FALSE)</f>
        <v>2001</v>
      </c>
      <c r="E72" s="54" t="str">
        <f>VLOOKUP(B72,'Уч ЮН'!$A$3:$H$492,4,FALSE)</f>
        <v>2</v>
      </c>
      <c r="F72" s="63" t="str">
        <f>VLOOKUP(B72,'Уч ЮН'!$A$3:$H$492,5,FALSE)</f>
        <v>Пензенская</v>
      </c>
      <c r="G72" s="87">
        <f>VLOOKUP(B72,'Уч ЮН'!$A$3:$H$492,6,FALSE)</f>
        <v>0</v>
      </c>
      <c r="H72" s="114" t="str">
        <f>VLOOKUP(B72,'Уч ЮН'!$A$3:$H$492,7,FALSE)</f>
        <v>ДЮСШ-6</v>
      </c>
      <c r="I72" s="60" t="str">
        <f t="shared" si="6"/>
        <v>58,5</v>
      </c>
      <c r="J72" s="265">
        <f t="shared" si="4"/>
        <v>3</v>
      </c>
      <c r="K72" s="265" t="s">
        <v>776</v>
      </c>
      <c r="L72" s="267"/>
      <c r="M72" s="329" t="s">
        <v>684</v>
      </c>
      <c r="N72" s="268">
        <f t="shared" si="5"/>
        <v>58.5</v>
      </c>
      <c r="O72" s="269" t="str">
        <f>VLOOKUP(B72,'Уч ЮН'!$A$3:$H$492,8,FALSE)</f>
        <v>Красновы Р.Б.,К.И.</v>
      </c>
      <c r="P72" s="70" t="s">
        <v>133</v>
      </c>
      <c r="AE72" s="64"/>
      <c r="AF72" s="64"/>
      <c r="AG72" s="64"/>
      <c r="AH72" s="64"/>
      <c r="AI72" s="64"/>
      <c r="AJ72" s="64"/>
      <c r="AK72" s="64"/>
    </row>
    <row r="73" spans="1:37" s="9" customFormat="1" ht="15">
      <c r="A73" s="93">
        <v>26</v>
      </c>
      <c r="B73" s="62">
        <v>246</v>
      </c>
      <c r="C73" s="63" t="str">
        <f>VLOOKUP(B73,'Уч ЮН'!$A$3:$H$492,2,FALSE)</f>
        <v>Сикритов Михаил</v>
      </c>
      <c r="D73" s="110" t="str">
        <f>VLOOKUP(B73,'Уч ЮН'!$A$3:$H$492,3,FALSE)</f>
        <v>2001</v>
      </c>
      <c r="E73" s="54" t="str">
        <f>VLOOKUP(B73,'Уч ЮН'!$A$3:$H$492,4,FALSE)</f>
        <v>3</v>
      </c>
      <c r="F73" s="63" t="str">
        <f>VLOOKUP(B73,'Уч ЮН'!$A$3:$H$492,5,FALSE)</f>
        <v>Пензенская</v>
      </c>
      <c r="G73" s="87">
        <f>VLOOKUP(B73,'Уч ЮН'!$A$3:$H$492,6,FALSE)</f>
        <v>0</v>
      </c>
      <c r="H73" s="114" t="str">
        <f>VLOOKUP(B73,'Уч ЮН'!$A$3:$H$492,7,FALSE)</f>
        <v>ДЮСШ Бессоновка</v>
      </c>
      <c r="I73" s="60" t="str">
        <f t="shared" si="6"/>
        <v>58,5</v>
      </c>
      <c r="J73" s="265">
        <f t="shared" si="4"/>
        <v>3</v>
      </c>
      <c r="K73" s="265" t="s">
        <v>776</v>
      </c>
      <c r="L73" s="267"/>
      <c r="M73" s="329" t="s">
        <v>684</v>
      </c>
      <c r="N73" s="268">
        <f t="shared" si="5"/>
        <v>58.5</v>
      </c>
      <c r="O73" s="269" t="str">
        <f>VLOOKUP(B73,'Уч ЮН'!$A$3:$H$492,8,FALSE)</f>
        <v>Аношин О.В.,Гарынов А.А.</v>
      </c>
      <c r="P73" s="70" t="s">
        <v>133</v>
      </c>
      <c r="AE73" s="64"/>
      <c r="AF73" s="64"/>
      <c r="AG73" s="64"/>
      <c r="AH73" s="64"/>
      <c r="AI73" s="64"/>
      <c r="AJ73" s="64"/>
      <c r="AK73" s="64"/>
    </row>
    <row r="74" spans="1:37" s="9" customFormat="1" ht="15">
      <c r="A74" s="93">
        <v>28</v>
      </c>
      <c r="B74" s="62">
        <v>116</v>
      </c>
      <c r="C74" s="63" t="str">
        <f>VLOOKUP(B74,'Уч ЮН'!$A$3:$H$492,2,FALSE)</f>
        <v xml:space="preserve">Дрозд Дмитрий </v>
      </c>
      <c r="D74" s="110" t="str">
        <f>VLOOKUP(B74,'Уч ЮН'!$A$3:$H$492,3,FALSE)</f>
        <v>2001</v>
      </c>
      <c r="E74" s="54"/>
      <c r="F74" s="63" t="str">
        <f>VLOOKUP(B74,'Уч ЮН'!$A$3:$H$492,5,FALSE)</f>
        <v>Пензенская</v>
      </c>
      <c r="G74" s="87">
        <f>VLOOKUP(B74,'Уч ЮН'!$A$3:$H$492,6,FALSE)</f>
        <v>0</v>
      </c>
      <c r="H74" s="114" t="str">
        <f>VLOOKUP(B74,'Уч ЮН'!$A$3:$H$492,7,FALSE)</f>
        <v xml:space="preserve">Засечное </v>
      </c>
      <c r="I74" s="60" t="str">
        <f t="shared" si="6"/>
        <v>58,6</v>
      </c>
      <c r="J74" s="265">
        <f t="shared" si="4"/>
        <v>3</v>
      </c>
      <c r="K74" s="265" t="s">
        <v>776</v>
      </c>
      <c r="L74" s="267"/>
      <c r="M74" s="329" t="s">
        <v>673</v>
      </c>
      <c r="N74" s="268">
        <f t="shared" si="5"/>
        <v>58.6</v>
      </c>
      <c r="O74" s="269" t="str">
        <f>VLOOKUP(B74,'Уч ЮН'!$A$3:$H$492,8,FALSE)</f>
        <v>Чернышов А.В.</v>
      </c>
      <c r="P74" s="70" t="s">
        <v>642</v>
      </c>
      <c r="AE74" s="64"/>
      <c r="AF74" s="64"/>
      <c r="AG74" s="64"/>
      <c r="AH74" s="64"/>
      <c r="AI74" s="64"/>
      <c r="AJ74" s="64"/>
      <c r="AK74" s="64"/>
    </row>
    <row r="75" spans="1:37" s="9" customFormat="1" ht="15">
      <c r="A75" s="93">
        <v>29</v>
      </c>
      <c r="B75" s="62" t="s">
        <v>621</v>
      </c>
      <c r="C75" s="63" t="str">
        <f>VLOOKUP(B75,'Уч ЮН'!$A$3:$H$492,2,FALSE)</f>
        <v>Голубев Алексей</v>
      </c>
      <c r="D75" s="110" t="str">
        <f>VLOOKUP(B75,'Уч ЮН'!$A$3:$H$492,3,FALSE)</f>
        <v>2002</v>
      </c>
      <c r="E75" s="54" t="str">
        <f>VLOOKUP(B75,'Уч ЮН'!$A$3:$H$492,4,FALSE)</f>
        <v>3</v>
      </c>
      <c r="F75" s="63" t="str">
        <f>VLOOKUP(B75,'Уч ЮН'!$A$3:$H$492,5,FALSE)</f>
        <v>Саратовская</v>
      </c>
      <c r="G75" s="87">
        <f>VLOOKUP(B75,'Уч ЮН'!$A$3:$H$492,6,FALSE)</f>
        <v>0</v>
      </c>
      <c r="H75" s="114" t="str">
        <f>VLOOKUP(B75,'Уч ЮН'!$A$3:$H$492,7,FALSE)</f>
        <v>ДЮСШ Энгельс</v>
      </c>
      <c r="I75" s="60" t="str">
        <f t="shared" si="6"/>
        <v>59,1</v>
      </c>
      <c r="J75" s="265">
        <f t="shared" si="4"/>
        <v>3</v>
      </c>
      <c r="K75" s="265" t="s">
        <v>776</v>
      </c>
      <c r="L75" s="267"/>
      <c r="M75" s="329" t="s">
        <v>696</v>
      </c>
      <c r="N75" s="268">
        <f t="shared" si="5"/>
        <v>59.1</v>
      </c>
      <c r="O75" s="269" t="str">
        <f>VLOOKUP(B75,'Уч ЮН'!$A$3:$H$492,8,FALSE)</f>
        <v>Минахметова О.В.</v>
      </c>
      <c r="P75" s="70" t="s">
        <v>136</v>
      </c>
      <c r="AE75" s="64"/>
      <c r="AF75" s="64"/>
      <c r="AG75" s="64"/>
      <c r="AH75" s="64"/>
      <c r="AI75" s="64"/>
      <c r="AJ75" s="64"/>
      <c r="AK75" s="64"/>
    </row>
    <row r="76" spans="1:37" s="9" customFormat="1" ht="15">
      <c r="A76" s="93">
        <v>30</v>
      </c>
      <c r="B76" s="62">
        <v>351</v>
      </c>
      <c r="C76" s="63" t="str">
        <f>VLOOKUP(B76,'Уч ЮН'!$A$3:$H$492,2,FALSE)</f>
        <v>Воеводин Данила</v>
      </c>
      <c r="D76" s="110" t="str">
        <f>VLOOKUP(B76,'Уч ЮН'!$A$3:$H$492,3,FALSE)</f>
        <v>2001</v>
      </c>
      <c r="E76" s="54"/>
      <c r="F76" s="63" t="str">
        <f>VLOOKUP(B76,'Уч ЮН'!$A$3:$H$492,5,FALSE)</f>
        <v>Пензенская</v>
      </c>
      <c r="G76" s="87">
        <f>VLOOKUP(B76,'Уч ЮН'!$A$3:$H$492,6,FALSE)</f>
        <v>0</v>
      </c>
      <c r="H76" s="114" t="str">
        <f>VLOOKUP(B76,'Уч ЮН'!$A$3:$H$492,7,FALSE)</f>
        <v>УОР</v>
      </c>
      <c r="I76" s="60" t="str">
        <f t="shared" si="6"/>
        <v>59,8</v>
      </c>
      <c r="J76" s="265">
        <f t="shared" si="4"/>
        <v>3</v>
      </c>
      <c r="K76" s="265" t="s">
        <v>776</v>
      </c>
      <c r="L76" s="267"/>
      <c r="M76" s="329" t="s">
        <v>693</v>
      </c>
      <c r="N76" s="268">
        <f t="shared" si="5"/>
        <v>59.8</v>
      </c>
      <c r="O76" s="269" t="str">
        <f>VLOOKUP(B76,'Уч ЮН'!$A$3:$H$492,8,FALSE)</f>
        <v>Воеводины А.Н.,Ю.С.</v>
      </c>
      <c r="P76" s="70" t="s">
        <v>133</v>
      </c>
      <c r="AE76" s="64"/>
      <c r="AF76" s="64"/>
      <c r="AG76" s="64"/>
      <c r="AH76" s="64"/>
      <c r="AI76" s="64"/>
      <c r="AJ76" s="64"/>
      <c r="AK76" s="64"/>
    </row>
    <row r="77" spans="1:37" s="9" customFormat="1" ht="15">
      <c r="A77" s="93">
        <v>30</v>
      </c>
      <c r="B77" s="62">
        <v>623</v>
      </c>
      <c r="C77" s="63" t="str">
        <f>VLOOKUP(B77,'Уч ЮН'!$A$3:$H$492,2,FALSE)</f>
        <v>Голышев Дмитрий</v>
      </c>
      <c r="D77" s="110" t="str">
        <f>VLOOKUP(B77,'Уч ЮН'!$A$3:$H$492,3,FALSE)</f>
        <v>2002</v>
      </c>
      <c r="E77" s="54" t="str">
        <f>VLOOKUP(B77,'Уч ЮН'!$A$3:$H$492,4,FALSE)</f>
        <v>3</v>
      </c>
      <c r="F77" s="63" t="str">
        <f>VLOOKUP(B77,'Уч ЮН'!$A$3:$H$492,5,FALSE)</f>
        <v>Нижегородская</v>
      </c>
      <c r="G77" s="87">
        <f>VLOOKUP(B77,'Уч ЮН'!$A$3:$H$492,6,FALSE)</f>
        <v>0</v>
      </c>
      <c r="H77" s="114" t="str">
        <f>VLOOKUP(B77,'Уч ЮН'!$A$3:$H$492,7,FALSE)</f>
        <v xml:space="preserve"> ДЮСШ-3, Арзамас</v>
      </c>
      <c r="I77" s="60" t="str">
        <f t="shared" si="6"/>
        <v>59,8</v>
      </c>
      <c r="J77" s="265">
        <f t="shared" si="4"/>
        <v>3</v>
      </c>
      <c r="K77" s="265" t="s">
        <v>776</v>
      </c>
      <c r="L77" s="267"/>
      <c r="M77" s="329" t="s">
        <v>693</v>
      </c>
      <c r="N77" s="268">
        <f t="shared" si="5"/>
        <v>59.8</v>
      </c>
      <c r="O77" s="269" t="str">
        <f>VLOOKUP(B77,'Уч ЮН'!$A$3:$H$492,8,FALSE)</f>
        <v>Папин А.Ю</v>
      </c>
      <c r="P77" s="70" t="s">
        <v>133</v>
      </c>
      <c r="AE77" s="64"/>
      <c r="AF77" s="64"/>
      <c r="AG77" s="64"/>
      <c r="AH77" s="64"/>
      <c r="AI77" s="64"/>
      <c r="AJ77" s="64"/>
      <c r="AK77" s="64"/>
    </row>
    <row r="78" spans="1:37" s="9" customFormat="1" ht="15">
      <c r="A78" s="93">
        <v>32</v>
      </c>
      <c r="B78" s="62">
        <v>248</v>
      </c>
      <c r="C78" s="63" t="str">
        <f>VLOOKUP(B78,'Уч ЮН'!$A$3:$H$492,2,FALSE)</f>
        <v>Артемов Дмитрий</v>
      </c>
      <c r="D78" s="110" t="str">
        <f>VLOOKUP(B78,'Уч ЮН'!$A$3:$H$492,3,FALSE)</f>
        <v>2002</v>
      </c>
      <c r="E78" s="54"/>
      <c r="F78" s="63" t="str">
        <f>VLOOKUP(B78,'Уч ЮН'!$A$3:$H$492,5,FALSE)</f>
        <v>Пензенская</v>
      </c>
      <c r="G78" s="87">
        <f>VLOOKUP(B78,'Уч ЮН'!$A$3:$H$492,6,FALSE)</f>
        <v>0</v>
      </c>
      <c r="H78" s="114" t="str">
        <f>VLOOKUP(B78,'Уч ЮН'!$A$3:$H$492,7,FALSE)</f>
        <v>ДЮСШ-6</v>
      </c>
      <c r="I78" s="60" t="str">
        <f>CONCATENATE(L78,":",M78)</f>
        <v>1:00,9</v>
      </c>
      <c r="J78" s="265">
        <f t="shared" si="4"/>
        <v>3</v>
      </c>
      <c r="K78" s="265" t="s">
        <v>776</v>
      </c>
      <c r="L78" s="267">
        <v>1</v>
      </c>
      <c r="M78" s="329" t="s">
        <v>688</v>
      </c>
      <c r="N78" s="268">
        <f t="shared" si="5"/>
        <v>100.9</v>
      </c>
      <c r="O78" s="269" t="str">
        <f>VLOOKUP(B78,'Уч ЮН'!$A$3:$H$492,8,FALSE)</f>
        <v>Краснова И.Н.</v>
      </c>
      <c r="P78" s="70" t="s">
        <v>642</v>
      </c>
      <c r="AE78" s="64"/>
      <c r="AF78" s="64"/>
      <c r="AG78" s="64"/>
      <c r="AH78" s="64"/>
      <c r="AI78" s="64"/>
      <c r="AJ78" s="64"/>
      <c r="AK78" s="64"/>
    </row>
    <row r="79" spans="1:37" s="9" customFormat="1" ht="15">
      <c r="A79" s="93">
        <v>33</v>
      </c>
      <c r="B79" s="62">
        <v>425</v>
      </c>
      <c r="C79" s="63" t="str">
        <f>VLOOKUP(B79,'Уч ЮН'!$A$3:$H$492,2,FALSE)</f>
        <v>Аверьянов Матвей</v>
      </c>
      <c r="D79" s="110" t="str">
        <f>VLOOKUP(B79,'Уч ЮН'!$A$3:$H$492,3,FALSE)</f>
        <v>2002</v>
      </c>
      <c r="E79" s="54" t="str">
        <f>VLOOKUP(B79,'Уч ЮН'!$A$3:$H$492,4,FALSE)</f>
        <v>1юн</v>
      </c>
      <c r="F79" s="63" t="str">
        <f>VLOOKUP(B79,'Уч ЮН'!$A$3:$H$492,5,FALSE)</f>
        <v>Пензенская</v>
      </c>
      <c r="G79" s="87">
        <f>VLOOKUP(B79,'Уч ЮН'!$A$3:$H$492,6,FALSE)</f>
        <v>0</v>
      </c>
      <c r="H79" s="114" t="str">
        <f>VLOOKUP(B79,'Уч ЮН'!$A$3:$H$492,7,FALSE)</f>
        <v>ДЮСШ-6</v>
      </c>
      <c r="I79" s="60" t="str">
        <f>CONCATENATE(L79,":",M79)</f>
        <v>1:01,8</v>
      </c>
      <c r="J79" s="265" t="str">
        <f t="shared" si="4"/>
        <v>1ю</v>
      </c>
      <c r="K79" s="265" t="s">
        <v>776</v>
      </c>
      <c r="L79" s="267">
        <v>1</v>
      </c>
      <c r="M79" s="329" t="s">
        <v>704</v>
      </c>
      <c r="N79" s="268">
        <f t="shared" si="5"/>
        <v>101.8</v>
      </c>
      <c r="O79" s="269" t="str">
        <f>VLOOKUP(B79,'Уч ЮН'!$A$3:$H$492,8,FALSE)</f>
        <v>Зинуков А.В.</v>
      </c>
      <c r="P79" s="70" t="s">
        <v>136</v>
      </c>
      <c r="AE79" s="64"/>
      <c r="AF79" s="64"/>
      <c r="AG79" s="64"/>
      <c r="AH79" s="64"/>
      <c r="AI79" s="64"/>
      <c r="AJ79" s="64"/>
      <c r="AK79" s="64"/>
    </row>
    <row r="80" spans="1:37" s="9" customFormat="1" ht="15">
      <c r="A80" s="93">
        <v>34</v>
      </c>
      <c r="B80" s="62" t="s">
        <v>628</v>
      </c>
      <c r="C80" s="63" t="str">
        <f>VLOOKUP(B80,'Уч ЮН'!$A$3:$H$492,2,FALSE)</f>
        <v>Зуев Дмитрий</v>
      </c>
      <c r="D80" s="110" t="str">
        <f>VLOOKUP(B80,'Уч ЮН'!$A$3:$H$492,3,FALSE)</f>
        <v>2002</v>
      </c>
      <c r="E80" s="54" t="str">
        <f>VLOOKUP(B80,'Уч ЮН'!$A$3:$H$492,4,FALSE)</f>
        <v>3</v>
      </c>
      <c r="F80" s="63" t="str">
        <f>VLOOKUP(B80,'Уч ЮН'!$A$3:$H$492,5,FALSE)</f>
        <v>Саратовская</v>
      </c>
      <c r="G80" s="87">
        <f>VLOOKUP(B80,'Уч ЮН'!$A$3:$H$492,6,FALSE)</f>
        <v>0</v>
      </c>
      <c r="H80" s="114" t="str">
        <f>VLOOKUP(B80,'Уч ЮН'!$A$3:$H$492,7,FALSE)</f>
        <v>ДЮСШ Энгельс</v>
      </c>
      <c r="I80" s="60" t="str">
        <f>CONCATENATE(L80,":",M80)</f>
        <v>1:03,0</v>
      </c>
      <c r="J80" s="265" t="str">
        <f t="shared" si="4"/>
        <v>1ю</v>
      </c>
      <c r="K80" s="265" t="s">
        <v>776</v>
      </c>
      <c r="L80" s="267">
        <v>1</v>
      </c>
      <c r="M80" s="329" t="s">
        <v>697</v>
      </c>
      <c r="N80" s="268">
        <f t="shared" si="5"/>
        <v>103</v>
      </c>
      <c r="O80" s="269" t="str">
        <f>VLOOKUP(B80,'Уч ЮН'!$A$3:$H$492,8,FALSE)</f>
        <v>Кудашкина З.К.</v>
      </c>
      <c r="P80" s="70" t="s">
        <v>642</v>
      </c>
      <c r="AE80" s="64"/>
      <c r="AF80" s="64"/>
      <c r="AG80" s="64"/>
      <c r="AH80" s="64"/>
      <c r="AI80" s="64"/>
      <c r="AJ80" s="64"/>
      <c r="AK80" s="64"/>
    </row>
    <row r="81" spans="1:37" s="9" customFormat="1" ht="15">
      <c r="A81" s="93">
        <v>35</v>
      </c>
      <c r="B81" s="62">
        <v>38</v>
      </c>
      <c r="C81" s="63" t="str">
        <f>VLOOKUP(B81,'Уч ЮН'!$A$3:$H$492,2,FALSE)</f>
        <v>Тактасимов Нурлан</v>
      </c>
      <c r="D81" s="110">
        <f>VLOOKUP(B81,'Уч ЮН'!$A$3:$H$492,3,FALSE)</f>
        <v>2001</v>
      </c>
      <c r="E81" s="54"/>
      <c r="F81" s="63" t="str">
        <f>VLOOKUP(B81,'Уч ЮН'!$A$3:$H$492,5,FALSE)</f>
        <v>Пензенская</v>
      </c>
      <c r="G81" s="87">
        <f>VLOOKUP(B81,'Уч ЮН'!$A$3:$H$492,6,FALSE)</f>
        <v>0</v>
      </c>
      <c r="H81" s="114" t="str">
        <f>VLOOKUP(B81,'Уч ЮН'!$A$3:$H$492,7,FALSE)</f>
        <v xml:space="preserve">ДЮСШ, Пачелма </v>
      </c>
      <c r="I81" s="60" t="str">
        <f>CONCATENATE(L81,":",M81)</f>
        <v>1:08,2</v>
      </c>
      <c r="J81" s="265" t="str">
        <f t="shared" si="4"/>
        <v>2ю</v>
      </c>
      <c r="K81" s="265" t="s">
        <v>776</v>
      </c>
      <c r="L81" s="267">
        <v>1</v>
      </c>
      <c r="M81" s="329" t="s">
        <v>691</v>
      </c>
      <c r="N81" s="268">
        <f t="shared" si="5"/>
        <v>108.2</v>
      </c>
      <c r="O81" s="269" t="str">
        <f>VLOOKUP(B81,'Уч ЮН'!$A$3:$H$492,8,FALSE)</f>
        <v>Нашивочников А.А.</v>
      </c>
      <c r="P81" s="70" t="s">
        <v>642</v>
      </c>
      <c r="AE81" s="64"/>
      <c r="AF81" s="64"/>
      <c r="AG81" s="64"/>
      <c r="AH81" s="64"/>
      <c r="AI81" s="64"/>
      <c r="AJ81" s="64"/>
      <c r="AK81" s="64"/>
    </row>
    <row r="82" spans="1:37" s="25" customFormat="1" ht="15.75" customHeight="1">
      <c r="A82" s="367" t="s">
        <v>399</v>
      </c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69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spans="1:37" s="25" customFormat="1" ht="15.75" customHeight="1">
      <c r="A83" s="368" t="s">
        <v>41</v>
      </c>
      <c r="B83" s="368"/>
      <c r="C83" s="368"/>
      <c r="D83" s="368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69"/>
      <c r="V83" s="69"/>
      <c r="W83" s="9"/>
      <c r="X83" s="30"/>
      <c r="Y83" s="86"/>
      <c r="Z83" s="86"/>
      <c r="AA83" s="86"/>
      <c r="AB83" s="86"/>
      <c r="AC83" s="86"/>
      <c r="AD83" s="86"/>
      <c r="AE83" s="98"/>
      <c r="AF83" s="98"/>
      <c r="AG83" s="98"/>
      <c r="AH83" s="98"/>
      <c r="AI83" s="98"/>
      <c r="AJ83" s="98"/>
      <c r="AK83" s="98"/>
    </row>
    <row r="84" spans="1:37" ht="12.75" hidden="1" customHeight="1">
      <c r="A84" s="37"/>
      <c r="B84" s="257"/>
      <c r="C84" s="40"/>
      <c r="D84" s="107"/>
      <c r="E84" s="37"/>
      <c r="F84" s="37"/>
      <c r="G84" s="89"/>
      <c r="I84" s="37"/>
      <c r="J84" s="37"/>
      <c r="K84" s="46" t="s">
        <v>50</v>
      </c>
      <c r="L84" s="57"/>
      <c r="M84" s="253"/>
      <c r="N84" s="57"/>
      <c r="O84" s="37" t="s">
        <v>49</v>
      </c>
      <c r="P84" s="249"/>
      <c r="Q84" s="37"/>
      <c r="R84" s="37"/>
      <c r="S84" s="37"/>
      <c r="T84" s="37"/>
      <c r="U84" s="69"/>
      <c r="V84" s="69"/>
      <c r="W84" s="9"/>
      <c r="X84" s="30"/>
      <c r="Y84" s="9"/>
      <c r="Z84" s="9"/>
      <c r="AA84" s="9"/>
      <c r="AB84" s="9"/>
      <c r="AC84" s="9"/>
      <c r="AD84" s="9"/>
      <c r="AE84" s="64"/>
      <c r="AF84" s="64"/>
      <c r="AG84" s="64"/>
      <c r="AH84" s="64"/>
      <c r="AI84" s="64"/>
      <c r="AJ84" s="64"/>
      <c r="AK84" s="64"/>
    </row>
    <row r="85" spans="1:37" s="35" customFormat="1" ht="13.5" customHeight="1">
      <c r="A85" s="39"/>
      <c r="B85" s="257"/>
      <c r="C85" s="42"/>
      <c r="D85" s="108"/>
      <c r="E85" s="41"/>
      <c r="F85" s="38"/>
      <c r="G85" s="90"/>
      <c r="I85" s="147"/>
      <c r="J85" s="147"/>
      <c r="K85" s="125" t="s">
        <v>24</v>
      </c>
      <c r="L85" s="58"/>
      <c r="M85" s="254"/>
      <c r="N85" s="58"/>
      <c r="O85" s="37" t="s">
        <v>849</v>
      </c>
      <c r="P85" s="369" t="s">
        <v>28</v>
      </c>
      <c r="Q85" s="369"/>
      <c r="R85" s="370"/>
      <c r="S85" s="370"/>
      <c r="T85" s="370"/>
      <c r="U85" s="47"/>
      <c r="V85" s="9"/>
      <c r="W85" s="9"/>
      <c r="X85" s="30"/>
      <c r="Y85" s="100"/>
      <c r="Z85" s="100"/>
      <c r="AA85" s="100"/>
      <c r="AB85" s="100"/>
      <c r="AC85" s="100"/>
      <c r="AD85" s="100"/>
      <c r="AE85" s="144"/>
      <c r="AF85" s="144"/>
      <c r="AG85" s="144"/>
      <c r="AH85" s="144"/>
      <c r="AI85" s="144"/>
      <c r="AJ85" s="144"/>
      <c r="AK85" s="144"/>
    </row>
    <row r="86" spans="1:37" s="36" customFormat="1" ht="24.75" customHeight="1">
      <c r="A86" s="43" t="s">
        <v>2</v>
      </c>
      <c r="B86" s="43" t="s">
        <v>25</v>
      </c>
      <c r="C86" s="43" t="s">
        <v>3</v>
      </c>
      <c r="D86" s="109" t="s">
        <v>406</v>
      </c>
      <c r="E86" s="43" t="s">
        <v>5</v>
      </c>
      <c r="F86" s="43" t="s">
        <v>6</v>
      </c>
      <c r="G86" s="43" t="s">
        <v>7</v>
      </c>
      <c r="H86" s="99" t="s">
        <v>8</v>
      </c>
      <c r="I86" s="96" t="s">
        <v>10</v>
      </c>
      <c r="J86" s="97" t="s">
        <v>18</v>
      </c>
      <c r="K86" s="97" t="s">
        <v>56</v>
      </c>
      <c r="L86" s="95" t="s">
        <v>23</v>
      </c>
      <c r="M86" s="255" t="s">
        <v>24</v>
      </c>
      <c r="N86" s="95" t="s">
        <v>26</v>
      </c>
      <c r="O86" s="94" t="s">
        <v>11</v>
      </c>
      <c r="P86" s="366" t="s">
        <v>12</v>
      </c>
      <c r="Q86" s="366"/>
      <c r="R86" s="366"/>
      <c r="S86" s="263" t="s">
        <v>13</v>
      </c>
      <c r="T86" s="264" t="s">
        <v>2</v>
      </c>
      <c r="U86" s="115"/>
      <c r="V86" s="48"/>
      <c r="W86" s="48"/>
      <c r="X86" s="49"/>
      <c r="AE86" s="145"/>
      <c r="AF86" s="145"/>
      <c r="AG86" s="145"/>
      <c r="AH86" s="145"/>
      <c r="AI86" s="145"/>
      <c r="AJ86" s="145"/>
      <c r="AK86" s="145"/>
    </row>
    <row r="87" spans="1:37" s="9" customFormat="1" ht="15">
      <c r="A87" s="93">
        <v>1</v>
      </c>
      <c r="B87" s="62">
        <v>575</v>
      </c>
      <c r="C87" s="63" t="str">
        <f>VLOOKUP(B87,'Уч ЮН'!$A$3:$H$492,2,FALSE)</f>
        <v>Гончаров Артём</v>
      </c>
      <c r="D87" s="110" t="str">
        <f>VLOOKUP(B87,'Уч ЮН'!$A$3:$H$492,3,FALSE)</f>
        <v>1999</v>
      </c>
      <c r="E87" s="54" t="str">
        <f>VLOOKUP(B87,'Уч ЮН'!$A$3:$H$492,4,FALSE)</f>
        <v>КМС</v>
      </c>
      <c r="F87" s="63" t="str">
        <f>VLOOKUP(B87,'Уч ЮН'!$A$3:$H$492,5,FALSE)</f>
        <v>Тульская</v>
      </c>
      <c r="G87" s="87">
        <f>VLOOKUP(B87,'Уч ЮН'!$A$3:$H$492,6,FALSE)</f>
        <v>0</v>
      </c>
      <c r="H87" s="114" t="str">
        <f>VLOOKUP(B87,'Уч ЮН'!$A$3:$H$492,7,FALSE)</f>
        <v>ЦСП ТО</v>
      </c>
      <c r="I87" s="60" t="str">
        <f>CONCATENATE(L87,"",M87)</f>
        <v>49,9</v>
      </c>
      <c r="J87" s="265" t="str">
        <f t="shared" ref="J87:J104" si="7">LOOKUP(N87,$U$1:$AC$1,$U$2:$AC$2)</f>
        <v>КМС</v>
      </c>
      <c r="K87" s="265" t="s">
        <v>776</v>
      </c>
      <c r="L87" s="267"/>
      <c r="M87" s="329" t="s">
        <v>705</v>
      </c>
      <c r="N87" s="268">
        <f t="shared" ref="N87:N107" si="8">(L87*100)+M87</f>
        <v>49.9</v>
      </c>
      <c r="O87" s="269" t="str">
        <f>VLOOKUP(B87,'Уч ЮН'!$A$3:$H$492,8,FALSE)</f>
        <v>Ковтун Н.Н.</v>
      </c>
      <c r="P87" s="70" t="s">
        <v>143</v>
      </c>
      <c r="AE87" s="64"/>
      <c r="AF87" s="64"/>
      <c r="AG87" s="64"/>
      <c r="AH87" s="64"/>
      <c r="AI87" s="64"/>
      <c r="AJ87" s="64"/>
      <c r="AK87" s="64"/>
    </row>
    <row r="88" spans="1:37" s="9" customFormat="1" ht="15">
      <c r="A88" s="93">
        <v>2</v>
      </c>
      <c r="B88" s="62">
        <v>577</v>
      </c>
      <c r="C88" s="63" t="str">
        <f>VLOOKUP(B88,'Уч ЮН'!$A$3:$H$492,2,FALSE)</f>
        <v>Селезнёв Андрей</v>
      </c>
      <c r="D88" s="110" t="str">
        <f>VLOOKUP(B88,'Уч ЮН'!$A$3:$H$492,3,FALSE)</f>
        <v>1999</v>
      </c>
      <c r="E88" s="54" t="str">
        <f>VLOOKUP(B88,'Уч ЮН'!$A$3:$H$492,4,FALSE)</f>
        <v>1</v>
      </c>
      <c r="F88" s="63" t="str">
        <f>VLOOKUP(B88,'Уч ЮН'!$A$3:$H$492,5,FALSE)</f>
        <v>Тульская</v>
      </c>
      <c r="G88" s="87">
        <f>VLOOKUP(B88,'Уч ЮН'!$A$3:$H$492,6,FALSE)</f>
        <v>0</v>
      </c>
      <c r="H88" s="114" t="str">
        <f>VLOOKUP(B88,'Уч ЮН'!$A$3:$H$492,7,FALSE)</f>
        <v>ЦСП ТО</v>
      </c>
      <c r="I88" s="60" t="str">
        <f t="shared" ref="I88:I102" si="9">CONCATENATE(L88,"",M88)</f>
        <v>50,7</v>
      </c>
      <c r="J88" s="265">
        <f t="shared" si="7"/>
        <v>1</v>
      </c>
      <c r="K88" s="265" t="s">
        <v>776</v>
      </c>
      <c r="L88" s="267"/>
      <c r="M88" s="329" t="s">
        <v>714</v>
      </c>
      <c r="N88" s="268">
        <f t="shared" si="8"/>
        <v>50.7</v>
      </c>
      <c r="O88" s="269" t="str">
        <f>VLOOKUP(B88,'Уч ЮН'!$A$3:$H$492,8,FALSE)</f>
        <v>Ковтун Н.Н.</v>
      </c>
      <c r="P88" s="70" t="s">
        <v>143</v>
      </c>
      <c r="AE88" s="64"/>
      <c r="AF88" s="64"/>
      <c r="AG88" s="64"/>
      <c r="AH88" s="64"/>
      <c r="AI88" s="64"/>
      <c r="AJ88" s="64"/>
      <c r="AK88" s="64"/>
    </row>
    <row r="89" spans="1:37" s="9" customFormat="1" ht="15">
      <c r="A89" s="93">
        <v>3</v>
      </c>
      <c r="B89" s="62">
        <v>416</v>
      </c>
      <c r="C89" s="63" t="str">
        <f>VLOOKUP(B89,'Уч ЮН'!$A$3:$H$492,2,FALSE)</f>
        <v>Березин Максим</v>
      </c>
      <c r="D89" s="110" t="str">
        <f>VLOOKUP(B89,'Уч ЮН'!$A$3:$H$492,3,FALSE)</f>
        <v>2000</v>
      </c>
      <c r="E89" s="54" t="str">
        <f>VLOOKUP(B89,'Уч ЮН'!$A$3:$H$492,4,FALSE)</f>
        <v>КМС</v>
      </c>
      <c r="F89" s="63" t="str">
        <f>VLOOKUP(B89,'Уч ЮН'!$A$3:$H$492,5,FALSE)</f>
        <v>Пензенская</v>
      </c>
      <c r="G89" s="87">
        <f>VLOOKUP(B89,'Уч ЮН'!$A$3:$H$492,6,FALSE)</f>
        <v>0</v>
      </c>
      <c r="H89" s="114" t="str">
        <f>VLOOKUP(B89,'Уч ЮН'!$A$3:$H$492,7,FALSE)</f>
        <v>ДЮСШ-6</v>
      </c>
      <c r="I89" s="60" t="str">
        <f t="shared" si="9"/>
        <v>50,9</v>
      </c>
      <c r="J89" s="265">
        <f t="shared" si="7"/>
        <v>1</v>
      </c>
      <c r="K89" s="265">
        <v>10</v>
      </c>
      <c r="L89" s="267"/>
      <c r="M89" s="329" t="s">
        <v>708</v>
      </c>
      <c r="N89" s="268">
        <f t="shared" si="8"/>
        <v>50.9</v>
      </c>
      <c r="O89" s="269" t="str">
        <f>VLOOKUP(B89,'Уч ЮН'!$A$3:$H$492,8,FALSE)</f>
        <v>Красновы К.И.,Р.Б.</v>
      </c>
      <c r="P89" s="70" t="s">
        <v>143</v>
      </c>
      <c r="AE89" s="64"/>
      <c r="AF89" s="64"/>
      <c r="AG89" s="64"/>
      <c r="AH89" s="64"/>
      <c r="AI89" s="64"/>
      <c r="AJ89" s="64"/>
      <c r="AK89" s="64"/>
    </row>
    <row r="90" spans="1:37" s="9" customFormat="1" ht="15">
      <c r="A90" s="93">
        <v>3</v>
      </c>
      <c r="B90" s="62">
        <v>538</v>
      </c>
      <c r="C90" s="63" t="str">
        <f>VLOOKUP(B90,'Уч ЮН'!$A$3:$H$492,2,FALSE)</f>
        <v>Карягин Андрей</v>
      </c>
      <c r="D90" s="110" t="str">
        <f>VLOOKUP(B90,'Уч ЮН'!$A$3:$H$492,3,FALSE)</f>
        <v>2000</v>
      </c>
      <c r="E90" s="54">
        <f>VLOOKUP(B90,'Уч ЮН'!$A$3:$H$492,4,FALSE)</f>
        <v>1</v>
      </c>
      <c r="F90" s="63" t="str">
        <f>VLOOKUP(B90,'Уч ЮН'!$A$3:$H$492,5,FALSE)</f>
        <v>Самарская</v>
      </c>
      <c r="G90" s="87">
        <f>VLOOKUP(B90,'Уч ЮН'!$A$3:$H$492,6,FALSE)</f>
        <v>0</v>
      </c>
      <c r="H90" s="114" t="str">
        <f>VLOOKUP(B90,'Уч ЮН'!$A$3:$H$492,7,FALSE)</f>
        <v>СДЮСШОР-2</v>
      </c>
      <c r="I90" s="60" t="str">
        <f t="shared" si="9"/>
        <v>50,9</v>
      </c>
      <c r="J90" s="265">
        <f t="shared" si="7"/>
        <v>1</v>
      </c>
      <c r="K90" s="265" t="s">
        <v>776</v>
      </c>
      <c r="L90" s="267"/>
      <c r="M90" s="329" t="s">
        <v>708</v>
      </c>
      <c r="N90" s="268">
        <f t="shared" si="8"/>
        <v>50.9</v>
      </c>
      <c r="O90" s="269" t="str">
        <f>VLOOKUP(B90,'Уч ЮН'!$A$3:$H$492,8,FALSE)</f>
        <v>Зайцев И. С, Андронов Ю. В.</v>
      </c>
      <c r="P90" s="70" t="s">
        <v>136</v>
      </c>
      <c r="AE90" s="64"/>
      <c r="AF90" s="64"/>
      <c r="AG90" s="64"/>
      <c r="AH90" s="64"/>
      <c r="AI90" s="64"/>
      <c r="AJ90" s="64"/>
      <c r="AK90" s="64"/>
    </row>
    <row r="91" spans="1:37" s="9" customFormat="1" ht="15">
      <c r="A91" s="93">
        <v>5</v>
      </c>
      <c r="B91" s="62">
        <v>12</v>
      </c>
      <c r="C91" s="63" t="str">
        <f>VLOOKUP(B91,'Уч ЮН'!$A$3:$H$492,2,FALSE)</f>
        <v>Смоленцев Александр</v>
      </c>
      <c r="D91" s="110" t="str">
        <f>VLOOKUP(B91,'Уч ЮН'!$A$3:$H$492,3,FALSE)</f>
        <v>2000</v>
      </c>
      <c r="E91" s="54">
        <f>VLOOKUP(B91,'Уч ЮН'!$A$3:$H$492,4,FALSE)</f>
        <v>2</v>
      </c>
      <c r="F91" s="63" t="str">
        <f>VLOOKUP(B91,'Уч ЮН'!$A$3:$H$492,5,FALSE)</f>
        <v>Тамбовская</v>
      </c>
      <c r="G91" s="87">
        <f>VLOOKUP(B91,'Уч ЮН'!$A$3:$H$492,6,FALSE)</f>
        <v>0</v>
      </c>
      <c r="H91" s="114" t="str">
        <f>VLOOKUP(B91,'Уч ЮН'!$A$3:$H$492,7,FALSE)</f>
        <v>ДЮСШ (Мичуринск)</v>
      </c>
      <c r="I91" s="60" t="str">
        <f t="shared" si="9"/>
        <v>51,1</v>
      </c>
      <c r="J91" s="265">
        <f t="shared" si="7"/>
        <v>1</v>
      </c>
      <c r="K91" s="265" t="s">
        <v>776</v>
      </c>
      <c r="L91" s="267"/>
      <c r="M91" s="329" t="s">
        <v>710</v>
      </c>
      <c r="N91" s="268">
        <f t="shared" si="8"/>
        <v>51.1</v>
      </c>
      <c r="O91" s="269" t="str">
        <f>VLOOKUP(B91,'Уч ЮН'!$A$3:$H$492,8,FALSE)</f>
        <v>Мироненко В.И.</v>
      </c>
      <c r="P91" s="70" t="s">
        <v>133</v>
      </c>
      <c r="AE91" s="64"/>
      <c r="AF91" s="64"/>
      <c r="AG91" s="64"/>
      <c r="AH91" s="64"/>
      <c r="AI91" s="64"/>
      <c r="AJ91" s="64"/>
      <c r="AK91" s="64"/>
    </row>
    <row r="92" spans="1:37" s="9" customFormat="1" ht="15">
      <c r="A92" s="93">
        <v>6</v>
      </c>
      <c r="B92" s="62">
        <v>953</v>
      </c>
      <c r="C92" s="63" t="str">
        <f>VLOOKUP(B92,'Уч ЮН'!$A$3:$H$492,2,FALSE)</f>
        <v>Скворцов Владимир</v>
      </c>
      <c r="D92" s="110" t="str">
        <f>VLOOKUP(B92,'Уч ЮН'!$A$3:$H$492,3,FALSE)</f>
        <v>2000</v>
      </c>
      <c r="E92" s="54"/>
      <c r="F92" s="63" t="str">
        <f>VLOOKUP(B92,'Уч ЮН'!$A$3:$H$492,5,FALSE)</f>
        <v>Тамбовская</v>
      </c>
      <c r="G92" s="87">
        <f>VLOOKUP(B92,'Уч ЮН'!$A$3:$H$492,6,FALSE)</f>
        <v>0</v>
      </c>
      <c r="H92" s="114" t="str">
        <f>VLOOKUP(B92,'Уч ЮН'!$A$3:$H$492,7,FALSE)</f>
        <v>СДЮСШОР "ЦПС по ЦИВС"</v>
      </c>
      <c r="I92" s="60" t="str">
        <f t="shared" si="9"/>
        <v>51,2</v>
      </c>
      <c r="J92" s="265">
        <f t="shared" si="7"/>
        <v>1</v>
      </c>
      <c r="K92" s="265" t="s">
        <v>776</v>
      </c>
      <c r="L92" s="267"/>
      <c r="M92" s="329" t="s">
        <v>674</v>
      </c>
      <c r="N92" s="268">
        <f t="shared" si="8"/>
        <v>51.2</v>
      </c>
      <c r="O92" s="269" t="str">
        <f>VLOOKUP(B92,'Уч ЮН'!$A$3:$H$492,8,FALSE)</f>
        <v>Судомоина Т.Г.</v>
      </c>
      <c r="P92" s="70" t="s">
        <v>143</v>
      </c>
      <c r="AE92" s="64"/>
      <c r="AF92" s="64"/>
      <c r="AG92" s="64"/>
      <c r="AH92" s="64"/>
      <c r="AI92" s="64"/>
      <c r="AJ92" s="64"/>
      <c r="AK92" s="64"/>
    </row>
    <row r="93" spans="1:37" s="9" customFormat="1" ht="15">
      <c r="A93" s="93">
        <v>7</v>
      </c>
      <c r="B93" s="62">
        <v>536</v>
      </c>
      <c r="C93" s="63" t="str">
        <f>VLOOKUP(B93,'Уч ЮН'!$A$3:$H$492,2,FALSE)</f>
        <v>Овчинников Михаил</v>
      </c>
      <c r="D93" s="110" t="str">
        <f>VLOOKUP(B93,'Уч ЮН'!$A$3:$H$492,3,FALSE)</f>
        <v>2000</v>
      </c>
      <c r="E93" s="54">
        <f>VLOOKUP(B93,'Уч ЮН'!$A$3:$H$492,4,FALSE)</f>
        <v>1</v>
      </c>
      <c r="F93" s="63" t="str">
        <f>VLOOKUP(B93,'Уч ЮН'!$A$3:$H$492,5,FALSE)</f>
        <v>Самарская</v>
      </c>
      <c r="G93" s="87">
        <f>VLOOKUP(B93,'Уч ЮН'!$A$3:$H$492,6,FALSE)</f>
        <v>0</v>
      </c>
      <c r="H93" s="114" t="str">
        <f>VLOOKUP(B93,'Уч ЮН'!$A$3:$H$492,7,FALSE)</f>
        <v>СДЮСШОР-2</v>
      </c>
      <c r="I93" s="60" t="str">
        <f t="shared" si="9"/>
        <v>51,3</v>
      </c>
      <c r="J93" s="265">
        <f t="shared" si="7"/>
        <v>1</v>
      </c>
      <c r="K93" s="265" t="s">
        <v>776</v>
      </c>
      <c r="L93" s="267"/>
      <c r="M93" s="329" t="s">
        <v>706</v>
      </c>
      <c r="N93" s="268">
        <f t="shared" si="8"/>
        <v>51.3</v>
      </c>
      <c r="O93" s="269" t="str">
        <f>VLOOKUP(B93,'Уч ЮН'!$A$3:$H$492,8,FALSE)</f>
        <v>Зайцев И. С, Андронов Ю. В.</v>
      </c>
      <c r="P93" s="70" t="s">
        <v>136</v>
      </c>
      <c r="AE93" s="64"/>
      <c r="AF93" s="64"/>
      <c r="AG93" s="64"/>
      <c r="AH93" s="64"/>
      <c r="AI93" s="64"/>
      <c r="AJ93" s="64"/>
      <c r="AK93" s="64"/>
    </row>
    <row r="94" spans="1:37" s="9" customFormat="1" ht="15">
      <c r="A94" s="93">
        <v>8</v>
      </c>
      <c r="B94" s="62">
        <v>505</v>
      </c>
      <c r="C94" s="63" t="str">
        <f>VLOOKUP(B94,'Уч ЮН'!$A$3:$H$492,2,FALSE)</f>
        <v>Миркулов Владислшав</v>
      </c>
      <c r="D94" s="110" t="str">
        <f>VLOOKUP(B94,'Уч ЮН'!$A$3:$H$492,3,FALSE)</f>
        <v>2000</v>
      </c>
      <c r="E94" s="54">
        <f>VLOOKUP(B94,'Уч ЮН'!$A$3:$H$492,4,FALSE)</f>
        <v>1</v>
      </c>
      <c r="F94" s="63" t="str">
        <f>VLOOKUP(B94,'Уч ЮН'!$A$3:$H$492,5,FALSE)</f>
        <v>Самарская</v>
      </c>
      <c r="G94" s="87">
        <f>VLOOKUP(B94,'Уч ЮН'!$A$3:$H$492,6,FALSE)</f>
        <v>0</v>
      </c>
      <c r="H94" s="333" t="str">
        <f>VLOOKUP(B94,'Уч ЮН'!$A$3:$H$492,7,FALSE)</f>
        <v xml:space="preserve"> Самарский университет , ЦСКА Самара</v>
      </c>
      <c r="I94" s="60" t="str">
        <f t="shared" si="9"/>
        <v>51,4</v>
      </c>
      <c r="J94" s="265">
        <f t="shared" si="7"/>
        <v>1</v>
      </c>
      <c r="K94" s="265" t="s">
        <v>776</v>
      </c>
      <c r="L94" s="267"/>
      <c r="M94" s="329" t="s">
        <v>709</v>
      </c>
      <c r="N94" s="268">
        <f t="shared" si="8"/>
        <v>51.4</v>
      </c>
      <c r="O94" s="269" t="str">
        <f>VLOOKUP(B94,'Уч ЮН'!$A$3:$H$492,8,FALSE)</f>
        <v>Гришкина В. П.</v>
      </c>
      <c r="P94" s="70" t="s">
        <v>136</v>
      </c>
      <c r="AE94" s="64"/>
      <c r="AF94" s="64"/>
      <c r="AG94" s="64"/>
      <c r="AH94" s="64"/>
      <c r="AI94" s="64"/>
      <c r="AJ94" s="64"/>
      <c r="AK94" s="64"/>
    </row>
    <row r="95" spans="1:37" s="9" customFormat="1" ht="15">
      <c r="A95" s="93">
        <v>9</v>
      </c>
      <c r="B95" s="62">
        <v>285</v>
      </c>
      <c r="C95" s="63" t="str">
        <f>VLOOKUP(B95,'Уч ЮН'!$A$3:$H$492,2,FALSE)</f>
        <v>Рязанов Илья</v>
      </c>
      <c r="D95" s="110" t="str">
        <f>VLOOKUP(B95,'Уч ЮН'!$A$3:$H$492,3,FALSE)</f>
        <v>2000</v>
      </c>
      <c r="E95" s="54" t="str">
        <f>VLOOKUP(B95,'Уч ЮН'!$A$3:$H$492,4,FALSE)</f>
        <v>2</v>
      </c>
      <c r="F95" s="63" t="str">
        <f>VLOOKUP(B95,'Уч ЮН'!$A$3:$H$492,5,FALSE)</f>
        <v>Пензенская</v>
      </c>
      <c r="G95" s="87">
        <f>VLOOKUP(B95,'Уч ЮН'!$A$3:$H$492,6,FALSE)</f>
        <v>0</v>
      </c>
      <c r="H95" s="114" t="str">
        <f>VLOOKUP(B95,'Уч ЮН'!$A$3:$H$492,7,FALSE)</f>
        <v>КСШОР</v>
      </c>
      <c r="I95" s="60" t="str">
        <f t="shared" si="9"/>
        <v>51,8</v>
      </c>
      <c r="J95" s="265">
        <f t="shared" si="7"/>
        <v>1</v>
      </c>
      <c r="K95" s="265" t="s">
        <v>776</v>
      </c>
      <c r="L95" s="267"/>
      <c r="M95" s="329" t="s">
        <v>712</v>
      </c>
      <c r="N95" s="268">
        <f t="shared" si="8"/>
        <v>51.8</v>
      </c>
      <c r="O95" s="269" t="str">
        <f>VLOOKUP(B95,'Уч ЮН'!$A$3:$H$492,8,FALSE)</f>
        <v>Карасик Н.А.,А.Г.</v>
      </c>
      <c r="P95" s="70" t="s">
        <v>136</v>
      </c>
      <c r="AE95" s="64"/>
      <c r="AF95" s="64"/>
      <c r="AG95" s="64"/>
      <c r="AH95" s="64"/>
      <c r="AI95" s="64"/>
      <c r="AJ95" s="64"/>
      <c r="AK95" s="64"/>
    </row>
    <row r="96" spans="1:37" s="9" customFormat="1" ht="15">
      <c r="A96" s="93">
        <v>10</v>
      </c>
      <c r="B96" s="62">
        <v>954</v>
      </c>
      <c r="C96" s="63" t="str">
        <f>VLOOKUP(B96,'Уч ЮН'!$A$3:$H$492,2,FALSE)</f>
        <v>Полкунов Константин</v>
      </c>
      <c r="D96" s="110" t="str">
        <f>VLOOKUP(B96,'Уч ЮН'!$A$3:$H$492,3,FALSE)</f>
        <v>2000</v>
      </c>
      <c r="E96" s="54"/>
      <c r="F96" s="63" t="str">
        <f>VLOOKUP(B96,'Уч ЮН'!$A$3:$H$492,5,FALSE)</f>
        <v>Тамбовская</v>
      </c>
      <c r="G96" s="87">
        <f>VLOOKUP(B96,'Уч ЮН'!$A$3:$H$492,6,FALSE)</f>
        <v>0</v>
      </c>
      <c r="H96" s="114" t="str">
        <f>VLOOKUP(B96,'Уч ЮН'!$A$3:$H$492,7,FALSE)</f>
        <v>СДЮСШОР "ЦПС по ЦИВС"</v>
      </c>
      <c r="I96" s="60" t="str">
        <f t="shared" si="9"/>
        <v>52,3</v>
      </c>
      <c r="J96" s="265">
        <f t="shared" si="7"/>
        <v>1</v>
      </c>
      <c r="K96" s="265" t="s">
        <v>776</v>
      </c>
      <c r="L96" s="267"/>
      <c r="M96" s="329" t="s">
        <v>675</v>
      </c>
      <c r="N96" s="268">
        <f t="shared" si="8"/>
        <v>52.3</v>
      </c>
      <c r="O96" s="269" t="str">
        <f>VLOOKUP(B96,'Уч ЮН'!$A$3:$H$492,8,FALSE)</f>
        <v>Судомоина Т.Г.</v>
      </c>
      <c r="P96" s="70" t="s">
        <v>143</v>
      </c>
      <c r="AE96" s="64"/>
      <c r="AF96" s="64"/>
      <c r="AG96" s="64"/>
      <c r="AH96" s="64"/>
      <c r="AI96" s="64"/>
      <c r="AJ96" s="64"/>
      <c r="AK96" s="64"/>
    </row>
    <row r="97" spans="1:37" s="9" customFormat="1" ht="15">
      <c r="A97" s="93">
        <v>11</v>
      </c>
      <c r="B97" s="62">
        <v>576</v>
      </c>
      <c r="C97" s="63" t="str">
        <f>VLOOKUP(B97,'Уч ЮН'!$A$3:$H$492,2,FALSE)</f>
        <v>Раскучёв Илья</v>
      </c>
      <c r="D97" s="110" t="str">
        <f>VLOOKUP(B97,'Уч ЮН'!$A$3:$H$492,3,FALSE)</f>
        <v>1999</v>
      </c>
      <c r="E97" s="54" t="str">
        <f>VLOOKUP(B97,'Уч ЮН'!$A$3:$H$492,4,FALSE)</f>
        <v>1</v>
      </c>
      <c r="F97" s="63" t="str">
        <f>VLOOKUP(B97,'Уч ЮН'!$A$3:$H$492,5,FALSE)</f>
        <v>Тульская</v>
      </c>
      <c r="G97" s="87">
        <f>VLOOKUP(B97,'Уч ЮН'!$A$3:$H$492,6,FALSE)</f>
        <v>0</v>
      </c>
      <c r="H97" s="114" t="str">
        <f>VLOOKUP(B97,'Уч ЮН'!$A$3:$H$492,7,FALSE)</f>
        <v>ЦСП ТО</v>
      </c>
      <c r="I97" s="60" t="str">
        <f t="shared" si="9"/>
        <v>52,9</v>
      </c>
      <c r="J97" s="265">
        <f t="shared" si="7"/>
        <v>1</v>
      </c>
      <c r="K97" s="265" t="s">
        <v>776</v>
      </c>
      <c r="L97" s="267"/>
      <c r="M97" s="329" t="s">
        <v>670</v>
      </c>
      <c r="N97" s="268">
        <f t="shared" si="8"/>
        <v>52.9</v>
      </c>
      <c r="O97" s="269" t="str">
        <f>VLOOKUP(B97,'Уч ЮН'!$A$3:$H$492,8,FALSE)</f>
        <v>Фильчев А.В.</v>
      </c>
      <c r="P97" s="70" t="s">
        <v>143</v>
      </c>
      <c r="AE97" s="64"/>
      <c r="AF97" s="64"/>
      <c r="AG97" s="64"/>
      <c r="AH97" s="64"/>
      <c r="AI97" s="64"/>
      <c r="AJ97" s="64"/>
      <c r="AK97" s="64"/>
    </row>
    <row r="98" spans="1:37" s="9" customFormat="1" ht="15">
      <c r="A98" s="93">
        <v>11</v>
      </c>
      <c r="B98" s="62">
        <v>539</v>
      </c>
      <c r="C98" s="63" t="str">
        <f>VLOOKUP(B98,'Уч ЮН'!$A$3:$H$492,2,FALSE)</f>
        <v>Колесников Никита</v>
      </c>
      <c r="D98" s="110" t="str">
        <f>VLOOKUP(B98,'Уч ЮН'!$A$3:$H$492,3,FALSE)</f>
        <v>1999</v>
      </c>
      <c r="E98" s="54">
        <f>VLOOKUP(B98,'Уч ЮН'!$A$3:$H$492,4,FALSE)</f>
        <v>1</v>
      </c>
      <c r="F98" s="63" t="str">
        <f>VLOOKUP(B98,'Уч ЮН'!$A$3:$H$492,5,FALSE)</f>
        <v>Самарская</v>
      </c>
      <c r="G98" s="87">
        <f>VLOOKUP(B98,'Уч ЮН'!$A$3:$H$492,6,FALSE)</f>
        <v>0</v>
      </c>
      <c r="H98" s="114" t="str">
        <f>VLOOKUP(B98,'Уч ЮН'!$A$3:$H$492,7,FALSE)</f>
        <v>СДЮСШОР-2</v>
      </c>
      <c r="I98" s="60" t="str">
        <f t="shared" si="9"/>
        <v>52,9</v>
      </c>
      <c r="J98" s="265">
        <f t="shared" si="7"/>
        <v>1</v>
      </c>
      <c r="K98" s="265" t="s">
        <v>776</v>
      </c>
      <c r="L98" s="267"/>
      <c r="M98" s="329" t="s">
        <v>670</v>
      </c>
      <c r="N98" s="268">
        <f t="shared" si="8"/>
        <v>52.9</v>
      </c>
      <c r="O98" s="269" t="str">
        <f>VLOOKUP(B98,'Уч ЮН'!$A$3:$H$492,8,FALSE)</f>
        <v>Зайцев И. С, Андронов Ю. В.</v>
      </c>
      <c r="P98" s="70" t="s">
        <v>136</v>
      </c>
      <c r="AE98" s="64"/>
      <c r="AF98" s="64"/>
      <c r="AG98" s="64"/>
      <c r="AH98" s="64"/>
      <c r="AI98" s="64"/>
      <c r="AJ98" s="64"/>
      <c r="AK98" s="64"/>
    </row>
    <row r="99" spans="1:37" s="9" customFormat="1" ht="15">
      <c r="A99" s="93">
        <v>13</v>
      </c>
      <c r="B99" s="62">
        <v>433</v>
      </c>
      <c r="C99" s="63" t="str">
        <f>VLOOKUP(B99,'Уч ЮН'!$A$3:$H$492,2,FALSE)</f>
        <v>Гусятников Борис</v>
      </c>
      <c r="D99" s="110" t="str">
        <f>VLOOKUP(B99,'Уч ЮН'!$A$3:$H$492,3,FALSE)</f>
        <v>1999</v>
      </c>
      <c r="E99" s="54" t="str">
        <f>VLOOKUP(B99,'Уч ЮН'!$A$3:$H$492,4,FALSE)</f>
        <v>1</v>
      </c>
      <c r="F99" s="63" t="str">
        <f>VLOOKUP(B99,'Уч ЮН'!$A$3:$H$492,5,FALSE)</f>
        <v>Пензенская</v>
      </c>
      <c r="G99" s="87">
        <f>VLOOKUP(B99,'Уч ЮН'!$A$3:$H$492,6,FALSE)</f>
        <v>0</v>
      </c>
      <c r="H99" s="114" t="str">
        <f>VLOOKUP(B99,'Уч ЮН'!$A$3:$H$492,7,FALSE)</f>
        <v>ДЮСШ-6</v>
      </c>
      <c r="I99" s="60" t="str">
        <f t="shared" si="9"/>
        <v>54,7</v>
      </c>
      <c r="J99" s="265">
        <f t="shared" si="7"/>
        <v>2</v>
      </c>
      <c r="K99" s="265" t="s">
        <v>776</v>
      </c>
      <c r="L99" s="267"/>
      <c r="M99" s="329" t="s">
        <v>717</v>
      </c>
      <c r="N99" s="268">
        <f t="shared" si="8"/>
        <v>54.7</v>
      </c>
      <c r="O99" s="269" t="str">
        <f>VLOOKUP(B99,'Уч ЮН'!$A$3:$H$492,8,FALSE)</f>
        <v>Гарынов А.А,</v>
      </c>
      <c r="P99" s="70" t="s">
        <v>133</v>
      </c>
      <c r="AE99" s="64"/>
      <c r="AF99" s="64"/>
      <c r="AG99" s="64"/>
      <c r="AH99" s="64"/>
      <c r="AI99" s="64"/>
      <c r="AJ99" s="64"/>
      <c r="AK99" s="64"/>
    </row>
    <row r="100" spans="1:37" s="9" customFormat="1" ht="15">
      <c r="A100" s="93">
        <v>14</v>
      </c>
      <c r="B100" s="62">
        <v>403</v>
      </c>
      <c r="C100" s="63" t="str">
        <f>VLOOKUP(B100,'Уч ЮН'!$A$3:$H$492,2,FALSE)</f>
        <v>Салямов Эльдар</v>
      </c>
      <c r="D100" s="110" t="str">
        <f>VLOOKUP(B100,'Уч ЮН'!$A$3:$H$492,3,FALSE)</f>
        <v>1999</v>
      </c>
      <c r="E100" s="54"/>
      <c r="F100" s="63" t="str">
        <f>VLOOKUP(B100,'Уч ЮН'!$A$3:$H$492,5,FALSE)</f>
        <v>Пензенская</v>
      </c>
      <c r="G100" s="87">
        <f>VLOOKUP(B100,'Уч ЮН'!$A$3:$H$492,6,FALSE)</f>
        <v>0</v>
      </c>
      <c r="H100" s="114" t="str">
        <f>VLOOKUP(B100,'Уч ЮН'!$A$3:$H$492,7,FALSE)</f>
        <v>КСШОР</v>
      </c>
      <c r="I100" s="60" t="str">
        <f t="shared" si="9"/>
        <v>54,8</v>
      </c>
      <c r="J100" s="265">
        <f t="shared" si="7"/>
        <v>2</v>
      </c>
      <c r="K100" s="265" t="s">
        <v>776</v>
      </c>
      <c r="L100" s="267"/>
      <c r="M100" s="329" t="s">
        <v>715</v>
      </c>
      <c r="N100" s="268">
        <f t="shared" si="8"/>
        <v>54.8</v>
      </c>
      <c r="O100" s="269" t="str">
        <f>VLOOKUP(B100,'Уч ЮН'!$A$3:$H$492,8,FALSE)</f>
        <v>Родионова А.И.</v>
      </c>
      <c r="P100" s="70" t="s">
        <v>133</v>
      </c>
      <c r="AE100" s="64"/>
      <c r="AF100" s="64"/>
      <c r="AG100" s="64"/>
      <c r="AH100" s="64"/>
      <c r="AI100" s="64"/>
      <c r="AJ100" s="64"/>
      <c r="AK100" s="64"/>
    </row>
    <row r="101" spans="1:37" s="9" customFormat="1" ht="15">
      <c r="A101" s="93">
        <v>15</v>
      </c>
      <c r="B101" s="62">
        <v>535</v>
      </c>
      <c r="C101" s="63" t="str">
        <f>VLOOKUP(B101,'Уч ЮН'!$A$3:$H$492,2,FALSE)</f>
        <v>Самсонов Алексей</v>
      </c>
      <c r="D101" s="110" t="str">
        <f>VLOOKUP(B101,'Уч ЮН'!$A$3:$H$492,3,FALSE)</f>
        <v>2000</v>
      </c>
      <c r="E101" s="54">
        <f>VLOOKUP(B101,'Уч ЮН'!$A$3:$H$492,4,FALSE)</f>
        <v>2</v>
      </c>
      <c r="F101" s="63" t="str">
        <f>VLOOKUP(B101,'Уч ЮН'!$A$3:$H$492,5,FALSE)</f>
        <v>Самарская</v>
      </c>
      <c r="G101" s="87">
        <f>VLOOKUP(B101,'Уч ЮН'!$A$3:$H$492,6,FALSE)</f>
        <v>0</v>
      </c>
      <c r="H101" s="114" t="str">
        <f>VLOOKUP(B101,'Уч ЮН'!$A$3:$H$492,7,FALSE)</f>
        <v>СДЮСШОР-2</v>
      </c>
      <c r="I101" s="60" t="str">
        <f t="shared" si="9"/>
        <v>54,9</v>
      </c>
      <c r="J101" s="265">
        <f t="shared" si="7"/>
        <v>2</v>
      </c>
      <c r="K101" s="265" t="s">
        <v>776</v>
      </c>
      <c r="L101" s="267"/>
      <c r="M101" s="329" t="s">
        <v>716</v>
      </c>
      <c r="N101" s="268">
        <f t="shared" si="8"/>
        <v>54.9</v>
      </c>
      <c r="O101" s="269" t="str">
        <f>VLOOKUP(B101,'Уч ЮН'!$A$3:$H$492,8,FALSE)</f>
        <v>Зайцев И. С, Андронов Ю. В.</v>
      </c>
      <c r="P101" s="70" t="s">
        <v>642</v>
      </c>
      <c r="AE101" s="64"/>
      <c r="AF101" s="64"/>
      <c r="AG101" s="64"/>
      <c r="AH101" s="64"/>
      <c r="AI101" s="64"/>
      <c r="AJ101" s="64"/>
      <c r="AK101" s="64"/>
    </row>
    <row r="102" spans="1:37" s="9" customFormat="1" ht="15">
      <c r="A102" s="93">
        <v>16</v>
      </c>
      <c r="B102" s="62">
        <v>167</v>
      </c>
      <c r="C102" s="63" t="str">
        <f>VLOOKUP(B102,'Уч ЮН'!$A$3:$H$492,2,FALSE)</f>
        <v>Моисеев Александр</v>
      </c>
      <c r="D102" s="110" t="str">
        <f>VLOOKUP(B102,'Уч ЮН'!$A$3:$H$492,3,FALSE)</f>
        <v>2000</v>
      </c>
      <c r="E102" s="54" t="str">
        <f>VLOOKUP(B102,'Уч ЮН'!$A$3:$H$492,4,FALSE)</f>
        <v>1</v>
      </c>
      <c r="F102" s="63" t="str">
        <f>VLOOKUP(B102,'Уч ЮН'!$A$3:$H$492,5,FALSE)</f>
        <v>Мордовия</v>
      </c>
      <c r="G102" s="87">
        <f>VLOOKUP(B102,'Уч ЮН'!$A$3:$H$492,6,FALSE)</f>
        <v>0</v>
      </c>
      <c r="H102" s="114" t="str">
        <f>VLOOKUP(B102,'Уч ЮН'!$A$3:$H$492,7,FALSE)</f>
        <v>МГУ им. Н. П. Огарёва</v>
      </c>
      <c r="I102" s="60" t="str">
        <f t="shared" si="9"/>
        <v>56,9</v>
      </c>
      <c r="J102" s="265">
        <f t="shared" si="7"/>
        <v>2</v>
      </c>
      <c r="K102" s="265" t="s">
        <v>776</v>
      </c>
      <c r="L102" s="267"/>
      <c r="M102" s="329" t="s">
        <v>707</v>
      </c>
      <c r="N102" s="268">
        <f t="shared" si="8"/>
        <v>56.9</v>
      </c>
      <c r="O102" s="269" t="str">
        <f>VLOOKUP(B102,'Уч ЮН'!$A$3:$H$492,8,FALSE)</f>
        <v>Арапов С. М.</v>
      </c>
      <c r="P102" s="70" t="s">
        <v>133</v>
      </c>
      <c r="AE102" s="64"/>
      <c r="AF102" s="64"/>
      <c r="AG102" s="64"/>
      <c r="AH102" s="64"/>
      <c r="AI102" s="64"/>
      <c r="AJ102" s="64"/>
      <c r="AK102" s="64"/>
    </row>
    <row r="103" spans="1:37" s="9" customFormat="1" ht="15">
      <c r="A103" s="93">
        <v>17</v>
      </c>
      <c r="B103" s="62">
        <v>44</v>
      </c>
      <c r="C103" s="63" t="str">
        <f>VLOOKUP(B103,'Уч ЮН'!$A$3:$H$492,2,FALSE)</f>
        <v>Слесарев Николай</v>
      </c>
      <c r="D103" s="110">
        <f>VLOOKUP(B103,'Уч ЮН'!$A$3:$H$492,3,FALSE)</f>
        <v>2000</v>
      </c>
      <c r="E103" s="54"/>
      <c r="F103" s="63" t="str">
        <f>VLOOKUP(B103,'Уч ЮН'!$A$3:$H$492,5,FALSE)</f>
        <v>Пензенская</v>
      </c>
      <c r="G103" s="87">
        <f>VLOOKUP(B103,'Уч ЮН'!$A$3:$H$492,6,FALSE)</f>
        <v>0</v>
      </c>
      <c r="H103" s="114" t="str">
        <f>VLOOKUP(B103,'Уч ЮН'!$A$3:$H$492,7,FALSE)</f>
        <v xml:space="preserve">ДЮСШ, Пачелма </v>
      </c>
      <c r="I103" s="60" t="str">
        <f>CONCATENATE(L103,":",M103)</f>
        <v>1:00,5</v>
      </c>
      <c r="J103" s="265">
        <f t="shared" si="7"/>
        <v>3</v>
      </c>
      <c r="K103" s="265" t="s">
        <v>776</v>
      </c>
      <c r="L103" s="267">
        <v>1</v>
      </c>
      <c r="M103" s="329" t="s">
        <v>713</v>
      </c>
      <c r="N103" s="268">
        <f t="shared" si="8"/>
        <v>100.5</v>
      </c>
      <c r="O103" s="269" t="str">
        <f>VLOOKUP(B103,'Уч ЮН'!$A$3:$H$492,8,FALSE)</f>
        <v>Нашивочников А.А.</v>
      </c>
      <c r="P103" s="70" t="s">
        <v>133</v>
      </c>
      <c r="AE103" s="64"/>
      <c r="AF103" s="64"/>
      <c r="AG103" s="64"/>
      <c r="AH103" s="64"/>
      <c r="AI103" s="64"/>
      <c r="AJ103" s="64"/>
      <c r="AK103" s="64"/>
    </row>
    <row r="104" spans="1:37" s="9" customFormat="1" ht="15">
      <c r="A104" s="93">
        <v>18</v>
      </c>
      <c r="B104" s="62">
        <v>36</v>
      </c>
      <c r="C104" s="63" t="str">
        <f>VLOOKUP(B104,'Уч ЮН'!$A$3:$H$492,2,FALSE)</f>
        <v>Федотов Александр</v>
      </c>
      <c r="D104" s="110">
        <f>VLOOKUP(B104,'Уч ЮН'!$A$3:$H$492,3,FALSE)</f>
        <v>2000</v>
      </c>
      <c r="E104" s="54"/>
      <c r="F104" s="63" t="str">
        <f>VLOOKUP(B104,'Уч ЮН'!$A$3:$H$492,5,FALSE)</f>
        <v>Пензенская</v>
      </c>
      <c r="G104" s="87">
        <f>VLOOKUP(B104,'Уч ЮН'!$A$3:$H$492,6,FALSE)</f>
        <v>0</v>
      </c>
      <c r="H104" s="114" t="str">
        <f>VLOOKUP(B104,'Уч ЮН'!$A$3:$H$492,7,FALSE)</f>
        <v xml:space="preserve">ДЮСШ, Пачелма </v>
      </c>
      <c r="I104" s="60" t="str">
        <f>CONCATENATE(L104,":",M104)</f>
        <v>1:03,2</v>
      </c>
      <c r="J104" s="265" t="str">
        <f t="shared" si="7"/>
        <v>1ю</v>
      </c>
      <c r="K104" s="265" t="s">
        <v>776</v>
      </c>
      <c r="L104" s="267">
        <v>1</v>
      </c>
      <c r="M104" s="329" t="s">
        <v>711</v>
      </c>
      <c r="N104" s="268">
        <f t="shared" si="8"/>
        <v>103.2</v>
      </c>
      <c r="O104" s="269" t="str">
        <f>VLOOKUP(B104,'Уч ЮН'!$A$3:$H$492,8,FALSE)</f>
        <v>Нашивочников А.А.</v>
      </c>
      <c r="P104" s="70" t="s">
        <v>642</v>
      </c>
      <c r="AE104" s="64"/>
      <c r="AF104" s="64"/>
      <c r="AG104" s="64"/>
      <c r="AH104" s="64"/>
      <c r="AI104" s="64"/>
      <c r="AJ104" s="64"/>
      <c r="AK104" s="64"/>
    </row>
    <row r="105" spans="1:37" s="9" customFormat="1" ht="15" hidden="1">
      <c r="A105" s="317"/>
      <c r="B105" s="302">
        <v>454</v>
      </c>
      <c r="C105" s="304" t="str">
        <f>VLOOKUP(B105,'Уч ЮН'!$A$3:$H$492,2,FALSE)</f>
        <v>Пупань Андрей</v>
      </c>
      <c r="D105" s="305" t="str">
        <f>VLOOKUP(B105,'Уч ЮН'!$A$3:$H$492,3,FALSE)</f>
        <v>2000</v>
      </c>
      <c r="E105" s="54">
        <f>VLOOKUP(B105,'Уч ЮН'!$A$3:$H$492,4,FALSE)</f>
        <v>0</v>
      </c>
      <c r="F105" s="304" t="str">
        <f>VLOOKUP(B105,'Уч ЮН'!$A$3:$H$492,5,FALSE)</f>
        <v>Пензенская</v>
      </c>
      <c r="G105" s="307">
        <f>VLOOKUP(B105,'Уч ЮН'!$A$3:$H$492,6,FALSE)</f>
        <v>0</v>
      </c>
      <c r="H105" s="308" t="str">
        <f>VLOOKUP(B105,'Уч ЮН'!$A$3:$H$492,7,FALSE)</f>
        <v>ДЮСШ-6</v>
      </c>
      <c r="I105" s="309" t="str">
        <f>CONCATENATE(L105,":",M105)</f>
        <v>:н.я.</v>
      </c>
      <c r="J105" s="310"/>
      <c r="K105" s="310" t="s">
        <v>776</v>
      </c>
      <c r="L105" s="312"/>
      <c r="M105" s="328" t="s">
        <v>718</v>
      </c>
      <c r="N105" s="313" t="e">
        <f t="shared" si="8"/>
        <v>#VALUE!</v>
      </c>
      <c r="O105" s="314" t="str">
        <f>VLOOKUP(B105,'Уч ЮН'!$A$3:$H$492,8,FALSE)</f>
        <v>Кабанова Н.С.</v>
      </c>
      <c r="P105" s="315"/>
      <c r="Q105" s="316"/>
      <c r="R105" s="316"/>
      <c r="S105" s="316"/>
      <c r="T105" s="316"/>
      <c r="AE105" s="64"/>
      <c r="AF105" s="64"/>
      <c r="AG105" s="64"/>
      <c r="AH105" s="64"/>
      <c r="AI105" s="64"/>
      <c r="AJ105" s="64"/>
      <c r="AK105" s="64"/>
    </row>
    <row r="106" spans="1:37" s="9" customFormat="1" ht="15" hidden="1">
      <c r="A106" s="141"/>
      <c r="B106" s="52">
        <v>381</v>
      </c>
      <c r="C106" s="130" t="str">
        <f>VLOOKUP(B106,'Уч ЮН'!$A$3:$H$492,2,FALSE)</f>
        <v>Калмыков Андрей</v>
      </c>
      <c r="D106" s="128" t="str">
        <f>VLOOKUP(B106,'Уч ЮН'!$A$3:$H$492,3,FALSE)</f>
        <v>2000</v>
      </c>
      <c r="E106" s="54">
        <f>VLOOKUP(B106,'Уч ЮН'!$A$3:$H$492,4,FALSE)</f>
        <v>0</v>
      </c>
      <c r="F106" s="130" t="str">
        <f>VLOOKUP(B106,'Уч ЮН'!$A$3:$H$492,5,FALSE)</f>
        <v>Пензенская</v>
      </c>
      <c r="G106" s="131">
        <f>VLOOKUP(B106,'Уч ЮН'!$A$3:$H$492,6,FALSE)</f>
        <v>0</v>
      </c>
      <c r="H106" s="132" t="str">
        <f>VLOOKUP(B106,'Уч ЮН'!$A$3:$H$492,7,FALSE)</f>
        <v>ДЮСШ-2,Кузнецк</v>
      </c>
      <c r="I106" s="133" t="str">
        <f>CONCATENATE(L106,":",M106)</f>
        <v>:н.я.</v>
      </c>
      <c r="J106" s="81"/>
      <c r="K106" s="81" t="s">
        <v>776</v>
      </c>
      <c r="L106" s="134"/>
      <c r="M106" s="256" t="s">
        <v>718</v>
      </c>
      <c r="N106" s="135" t="e">
        <f t="shared" si="8"/>
        <v>#VALUE!</v>
      </c>
      <c r="O106" s="136" t="str">
        <f>VLOOKUP(B106,'Уч ЮН'!$A$3:$H$492,8,FALSE)</f>
        <v>Акатьев В.В,</v>
      </c>
      <c r="P106" s="160"/>
      <c r="Q106" s="71"/>
      <c r="R106" s="71"/>
      <c r="S106" s="71"/>
      <c r="T106" s="71"/>
      <c r="AE106" s="64"/>
      <c r="AF106" s="64"/>
      <c r="AG106" s="64"/>
      <c r="AH106" s="64"/>
      <c r="AI106" s="64"/>
      <c r="AJ106" s="64"/>
      <c r="AK106" s="64"/>
    </row>
    <row r="107" spans="1:37" s="9" customFormat="1" ht="15" hidden="1">
      <c r="A107" s="141"/>
      <c r="B107" s="52">
        <v>40</v>
      </c>
      <c r="C107" s="130" t="str">
        <f>VLOOKUP(B107,'Уч ЮН'!$A$3:$H$492,2,FALSE)</f>
        <v>Кисляков Максим</v>
      </c>
      <c r="D107" s="128">
        <f>VLOOKUP(B107,'Уч ЮН'!$A$3:$H$492,3,FALSE)</f>
        <v>2000</v>
      </c>
      <c r="E107" s="54">
        <f>VLOOKUP(B107,'Уч ЮН'!$A$3:$H$492,4,FALSE)</f>
        <v>0</v>
      </c>
      <c r="F107" s="130" t="str">
        <f>VLOOKUP(B107,'Уч ЮН'!$A$3:$H$492,5,FALSE)</f>
        <v>Пензенская</v>
      </c>
      <c r="G107" s="131">
        <f>VLOOKUP(B107,'Уч ЮН'!$A$3:$H$492,6,FALSE)</f>
        <v>0</v>
      </c>
      <c r="H107" s="132" t="str">
        <f>VLOOKUP(B107,'Уч ЮН'!$A$3:$H$492,7,FALSE)</f>
        <v xml:space="preserve">ДЮСШ, Пачелма </v>
      </c>
      <c r="I107" s="133" t="s">
        <v>663</v>
      </c>
      <c r="J107" s="81"/>
      <c r="K107" s="81" t="s">
        <v>776</v>
      </c>
      <c r="L107" s="134"/>
      <c r="M107" s="256"/>
      <c r="N107" s="135">
        <f t="shared" si="8"/>
        <v>0</v>
      </c>
      <c r="O107" s="136" t="str">
        <f>VLOOKUP(B107,'Уч ЮН'!$A$3:$H$492,8,FALSE)</f>
        <v>Нашивочников А.А.</v>
      </c>
      <c r="P107" s="160"/>
      <c r="Q107" s="71"/>
      <c r="R107" s="71"/>
      <c r="S107" s="71"/>
      <c r="T107" s="71"/>
      <c r="AE107" s="64"/>
      <c r="AF107" s="64"/>
      <c r="AG107" s="64"/>
      <c r="AH107" s="64"/>
      <c r="AI107" s="64"/>
      <c r="AJ107" s="64"/>
      <c r="AK107" s="64"/>
    </row>
    <row r="108" spans="1:37" s="25" customFormat="1" ht="15.75" customHeight="1">
      <c r="A108" s="367" t="s">
        <v>400</v>
      </c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69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</row>
    <row r="109" spans="1:37" s="25" customFormat="1" ht="15.75" customHeight="1">
      <c r="A109" s="368" t="s">
        <v>41</v>
      </c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69"/>
      <c r="V109" s="69"/>
      <c r="W109" s="9"/>
      <c r="X109" s="30"/>
      <c r="Y109" s="86"/>
      <c r="Z109" s="86"/>
      <c r="AA109" s="86"/>
      <c r="AB109" s="86"/>
      <c r="AC109" s="86"/>
      <c r="AD109" s="86"/>
      <c r="AE109" s="98"/>
      <c r="AF109" s="98"/>
      <c r="AG109" s="98"/>
      <c r="AH109" s="98"/>
      <c r="AI109" s="98"/>
      <c r="AJ109" s="98"/>
      <c r="AK109" s="98"/>
    </row>
    <row r="110" spans="1:37" ht="12.75" hidden="1" customHeight="1">
      <c r="A110" s="37"/>
      <c r="B110" s="257"/>
      <c r="C110" s="40"/>
      <c r="D110" s="107"/>
      <c r="E110" s="37"/>
      <c r="F110" s="37"/>
      <c r="G110" s="89"/>
      <c r="I110" s="37"/>
      <c r="J110" s="37"/>
      <c r="K110" s="46" t="s">
        <v>50</v>
      </c>
      <c r="L110" s="57"/>
      <c r="M110" s="253"/>
      <c r="N110" s="57"/>
      <c r="O110" s="37" t="s">
        <v>49</v>
      </c>
      <c r="P110" s="249"/>
      <c r="Q110" s="37"/>
      <c r="R110" s="37"/>
      <c r="S110" s="37"/>
      <c r="T110" s="37"/>
      <c r="U110" s="69"/>
      <c r="V110" s="69"/>
      <c r="W110" s="9"/>
      <c r="X110" s="30"/>
      <c r="Y110" s="9"/>
      <c r="Z110" s="9"/>
      <c r="AA110" s="9"/>
      <c r="AB110" s="9"/>
      <c r="AC110" s="9"/>
      <c r="AD110" s="9"/>
      <c r="AE110" s="64"/>
      <c r="AF110" s="64"/>
      <c r="AG110" s="64"/>
      <c r="AH110" s="64"/>
      <c r="AI110" s="64"/>
      <c r="AJ110" s="64"/>
      <c r="AK110" s="64"/>
    </row>
    <row r="111" spans="1:37" s="35" customFormat="1" ht="13.5" customHeight="1">
      <c r="A111" s="39"/>
      <c r="B111" s="257"/>
      <c r="C111" s="42"/>
      <c r="D111" s="108"/>
      <c r="E111" s="41"/>
      <c r="F111" s="38"/>
      <c r="G111" s="90"/>
      <c r="I111" s="147"/>
      <c r="J111" s="147"/>
      <c r="K111" s="125" t="s">
        <v>24</v>
      </c>
      <c r="L111" s="58"/>
      <c r="M111" s="254"/>
      <c r="N111" s="58"/>
      <c r="O111" s="37" t="s">
        <v>863</v>
      </c>
      <c r="P111" s="369" t="s">
        <v>28</v>
      </c>
      <c r="Q111" s="369"/>
      <c r="R111" s="370"/>
      <c r="S111" s="370"/>
      <c r="T111" s="370"/>
      <c r="U111" s="47"/>
      <c r="V111" s="9"/>
      <c r="W111" s="9"/>
      <c r="X111" s="30"/>
      <c r="Y111" s="100"/>
      <c r="Z111" s="100"/>
      <c r="AA111" s="100"/>
      <c r="AB111" s="100"/>
      <c r="AC111" s="100"/>
      <c r="AD111" s="100"/>
      <c r="AE111" s="144"/>
      <c r="AF111" s="144"/>
      <c r="AG111" s="144"/>
      <c r="AH111" s="144"/>
      <c r="AI111" s="144"/>
      <c r="AJ111" s="144"/>
      <c r="AK111" s="144"/>
    </row>
    <row r="112" spans="1:37" s="36" customFormat="1" ht="24.75" customHeight="1">
      <c r="A112" s="43" t="s">
        <v>2</v>
      </c>
      <c r="B112" s="43" t="s">
        <v>25</v>
      </c>
      <c r="C112" s="43" t="s">
        <v>3</v>
      </c>
      <c r="D112" s="109" t="s">
        <v>406</v>
      </c>
      <c r="E112" s="43" t="s">
        <v>5</v>
      </c>
      <c r="F112" s="43" t="s">
        <v>6</v>
      </c>
      <c r="G112" s="43" t="s">
        <v>7</v>
      </c>
      <c r="H112" s="99" t="s">
        <v>8</v>
      </c>
      <c r="I112" s="96" t="s">
        <v>10</v>
      </c>
      <c r="J112" s="97" t="s">
        <v>18</v>
      </c>
      <c r="K112" s="97"/>
      <c r="L112" s="95" t="s">
        <v>27</v>
      </c>
      <c r="M112" s="255" t="s">
        <v>22</v>
      </c>
      <c r="N112" s="95" t="s">
        <v>26</v>
      </c>
      <c r="O112" s="94" t="s">
        <v>11</v>
      </c>
      <c r="P112" s="366" t="s">
        <v>12</v>
      </c>
      <c r="Q112" s="366"/>
      <c r="R112" s="366"/>
      <c r="S112" s="263" t="s">
        <v>13</v>
      </c>
      <c r="T112" s="264" t="s">
        <v>2</v>
      </c>
      <c r="U112" s="115"/>
      <c r="V112" s="48"/>
      <c r="W112" s="48"/>
      <c r="X112" s="49"/>
      <c r="AE112" s="145"/>
      <c r="AF112" s="145"/>
      <c r="AG112" s="145"/>
      <c r="AH112" s="145"/>
      <c r="AI112" s="145"/>
      <c r="AJ112" s="145"/>
      <c r="AK112" s="145"/>
    </row>
    <row r="113" spans="1:37" s="9" customFormat="1" ht="15">
      <c r="A113" s="93">
        <v>1</v>
      </c>
      <c r="B113" s="62">
        <v>286</v>
      </c>
      <c r="C113" s="63" t="str">
        <f>VLOOKUP(B113,'Уч ЮН'!$A$3:$H$492,2,FALSE)</f>
        <v>Фролов Владислав</v>
      </c>
      <c r="D113" s="110" t="str">
        <f>VLOOKUP(B113,'Уч ЮН'!$A$3:$H$492,3,FALSE)</f>
        <v>1997</v>
      </c>
      <c r="E113" s="54" t="str">
        <f>VLOOKUP(B113,'Уч ЮН'!$A$3:$H$492,4,FALSE)</f>
        <v>МС</v>
      </c>
      <c r="F113" s="63" t="str">
        <f>VLOOKUP(B113,'Уч ЮН'!$A$3:$H$492,5,FALSE)</f>
        <v>Пензенская</v>
      </c>
      <c r="G113" s="87">
        <f>VLOOKUP(B113,'Уч ЮН'!$A$3:$H$492,6,FALSE)</f>
        <v>0</v>
      </c>
      <c r="H113" s="114" t="str">
        <f>VLOOKUP(B113,'Уч ЮН'!$A$3:$H$492,7,FALSE)</f>
        <v>КСШОР,ЦСП</v>
      </c>
      <c r="I113" s="60" t="str">
        <f>CONCATENATE(L113,"",M113)</f>
        <v>48,3</v>
      </c>
      <c r="J113" s="265" t="str">
        <f t="shared" ref="J113:J144" si="10">LOOKUP(N113,$U$1:$AC$1,$U$2:$AC$2)</f>
        <v>КМС</v>
      </c>
      <c r="K113" s="265"/>
      <c r="L113" s="267"/>
      <c r="M113" s="329" t="s">
        <v>722</v>
      </c>
      <c r="N113" s="268">
        <f t="shared" ref="N113:N148" si="11">(L113*100)+M113</f>
        <v>48.3</v>
      </c>
      <c r="O113" s="269" t="str">
        <f>VLOOKUP(B113,'Уч ЮН'!$A$3:$H$492,8,FALSE)</f>
        <v>Карасик А.Г.,Н.А.,Вдовин М.В.</v>
      </c>
      <c r="P113" s="70" t="s">
        <v>143</v>
      </c>
      <c r="AE113" s="64"/>
      <c r="AF113" s="64"/>
      <c r="AG113" s="64"/>
      <c r="AH113" s="64"/>
      <c r="AI113" s="64"/>
      <c r="AJ113" s="64"/>
      <c r="AK113" s="64"/>
    </row>
    <row r="114" spans="1:37" s="9" customFormat="1" ht="15">
      <c r="A114" s="93">
        <v>2</v>
      </c>
      <c r="B114" s="62">
        <v>519</v>
      </c>
      <c r="C114" s="63" t="str">
        <f>VLOOKUP(B114,'Уч ЮН'!$A$3:$H$492,2,FALSE)</f>
        <v>Абаимов Александр</v>
      </c>
      <c r="D114" s="110" t="str">
        <f>VLOOKUP(B114,'Уч ЮН'!$A$3:$H$492,3,FALSE)</f>
        <v>1998</v>
      </c>
      <c r="E114" s="54" t="str">
        <f>VLOOKUP(B114,'Уч ЮН'!$A$3:$H$492,4,FALSE)</f>
        <v>КМС</v>
      </c>
      <c r="F114" s="63" t="str">
        <f>VLOOKUP(B114,'Уч ЮН'!$A$3:$H$492,5,FALSE)</f>
        <v>Самарская</v>
      </c>
      <c r="G114" s="87">
        <f>VLOOKUP(B114,'Уч ЮН'!$A$3:$H$492,6,FALSE)</f>
        <v>0</v>
      </c>
      <c r="H114" s="114" t="str">
        <f>VLOOKUP(B114,'Уч ЮН'!$A$3:$H$492,7,FALSE)</f>
        <v xml:space="preserve"> СамГУПС, СДЮСШОР-2</v>
      </c>
      <c r="I114" s="60" t="str">
        <f t="shared" ref="I114:I144" si="12">CONCATENATE(L114,"",M114)</f>
        <v>49,2</v>
      </c>
      <c r="J114" s="265" t="str">
        <f t="shared" si="10"/>
        <v>КМС</v>
      </c>
      <c r="K114" s="265"/>
      <c r="L114" s="267"/>
      <c r="M114" s="329" t="s">
        <v>725</v>
      </c>
      <c r="N114" s="268">
        <f t="shared" si="11"/>
        <v>49.2</v>
      </c>
      <c r="O114" s="269" t="str">
        <f>VLOOKUP(B114,'Уч ЮН'!$A$3:$H$492,8,FALSE)</f>
        <v>Иванова И. Ю.</v>
      </c>
      <c r="P114" s="70" t="s">
        <v>143</v>
      </c>
      <c r="AE114" s="64"/>
      <c r="AF114" s="64"/>
      <c r="AG114" s="64"/>
      <c r="AH114" s="64"/>
      <c r="AI114" s="64"/>
      <c r="AJ114" s="64"/>
      <c r="AK114" s="64"/>
    </row>
    <row r="115" spans="1:37" s="9" customFormat="1" ht="15">
      <c r="A115" s="93">
        <v>3</v>
      </c>
      <c r="B115" s="62">
        <v>522</v>
      </c>
      <c r="C115" s="63" t="str">
        <f>VLOOKUP(B115,'Уч ЮН'!$A$3:$H$492,2,FALSE)</f>
        <v>Таткенов Руслан</v>
      </c>
      <c r="D115" s="110" t="str">
        <f>VLOOKUP(B115,'Уч ЮН'!$A$3:$H$492,3,FALSE)</f>
        <v>1994</v>
      </c>
      <c r="E115" s="54" t="str">
        <f>VLOOKUP(B115,'Уч ЮН'!$A$3:$H$492,4,FALSE)</f>
        <v>КМС</v>
      </c>
      <c r="F115" s="63" t="str">
        <f>VLOOKUP(B115,'Уч ЮН'!$A$3:$H$492,5,FALSE)</f>
        <v>Самарская</v>
      </c>
      <c r="G115" s="87">
        <f>VLOOKUP(B115,'Уч ЮН'!$A$3:$H$492,6,FALSE)</f>
        <v>0</v>
      </c>
      <c r="H115" s="114" t="str">
        <f>VLOOKUP(B115,'Уч ЮН'!$A$3:$H$492,7,FALSE)</f>
        <v>СДЮСШОР-2</v>
      </c>
      <c r="I115" s="60" t="str">
        <f t="shared" si="12"/>
        <v>49,3</v>
      </c>
      <c r="J115" s="265" t="str">
        <f t="shared" si="10"/>
        <v>КМС</v>
      </c>
      <c r="K115" s="265"/>
      <c r="L115" s="267"/>
      <c r="M115" s="329" t="s">
        <v>720</v>
      </c>
      <c r="N115" s="268">
        <f t="shared" si="11"/>
        <v>49.3</v>
      </c>
      <c r="O115" s="269" t="str">
        <f>VLOOKUP(B115,'Уч ЮН'!$A$3:$H$492,8,FALSE)</f>
        <v>Комаров С.В.</v>
      </c>
      <c r="P115" s="70" t="s">
        <v>143</v>
      </c>
      <c r="AE115" s="64"/>
      <c r="AF115" s="64"/>
      <c r="AG115" s="64"/>
      <c r="AH115" s="64"/>
      <c r="AI115" s="64"/>
      <c r="AJ115" s="64"/>
      <c r="AK115" s="64"/>
    </row>
    <row r="116" spans="1:37" s="9" customFormat="1" ht="17.25" customHeight="1">
      <c r="A116" s="93">
        <v>3</v>
      </c>
      <c r="B116" s="62">
        <v>193</v>
      </c>
      <c r="C116" s="63" t="str">
        <f>VLOOKUP(B116,'Уч ЮН'!$A$3:$H$492,2,FALSE)</f>
        <v>Морозкин Вадим</v>
      </c>
      <c r="D116" s="110" t="str">
        <f>VLOOKUP(B116,'Уч ЮН'!$A$3:$H$492,3,FALSE)</f>
        <v>1997</v>
      </c>
      <c r="E116" s="54" t="str">
        <f>VLOOKUP(B116,'Уч ЮН'!$A$3:$H$492,4,FALSE)</f>
        <v>КМС</v>
      </c>
      <c r="F116" s="63" t="str">
        <f>VLOOKUP(B116,'Уч ЮН'!$A$3:$H$492,5,FALSE)</f>
        <v>Мордовия</v>
      </c>
      <c r="G116" s="87">
        <f>VLOOKUP(B116,'Уч ЮН'!$A$3:$H$492,6,FALSE)</f>
        <v>0</v>
      </c>
      <c r="H116" s="114" t="str">
        <f>VLOOKUP(B116,'Уч ЮН'!$A$3:$H$492,7,FALSE)</f>
        <v>СШОР им. П.Г.Болотникова, МГПИ</v>
      </c>
      <c r="I116" s="60" t="str">
        <f t="shared" si="12"/>
        <v>49,3</v>
      </c>
      <c r="J116" s="265" t="str">
        <f t="shared" si="10"/>
        <v>КМС</v>
      </c>
      <c r="K116" s="265"/>
      <c r="L116" s="267"/>
      <c r="M116" s="329" t="s">
        <v>720</v>
      </c>
      <c r="N116" s="268">
        <f t="shared" si="11"/>
        <v>49.3</v>
      </c>
      <c r="O116" s="269" t="str">
        <f>VLOOKUP(B116,'Уч ЮН'!$A$3:$H$492,8,FALSE)</f>
        <v>Запрялов В.А</v>
      </c>
      <c r="P116" s="70" t="s">
        <v>136</v>
      </c>
      <c r="AE116" s="64"/>
      <c r="AF116" s="64"/>
      <c r="AG116" s="64"/>
      <c r="AH116" s="64"/>
      <c r="AI116" s="64"/>
      <c r="AJ116" s="64"/>
      <c r="AK116" s="64"/>
    </row>
    <row r="117" spans="1:37" s="9" customFormat="1" ht="15">
      <c r="A117" s="93">
        <v>5</v>
      </c>
      <c r="B117" s="62">
        <v>470</v>
      </c>
      <c r="C117" s="63" t="str">
        <f>VLOOKUP(B117,'Уч ЮН'!$A$3:$H$492,2,FALSE)</f>
        <v>Шкуров Алексей</v>
      </c>
      <c r="D117" s="110" t="str">
        <f>VLOOKUP(B117,'Уч ЮН'!$A$3:$H$492,3,FALSE)</f>
        <v>1998</v>
      </c>
      <c r="E117" s="54" t="str">
        <f>VLOOKUP(B117,'Уч ЮН'!$A$3:$H$492,4,FALSE)</f>
        <v>КМС</v>
      </c>
      <c r="F117" s="63" t="str">
        <f>VLOOKUP(B117,'Уч ЮН'!$A$3:$H$492,5,FALSE)</f>
        <v>Самарская</v>
      </c>
      <c r="G117" s="87">
        <f>VLOOKUP(B117,'Уч ЮН'!$A$3:$H$492,6,FALSE)</f>
        <v>0</v>
      </c>
      <c r="H117" s="114" t="str">
        <f>VLOOKUP(B117,'Уч ЮН'!$A$3:$H$492,7,FALSE)</f>
        <v>СДЮСШОР-2</v>
      </c>
      <c r="I117" s="60" t="str">
        <f t="shared" si="12"/>
        <v>49,7</v>
      </c>
      <c r="J117" s="265" t="str">
        <f t="shared" si="10"/>
        <v>КМС</v>
      </c>
      <c r="K117" s="265"/>
      <c r="L117" s="267"/>
      <c r="M117" s="329" t="s">
        <v>723</v>
      </c>
      <c r="N117" s="268">
        <f t="shared" si="11"/>
        <v>49.7</v>
      </c>
      <c r="O117" s="269" t="str">
        <f>VLOOKUP(B117,'Уч ЮН'!$A$3:$H$492,8,FALSE)</f>
        <v>Лобачева Е. Н, Татаренков А. В.</v>
      </c>
      <c r="P117" s="70" t="s">
        <v>136</v>
      </c>
      <c r="AE117" s="64"/>
      <c r="AF117" s="64"/>
      <c r="AG117" s="64"/>
      <c r="AH117" s="64"/>
      <c r="AI117" s="64"/>
      <c r="AJ117" s="64"/>
      <c r="AK117" s="64"/>
    </row>
    <row r="118" spans="1:37" s="9" customFormat="1" ht="15">
      <c r="A118" s="93">
        <v>6</v>
      </c>
      <c r="B118" s="62">
        <v>590</v>
      </c>
      <c r="C118" s="63" t="str">
        <f>VLOOKUP(B118,'Уч ЮН'!$A$3:$H$492,2,FALSE)</f>
        <v>Токарев Артем</v>
      </c>
      <c r="D118" s="110" t="str">
        <f>VLOOKUP(B118,'Уч ЮН'!$A$3:$H$492,3,FALSE)</f>
        <v>1997</v>
      </c>
      <c r="E118" s="54" t="str">
        <f>VLOOKUP(B118,'Уч ЮН'!$A$3:$H$492,4,FALSE)</f>
        <v>КМС</v>
      </c>
      <c r="F118" s="63" t="str">
        <f>VLOOKUP(B118,'Уч ЮН'!$A$3:$H$492,5,FALSE)</f>
        <v>Саратовская</v>
      </c>
      <c r="G118" s="87">
        <f>VLOOKUP(B118,'Уч ЮН'!$A$3:$H$492,6,FALSE)</f>
        <v>0</v>
      </c>
      <c r="H118" s="114" t="str">
        <f>VLOOKUP(B118,'Уч ЮН'!$A$3:$H$492,7,FALSE)</f>
        <v>СДЮСШОР-6</v>
      </c>
      <c r="I118" s="60" t="str">
        <f t="shared" si="12"/>
        <v>50,3</v>
      </c>
      <c r="J118" s="265" t="str">
        <f t="shared" si="10"/>
        <v>КМС</v>
      </c>
      <c r="K118" s="265"/>
      <c r="L118" s="267"/>
      <c r="M118" s="329" t="s">
        <v>728</v>
      </c>
      <c r="N118" s="268">
        <f t="shared" si="11"/>
        <v>50.3</v>
      </c>
      <c r="O118" s="269" t="str">
        <f>VLOOKUP(B118,'Уч ЮН'!$A$3:$H$492,8,FALSE)</f>
        <v>Беликовы Ю.Б., Н.И.</v>
      </c>
      <c r="P118" s="70" t="s">
        <v>143</v>
      </c>
      <c r="AE118" s="64"/>
      <c r="AF118" s="64"/>
      <c r="AG118" s="64"/>
      <c r="AH118" s="64"/>
      <c r="AI118" s="64"/>
      <c r="AJ118" s="64"/>
      <c r="AK118" s="64"/>
    </row>
    <row r="119" spans="1:37" s="9" customFormat="1" ht="15">
      <c r="A119" s="93">
        <v>7</v>
      </c>
      <c r="B119" s="62">
        <v>296</v>
      </c>
      <c r="C119" s="63" t="str">
        <f>VLOOKUP(B119,'Уч ЮН'!$A$3:$H$492,2,FALSE)</f>
        <v>Вьюгов Денис</v>
      </c>
      <c r="D119" s="110" t="str">
        <f>VLOOKUP(B119,'Уч ЮН'!$A$3:$H$492,3,FALSE)</f>
        <v>1995</v>
      </c>
      <c r="E119" s="54"/>
      <c r="F119" s="63" t="str">
        <f>VLOOKUP(B119,'Уч ЮН'!$A$3:$H$492,5,FALSE)</f>
        <v>Пензенская</v>
      </c>
      <c r="G119" s="87">
        <f>VLOOKUP(B119,'Уч ЮН'!$A$3:$H$492,6,FALSE)</f>
        <v>0</v>
      </c>
      <c r="H119" s="114" t="str">
        <f>VLOOKUP(B119,'Уч ЮН'!$A$3:$H$492,7,FALSE)</f>
        <v>ДЮСШ-6</v>
      </c>
      <c r="I119" s="60" t="str">
        <f t="shared" si="12"/>
        <v>50,5</v>
      </c>
      <c r="J119" s="265" t="str">
        <f t="shared" si="10"/>
        <v>КМС</v>
      </c>
      <c r="K119" s="265"/>
      <c r="L119" s="267"/>
      <c r="M119" s="329" t="s">
        <v>739</v>
      </c>
      <c r="N119" s="268">
        <f t="shared" si="11"/>
        <v>50.5</v>
      </c>
      <c r="O119" s="269" t="str">
        <f>VLOOKUP(B119,'Уч ЮН'!$A$3:$H$492,8,FALSE)</f>
        <v>Толмачев В.Ю.</v>
      </c>
      <c r="P119" s="70" t="s">
        <v>143</v>
      </c>
      <c r="AE119" s="64"/>
      <c r="AF119" s="64"/>
      <c r="AG119" s="64"/>
      <c r="AH119" s="64"/>
      <c r="AI119" s="64"/>
      <c r="AJ119" s="64"/>
      <c r="AK119" s="64"/>
    </row>
    <row r="120" spans="1:37" s="9" customFormat="1" ht="15">
      <c r="A120" s="93">
        <v>7</v>
      </c>
      <c r="B120" s="62">
        <v>526</v>
      </c>
      <c r="C120" s="63" t="str">
        <f>VLOOKUP(B120,'Уч ЮН'!$A$3:$H$492,2,FALSE)</f>
        <v>Комаров Сергей</v>
      </c>
      <c r="D120" s="110" t="str">
        <f>VLOOKUP(B120,'Уч ЮН'!$A$3:$H$492,3,FALSE)</f>
        <v>1996</v>
      </c>
      <c r="E120" s="54" t="str">
        <f>VLOOKUP(B120,'Уч ЮН'!$A$3:$H$492,4,FALSE)</f>
        <v>КМС</v>
      </c>
      <c r="F120" s="63" t="str">
        <f>VLOOKUP(B120,'Уч ЮН'!$A$3:$H$492,5,FALSE)</f>
        <v>Самарская</v>
      </c>
      <c r="G120" s="87">
        <f>VLOOKUP(B120,'Уч ЮН'!$A$3:$H$492,6,FALSE)</f>
        <v>0</v>
      </c>
      <c r="H120" s="114" t="str">
        <f>VLOOKUP(B120,'Уч ЮН'!$A$3:$H$492,7,FALSE)</f>
        <v>СДЮСШОР-2</v>
      </c>
      <c r="I120" s="60" t="str">
        <f t="shared" si="12"/>
        <v>50,5</v>
      </c>
      <c r="J120" s="265" t="str">
        <f t="shared" si="10"/>
        <v>КМС</v>
      </c>
      <c r="K120" s="265"/>
      <c r="L120" s="267"/>
      <c r="M120" s="329" t="s">
        <v>739</v>
      </c>
      <c r="N120" s="268">
        <f t="shared" si="11"/>
        <v>50.5</v>
      </c>
      <c r="O120" s="269" t="str">
        <f>VLOOKUP(B120,'Уч ЮН'!$A$3:$H$492,8,FALSE)</f>
        <v>Комаров С.В.</v>
      </c>
      <c r="P120" s="70" t="s">
        <v>143</v>
      </c>
      <c r="AE120" s="64"/>
      <c r="AF120" s="64"/>
      <c r="AG120" s="64"/>
      <c r="AH120" s="64"/>
      <c r="AI120" s="64"/>
      <c r="AJ120" s="64"/>
      <c r="AK120" s="64"/>
    </row>
    <row r="121" spans="1:37" s="9" customFormat="1" ht="15">
      <c r="A121" s="93">
        <v>9</v>
      </c>
      <c r="B121" s="62">
        <v>490</v>
      </c>
      <c r="C121" s="63" t="str">
        <f>VLOOKUP(B121,'Уч ЮН'!$A$3:$H$492,2,FALSE)</f>
        <v>Бастылов Кирилл</v>
      </c>
      <c r="D121" s="110" t="str">
        <f>VLOOKUP(B121,'Уч ЮН'!$A$3:$H$492,3,FALSE)</f>
        <v>1998</v>
      </c>
      <c r="E121" s="54" t="str">
        <f>VLOOKUP(B121,'Уч ЮН'!$A$3:$H$492,4,FALSE)</f>
        <v>КМС</v>
      </c>
      <c r="F121" s="63" t="str">
        <f>VLOOKUP(B121,'Уч ЮН'!$A$3:$H$492,5,FALSE)</f>
        <v>Пензенская</v>
      </c>
      <c r="G121" s="87">
        <f>VLOOKUP(B121,'Уч ЮН'!$A$3:$H$492,6,FALSE)</f>
        <v>0</v>
      </c>
      <c r="H121" s="114" t="str">
        <f>VLOOKUP(B121,'Уч ЮН'!$A$3:$H$492,7,FALSE)</f>
        <v>КСШОР</v>
      </c>
      <c r="I121" s="60" t="str">
        <f t="shared" si="12"/>
        <v>50,8</v>
      </c>
      <c r="J121" s="265">
        <f t="shared" si="10"/>
        <v>1</v>
      </c>
      <c r="K121" s="265"/>
      <c r="L121" s="267"/>
      <c r="M121" s="329" t="s">
        <v>733</v>
      </c>
      <c r="N121" s="268">
        <f t="shared" si="11"/>
        <v>50.8</v>
      </c>
      <c r="O121" s="269" t="str">
        <f>VLOOKUP(B121,'Уч ЮН'!$A$3:$H$492,8,FALSE)</f>
        <v>Красновы К.И.,Р.Б.</v>
      </c>
      <c r="P121" s="70" t="s">
        <v>143</v>
      </c>
      <c r="AE121" s="64"/>
      <c r="AF121" s="64"/>
      <c r="AG121" s="64"/>
      <c r="AH121" s="64"/>
      <c r="AI121" s="64"/>
      <c r="AJ121" s="64"/>
      <c r="AK121" s="64"/>
    </row>
    <row r="122" spans="1:37" s="9" customFormat="1" ht="15">
      <c r="A122" s="93">
        <v>10</v>
      </c>
      <c r="B122" s="62">
        <v>6</v>
      </c>
      <c r="C122" s="63" t="str">
        <f>VLOOKUP(B122,'Уч ЮН'!$A$3:$H$492,2,FALSE)</f>
        <v>Поленин Иван</v>
      </c>
      <c r="D122" s="110" t="str">
        <f>VLOOKUP(B122,'Уч ЮН'!$A$3:$H$492,3,FALSE)</f>
        <v>1994</v>
      </c>
      <c r="E122" s="54">
        <f>VLOOKUP(B122,'Уч ЮН'!$A$3:$H$492,4,FALSE)</f>
        <v>1</v>
      </c>
      <c r="F122" s="63" t="str">
        <f>VLOOKUP(B122,'Уч ЮН'!$A$3:$H$492,5,FALSE)</f>
        <v>Тамбовская</v>
      </c>
      <c r="G122" s="87">
        <f>VLOOKUP(B122,'Уч ЮН'!$A$3:$H$492,6,FALSE)</f>
        <v>0</v>
      </c>
      <c r="H122" s="114" t="str">
        <f>VLOOKUP(B122,'Уч ЮН'!$A$3:$H$492,7,FALSE)</f>
        <v>Мичуринский ГАУ</v>
      </c>
      <c r="I122" s="60" t="str">
        <f t="shared" si="12"/>
        <v>50,9</v>
      </c>
      <c r="J122" s="265">
        <f t="shared" si="10"/>
        <v>1</v>
      </c>
      <c r="K122" s="265"/>
      <c r="L122" s="267"/>
      <c r="M122" s="329" t="s">
        <v>708</v>
      </c>
      <c r="N122" s="268">
        <f t="shared" si="11"/>
        <v>50.9</v>
      </c>
      <c r="O122" s="269" t="str">
        <f>VLOOKUP(B122,'Уч ЮН'!$A$3:$H$492,8,FALSE)</f>
        <v>Мироненко В.И.</v>
      </c>
      <c r="P122" s="70" t="s">
        <v>136</v>
      </c>
      <c r="AE122" s="64"/>
      <c r="AF122" s="64"/>
      <c r="AG122" s="64"/>
      <c r="AH122" s="64"/>
      <c r="AI122" s="64"/>
      <c r="AJ122" s="64"/>
      <c r="AK122" s="64"/>
    </row>
    <row r="123" spans="1:37" s="9" customFormat="1" ht="15">
      <c r="A123" s="93">
        <v>11</v>
      </c>
      <c r="B123" s="62">
        <v>517</v>
      </c>
      <c r="C123" s="63" t="str">
        <f>VLOOKUP(B123,'Уч ЮН'!$A$3:$H$492,2,FALSE)</f>
        <v>Егоров Артем</v>
      </c>
      <c r="D123" s="110">
        <f>VLOOKUP(B123,'Уч ЮН'!$A$3:$H$492,3,FALSE)</f>
        <v>1996</v>
      </c>
      <c r="E123" s="54" t="str">
        <f>VLOOKUP(B123,'Уч ЮН'!$A$3:$H$492,4,FALSE)</f>
        <v>КМС</v>
      </c>
      <c r="F123" s="63" t="str">
        <f>VLOOKUP(B123,'Уч ЮН'!$A$3:$H$492,5,FALSE)</f>
        <v>Самарская</v>
      </c>
      <c r="G123" s="87">
        <f>VLOOKUP(B123,'Уч ЮН'!$A$3:$H$492,6,FALSE)</f>
        <v>0</v>
      </c>
      <c r="H123" s="114" t="str">
        <f>VLOOKUP(B123,'Уч ЮН'!$A$3:$H$492,7,FALSE)</f>
        <v xml:space="preserve"> СамГУПС, СДЮСШОР-2</v>
      </c>
      <c r="I123" s="60" t="str">
        <f t="shared" si="12"/>
        <v>51,0</v>
      </c>
      <c r="J123" s="265">
        <f t="shared" si="10"/>
        <v>1</v>
      </c>
      <c r="K123" s="265"/>
      <c r="L123" s="267"/>
      <c r="M123" s="329" t="s">
        <v>730</v>
      </c>
      <c r="N123" s="268">
        <f t="shared" si="11"/>
        <v>51</v>
      </c>
      <c r="O123" s="269" t="str">
        <f>VLOOKUP(B123,'Уч ЮН'!$A$3:$H$492,8,FALSE)</f>
        <v>Иванова И. Ю.</v>
      </c>
      <c r="P123" s="70" t="s">
        <v>143</v>
      </c>
      <c r="AE123" s="64"/>
      <c r="AF123" s="64"/>
      <c r="AG123" s="64"/>
      <c r="AH123" s="64"/>
      <c r="AI123" s="64"/>
      <c r="AJ123" s="64"/>
      <c r="AK123" s="64"/>
    </row>
    <row r="124" spans="1:37" s="9" customFormat="1" ht="15">
      <c r="A124" s="93">
        <v>12</v>
      </c>
      <c r="B124" s="62">
        <v>498</v>
      </c>
      <c r="C124" s="63" t="str">
        <f>VLOOKUP(B124,'Уч ЮН'!$A$3:$H$492,2,FALSE)</f>
        <v>Ульянов Максим</v>
      </c>
      <c r="D124" s="110" t="str">
        <f>VLOOKUP(B124,'Уч ЮН'!$A$3:$H$492,3,FALSE)</f>
        <v>1998</v>
      </c>
      <c r="E124" s="54" t="str">
        <f>VLOOKUP(B124,'Уч ЮН'!$A$3:$H$492,4,FALSE)</f>
        <v>КМС</v>
      </c>
      <c r="F124" s="63" t="str">
        <f>VLOOKUP(B124,'Уч ЮН'!$A$3:$H$492,5,FALSE)</f>
        <v>Пензенская</v>
      </c>
      <c r="G124" s="87">
        <f>VLOOKUP(B124,'Уч ЮН'!$A$3:$H$492,6,FALSE)</f>
        <v>0</v>
      </c>
      <c r="H124" s="114" t="str">
        <f>VLOOKUP(B124,'Уч ЮН'!$A$3:$H$492,7,FALSE)</f>
        <v>ДЮСШ-6</v>
      </c>
      <c r="I124" s="60" t="str">
        <f t="shared" si="12"/>
        <v>51,1</v>
      </c>
      <c r="J124" s="265">
        <f t="shared" si="10"/>
        <v>1</v>
      </c>
      <c r="K124" s="265"/>
      <c r="L124" s="267"/>
      <c r="M124" s="329" t="s">
        <v>710</v>
      </c>
      <c r="N124" s="268">
        <f t="shared" si="11"/>
        <v>51.1</v>
      </c>
      <c r="O124" s="269" t="str">
        <f>VLOOKUP(B124,'Уч ЮН'!$A$3:$H$492,8,FALSE)</f>
        <v>Красновы К.И.,Р.Б.</v>
      </c>
      <c r="P124" s="70" t="s">
        <v>136</v>
      </c>
      <c r="AE124" s="64"/>
      <c r="AF124" s="64"/>
      <c r="AG124" s="64"/>
      <c r="AH124" s="64"/>
      <c r="AI124" s="64"/>
      <c r="AJ124" s="64"/>
      <c r="AK124" s="64"/>
    </row>
    <row r="125" spans="1:37" s="9" customFormat="1" ht="15">
      <c r="A125" s="93">
        <v>13</v>
      </c>
      <c r="B125" s="62">
        <v>162</v>
      </c>
      <c r="C125" s="63" t="str">
        <f>VLOOKUP(B125,'Уч ЮН'!$A$3:$H$492,2,FALSE)</f>
        <v>Кузин Олег</v>
      </c>
      <c r="D125" s="110" t="str">
        <f>VLOOKUP(B125,'Уч ЮН'!$A$3:$H$492,3,FALSE)</f>
        <v>1995</v>
      </c>
      <c r="E125" s="54" t="str">
        <f>VLOOKUP(B125,'Уч ЮН'!$A$3:$H$492,4,FALSE)</f>
        <v>КМС</v>
      </c>
      <c r="F125" s="63" t="str">
        <f>VLOOKUP(B125,'Уч ЮН'!$A$3:$H$492,5,FALSE)</f>
        <v>Мордовия</v>
      </c>
      <c r="G125" s="87">
        <f>VLOOKUP(B125,'Уч ЮН'!$A$3:$H$492,6,FALSE)</f>
        <v>0</v>
      </c>
      <c r="H125" s="114" t="str">
        <f>VLOOKUP(B125,'Уч ЮН'!$A$3:$H$492,7,FALSE)</f>
        <v>МГУ им. Н. П. Огарёва</v>
      </c>
      <c r="I125" s="60" t="str">
        <f t="shared" si="12"/>
        <v>51,4</v>
      </c>
      <c r="J125" s="265">
        <f t="shared" si="10"/>
        <v>1</v>
      </c>
      <c r="K125" s="265"/>
      <c r="L125" s="267"/>
      <c r="M125" s="329" t="s">
        <v>709</v>
      </c>
      <c r="N125" s="268">
        <f t="shared" si="11"/>
        <v>51.4</v>
      </c>
      <c r="O125" s="269" t="str">
        <f>VLOOKUP(B125,'Уч ЮН'!$A$3:$H$492,8,FALSE)</f>
        <v>Кузин В. А.</v>
      </c>
      <c r="P125" s="70" t="s">
        <v>136</v>
      </c>
      <c r="AE125" s="64"/>
      <c r="AF125" s="64"/>
      <c r="AG125" s="64"/>
      <c r="AH125" s="64"/>
      <c r="AI125" s="64"/>
      <c r="AJ125" s="64"/>
      <c r="AK125" s="64"/>
    </row>
    <row r="126" spans="1:37" s="9" customFormat="1" ht="15">
      <c r="A126" s="93">
        <v>14</v>
      </c>
      <c r="B126" s="62">
        <v>223</v>
      </c>
      <c r="C126" s="63" t="str">
        <f>VLOOKUP(B126,'Уч ЮН'!$A$3:$H$492,2,FALSE)</f>
        <v>Сидоренков Алексей</v>
      </c>
      <c r="D126" s="110" t="str">
        <f>VLOOKUP(B126,'Уч ЮН'!$A$3:$H$492,3,FALSE)</f>
        <v>1995</v>
      </c>
      <c r="E126" s="54" t="str">
        <f>VLOOKUP(B126,'Уч ЮН'!$A$3:$H$492,4,FALSE)</f>
        <v>КМС</v>
      </c>
      <c r="F126" s="63" t="str">
        <f>VLOOKUP(B126,'Уч ЮН'!$A$3:$H$492,5,FALSE)</f>
        <v>Мордовия</v>
      </c>
      <c r="G126" s="87">
        <f>VLOOKUP(B126,'Уч ЮН'!$A$3:$H$492,6,FALSE)</f>
        <v>0</v>
      </c>
      <c r="H126" s="114" t="str">
        <f>VLOOKUP(B126,'Уч ЮН'!$A$3:$H$492,7,FALSE)</f>
        <v>КСШОР</v>
      </c>
      <c r="I126" s="60" t="str">
        <f t="shared" si="12"/>
        <v>51,5</v>
      </c>
      <c r="J126" s="265">
        <f t="shared" si="10"/>
        <v>1</v>
      </c>
      <c r="K126" s="265"/>
      <c r="L126" s="267"/>
      <c r="M126" s="329" t="s">
        <v>731</v>
      </c>
      <c r="N126" s="268">
        <f t="shared" si="11"/>
        <v>51.5</v>
      </c>
      <c r="O126" s="269" t="str">
        <f>VLOOKUP(B126,'Уч ЮН'!$A$3:$H$492,8,FALSE)</f>
        <v>Бебенов А.В., Бусаров В.М.</v>
      </c>
      <c r="P126" s="70" t="s">
        <v>136</v>
      </c>
      <c r="AE126" s="64"/>
      <c r="AF126" s="64"/>
      <c r="AG126" s="64"/>
      <c r="AH126" s="64"/>
      <c r="AI126" s="64"/>
      <c r="AJ126" s="64"/>
      <c r="AK126" s="64"/>
    </row>
    <row r="127" spans="1:37" s="9" customFormat="1" ht="15">
      <c r="A127" s="93">
        <v>15</v>
      </c>
      <c r="B127" s="62">
        <v>397</v>
      </c>
      <c r="C127" s="63" t="str">
        <f>VLOOKUP(B127,'Уч ЮН'!$A$3:$H$492,2,FALSE)</f>
        <v>Дасаев Рафаиль</v>
      </c>
      <c r="D127" s="110" t="str">
        <f>VLOOKUP(B127,'Уч ЮН'!$A$3:$H$492,3,FALSE)</f>
        <v>1997</v>
      </c>
      <c r="E127" s="54"/>
      <c r="F127" s="63" t="str">
        <f>VLOOKUP(B127,'Уч ЮН'!$A$3:$H$492,5,FALSE)</f>
        <v>Пензенская</v>
      </c>
      <c r="G127" s="87">
        <f>VLOOKUP(B127,'Уч ЮН'!$A$3:$H$492,6,FALSE)</f>
        <v>0</v>
      </c>
      <c r="H127" s="114" t="str">
        <f>VLOOKUP(B127,'Уч ЮН'!$A$3:$H$492,7,FALSE)</f>
        <v>КСШОР</v>
      </c>
      <c r="I127" s="60" t="str">
        <f t="shared" si="12"/>
        <v>51,6</v>
      </c>
      <c r="J127" s="265">
        <f t="shared" si="10"/>
        <v>1</v>
      </c>
      <c r="K127" s="265"/>
      <c r="L127" s="267"/>
      <c r="M127" s="329" t="s">
        <v>732</v>
      </c>
      <c r="N127" s="268">
        <f t="shared" si="11"/>
        <v>51.6</v>
      </c>
      <c r="O127" s="269" t="str">
        <f>VLOOKUP(B127,'Уч ЮН'!$A$3:$H$492,8,FALSE)</f>
        <v>Родионова А.И.,Дубоносова С.В.</v>
      </c>
      <c r="P127" s="70" t="s">
        <v>133</v>
      </c>
      <c r="AE127" s="64"/>
      <c r="AF127" s="64"/>
      <c r="AG127" s="64"/>
      <c r="AH127" s="64"/>
      <c r="AI127" s="64"/>
      <c r="AJ127" s="64"/>
      <c r="AK127" s="64"/>
    </row>
    <row r="128" spans="1:37" s="9" customFormat="1" ht="15">
      <c r="A128" s="93">
        <v>16</v>
      </c>
      <c r="B128" s="62">
        <v>295</v>
      </c>
      <c r="C128" s="63" t="str">
        <f>VLOOKUP(B128,'Уч ЮН'!$A$3:$H$492,2,FALSE)</f>
        <v>Савельев Сергей</v>
      </c>
      <c r="D128" s="110" t="str">
        <f>VLOOKUP(B128,'Уч ЮН'!$A$3:$H$492,3,FALSE)</f>
        <v>1995</v>
      </c>
      <c r="E128" s="54"/>
      <c r="F128" s="63" t="str">
        <f>VLOOKUP(B128,'Уч ЮН'!$A$3:$H$492,5,FALSE)</f>
        <v>Пензенская</v>
      </c>
      <c r="G128" s="87">
        <f>VLOOKUP(B128,'Уч ЮН'!$A$3:$H$492,6,FALSE)</f>
        <v>0</v>
      </c>
      <c r="H128" s="114" t="str">
        <f>VLOOKUP(B128,'Уч ЮН'!$A$3:$H$492,7,FALSE)</f>
        <v>ДЮСШ-6</v>
      </c>
      <c r="I128" s="60" t="str">
        <f t="shared" si="12"/>
        <v>51,9</v>
      </c>
      <c r="J128" s="265">
        <f t="shared" si="10"/>
        <v>1</v>
      </c>
      <c r="K128" s="265"/>
      <c r="L128" s="267"/>
      <c r="M128" s="329" t="s">
        <v>734</v>
      </c>
      <c r="N128" s="268">
        <f t="shared" si="11"/>
        <v>51.9</v>
      </c>
      <c r="O128" s="269" t="str">
        <f>VLOOKUP(B128,'Уч ЮН'!$A$3:$H$492,8,FALSE)</f>
        <v>Толмачев В.Ю.</v>
      </c>
      <c r="P128" s="70" t="s">
        <v>136</v>
      </c>
      <c r="AE128" s="64"/>
      <c r="AF128" s="64"/>
      <c r="AG128" s="64"/>
      <c r="AH128" s="64"/>
      <c r="AI128" s="64"/>
      <c r="AJ128" s="64"/>
      <c r="AK128" s="64"/>
    </row>
    <row r="129" spans="1:37" s="9" customFormat="1" ht="15">
      <c r="A129" s="93">
        <v>17</v>
      </c>
      <c r="B129" s="62">
        <v>168</v>
      </c>
      <c r="C129" s="63" t="str">
        <f>VLOOKUP(B129,'Уч ЮН'!$A$3:$H$492,2,FALSE)</f>
        <v>Шишканов Дитрий</v>
      </c>
      <c r="D129" s="110" t="str">
        <f>VLOOKUP(B129,'Уч ЮН'!$A$3:$H$492,3,FALSE)</f>
        <v>1996</v>
      </c>
      <c r="E129" s="54" t="str">
        <f>VLOOKUP(B129,'Уч ЮН'!$A$3:$H$492,4,FALSE)</f>
        <v>КМС</v>
      </c>
      <c r="F129" s="63" t="str">
        <f>VLOOKUP(B129,'Уч ЮН'!$A$3:$H$492,5,FALSE)</f>
        <v>Мордовия</v>
      </c>
      <c r="G129" s="87">
        <f>VLOOKUP(B129,'Уч ЮН'!$A$3:$H$492,6,FALSE)</f>
        <v>0</v>
      </c>
      <c r="H129" s="114" t="str">
        <f>VLOOKUP(B129,'Уч ЮН'!$A$3:$H$492,7,FALSE)</f>
        <v>МГУ им. Н. П. Огарёва</v>
      </c>
      <c r="I129" s="60" t="str">
        <f t="shared" si="12"/>
        <v>52,0</v>
      </c>
      <c r="J129" s="265">
        <f t="shared" si="10"/>
        <v>1</v>
      </c>
      <c r="K129" s="265"/>
      <c r="L129" s="267"/>
      <c r="M129" s="329" t="s">
        <v>729</v>
      </c>
      <c r="N129" s="268">
        <f t="shared" si="11"/>
        <v>52</v>
      </c>
      <c r="O129" s="269" t="str">
        <f>VLOOKUP(B129,'Уч ЮН'!$A$3:$H$492,8,FALSE)</f>
        <v>Разов В. Н.</v>
      </c>
      <c r="P129" s="70" t="s">
        <v>133</v>
      </c>
      <c r="AE129" s="64"/>
      <c r="AF129" s="64"/>
      <c r="AG129" s="64"/>
      <c r="AH129" s="64"/>
      <c r="AI129" s="64"/>
      <c r="AJ129" s="64"/>
      <c r="AK129" s="64"/>
    </row>
    <row r="130" spans="1:37" s="9" customFormat="1" ht="15">
      <c r="A130" s="93">
        <v>18</v>
      </c>
      <c r="B130" s="62">
        <v>585</v>
      </c>
      <c r="C130" s="63" t="str">
        <f>VLOOKUP(B130,'Уч ЮН'!$A$3:$H$492,2,FALSE)</f>
        <v>Некрасов Антон</v>
      </c>
      <c r="D130" s="110" t="str">
        <f>VLOOKUP(B130,'Уч ЮН'!$A$3:$H$492,3,FALSE)</f>
        <v>1998</v>
      </c>
      <c r="E130" s="54" t="str">
        <f>VLOOKUP(B130,'Уч ЮН'!$A$3:$H$492,4,FALSE)</f>
        <v>1</v>
      </c>
      <c r="F130" s="63" t="str">
        <f>VLOOKUP(B130,'Уч ЮН'!$A$3:$H$492,5,FALSE)</f>
        <v>Саратовская</v>
      </c>
      <c r="G130" s="87">
        <f>VLOOKUP(B130,'Уч ЮН'!$A$3:$H$492,6,FALSE)</f>
        <v>0</v>
      </c>
      <c r="H130" s="114" t="str">
        <f>VLOOKUP(B130,'Уч ЮН'!$A$3:$H$492,7,FALSE)</f>
        <v>СДЮСШОР-6</v>
      </c>
      <c r="I130" s="60" t="str">
        <f t="shared" si="12"/>
        <v>52,1</v>
      </c>
      <c r="J130" s="265">
        <f t="shared" si="10"/>
        <v>1</v>
      </c>
      <c r="K130" s="265"/>
      <c r="L130" s="267"/>
      <c r="M130" s="329" t="s">
        <v>726</v>
      </c>
      <c r="N130" s="268">
        <f t="shared" si="11"/>
        <v>52.1</v>
      </c>
      <c r="O130" s="269" t="str">
        <f>VLOOKUP(B130,'Уч ЮН'!$A$3:$H$492,8,FALSE)</f>
        <v>Беликовы Ю.Б., Н.И.</v>
      </c>
      <c r="P130" s="70" t="s">
        <v>133</v>
      </c>
      <c r="AE130" s="64"/>
      <c r="AF130" s="64"/>
      <c r="AG130" s="64"/>
      <c r="AH130" s="64"/>
      <c r="AI130" s="64"/>
      <c r="AJ130" s="64"/>
      <c r="AK130" s="64"/>
    </row>
    <row r="131" spans="1:37" s="9" customFormat="1" ht="15">
      <c r="A131" s="93">
        <v>19</v>
      </c>
      <c r="B131" s="62">
        <v>951</v>
      </c>
      <c r="C131" s="63" t="str">
        <f>VLOOKUP(B131,'Уч ЮН'!$A$3:$H$492,2,FALSE)</f>
        <v>Богословский Максим</v>
      </c>
      <c r="D131" s="110" t="str">
        <f>VLOOKUP(B131,'Уч ЮН'!$A$3:$H$492,3,FALSE)</f>
        <v>1997</v>
      </c>
      <c r="E131" s="54" t="str">
        <f>VLOOKUP(B131,'Уч ЮН'!$A$3:$H$492,4,FALSE)</f>
        <v>1</v>
      </c>
      <c r="F131" s="63" t="str">
        <f>VLOOKUP(B131,'Уч ЮН'!$A$3:$H$492,5,FALSE)</f>
        <v>Саратовская</v>
      </c>
      <c r="G131" s="87">
        <f>VLOOKUP(B131,'Уч ЮН'!$A$3:$H$492,6,FALSE)</f>
        <v>0</v>
      </c>
      <c r="H131" s="114" t="str">
        <f>VLOOKUP(B131,'Уч ЮН'!$A$3:$H$492,7,FALSE)</f>
        <v>СДЮСШОР-6</v>
      </c>
      <c r="I131" s="60" t="str">
        <f t="shared" si="12"/>
        <v>52,3</v>
      </c>
      <c r="J131" s="265">
        <f t="shared" si="10"/>
        <v>1</v>
      </c>
      <c r="K131" s="265"/>
      <c r="L131" s="267"/>
      <c r="M131" s="329" t="s">
        <v>675</v>
      </c>
      <c r="N131" s="268">
        <f t="shared" si="11"/>
        <v>52.3</v>
      </c>
      <c r="O131" s="269" t="str">
        <f>VLOOKUP(B131,'Уч ЮН'!$A$3:$H$492,8,FALSE)</f>
        <v>Беликовы Ю.Б., Н.И.</v>
      </c>
      <c r="P131" s="70" t="s">
        <v>642</v>
      </c>
      <c r="AE131" s="64"/>
      <c r="AF131" s="64"/>
      <c r="AG131" s="64"/>
      <c r="AH131" s="64"/>
      <c r="AI131" s="64"/>
      <c r="AJ131" s="64"/>
      <c r="AK131" s="64"/>
    </row>
    <row r="132" spans="1:37" s="9" customFormat="1" ht="15">
      <c r="A132" s="93">
        <v>20</v>
      </c>
      <c r="B132" s="62">
        <v>368</v>
      </c>
      <c r="C132" s="63" t="str">
        <f>VLOOKUP(B132,'Уч ЮН'!$A$3:$H$492,2,FALSE)</f>
        <v>Сайфулин Руслан</v>
      </c>
      <c r="D132" s="110" t="str">
        <f>VLOOKUP(B132,'Уч ЮН'!$A$3:$H$492,3,FALSE)</f>
        <v>1997</v>
      </c>
      <c r="E132" s="54" t="str">
        <f>VLOOKUP(B132,'Уч ЮН'!$A$3:$H$492,4,FALSE)</f>
        <v>1</v>
      </c>
      <c r="F132" s="63" t="str">
        <f>VLOOKUP(B132,'Уч ЮН'!$A$3:$H$492,5,FALSE)</f>
        <v>Пензенская</v>
      </c>
      <c r="G132" s="87">
        <f>VLOOKUP(B132,'Уч ЮН'!$A$3:$H$492,6,FALSE)</f>
        <v>0</v>
      </c>
      <c r="H132" s="114" t="str">
        <f>VLOOKUP(B132,'Уч ЮН'!$A$3:$H$492,7,FALSE)</f>
        <v>ДЮСШ-6,ПГУ</v>
      </c>
      <c r="I132" s="60" t="str">
        <f t="shared" si="12"/>
        <v>52,4</v>
      </c>
      <c r="J132" s="265">
        <f t="shared" si="10"/>
        <v>1</v>
      </c>
      <c r="K132" s="265"/>
      <c r="L132" s="267"/>
      <c r="M132" s="329" t="s">
        <v>736</v>
      </c>
      <c r="N132" s="268">
        <f t="shared" si="11"/>
        <v>52.4</v>
      </c>
      <c r="O132" s="269" t="str">
        <f>VLOOKUP(B132,'Уч ЮН'!$A$3:$H$492,8,FALSE)</f>
        <v>Беляев С.Н.</v>
      </c>
      <c r="P132" s="70" t="s">
        <v>143</v>
      </c>
      <c r="AE132" s="64"/>
      <c r="AF132" s="64"/>
      <c r="AG132" s="64"/>
      <c r="AH132" s="64"/>
      <c r="AI132" s="64"/>
      <c r="AJ132" s="64"/>
      <c r="AK132" s="64"/>
    </row>
    <row r="133" spans="1:37" s="9" customFormat="1" ht="15">
      <c r="A133" s="93">
        <v>21</v>
      </c>
      <c r="B133" s="62">
        <v>592</v>
      </c>
      <c r="C133" s="63" t="str">
        <f>VLOOKUP(B133,'Уч ЮН'!$A$3:$H$492,2,FALSE)</f>
        <v>Шавлак Дмитрий</v>
      </c>
      <c r="D133" s="110" t="str">
        <f>VLOOKUP(B133,'Уч ЮН'!$A$3:$H$492,3,FALSE)</f>
        <v>1996</v>
      </c>
      <c r="E133" s="54" t="str">
        <f>VLOOKUP(B133,'Уч ЮН'!$A$3:$H$492,4,FALSE)</f>
        <v>КМС</v>
      </c>
      <c r="F133" s="63" t="str">
        <f>VLOOKUP(B133,'Уч ЮН'!$A$3:$H$492,5,FALSE)</f>
        <v>Саратовская</v>
      </c>
      <c r="G133" s="87">
        <f>VLOOKUP(B133,'Уч ЮН'!$A$3:$H$492,6,FALSE)</f>
        <v>0</v>
      </c>
      <c r="H133" s="114" t="str">
        <f>VLOOKUP(B133,'Уч ЮН'!$A$3:$H$492,7,FALSE)</f>
        <v>СДЮСШОР-6</v>
      </c>
      <c r="I133" s="60" t="str">
        <f t="shared" si="12"/>
        <v>52,5</v>
      </c>
      <c r="J133" s="265">
        <f t="shared" si="10"/>
        <v>1</v>
      </c>
      <c r="K133" s="265"/>
      <c r="L133" s="267"/>
      <c r="M133" s="329" t="s">
        <v>737</v>
      </c>
      <c r="N133" s="268">
        <f t="shared" si="11"/>
        <v>52.5</v>
      </c>
      <c r="O133" s="269" t="str">
        <f>VLOOKUP(B133,'Уч ЮН'!$A$3:$H$492,8,FALSE)</f>
        <v>Беликовы Ю.Б., Н.И.</v>
      </c>
      <c r="P133" s="70" t="s">
        <v>136</v>
      </c>
      <c r="AE133" s="64"/>
      <c r="AF133" s="64"/>
      <c r="AG133" s="64"/>
      <c r="AH133" s="64"/>
      <c r="AI133" s="64"/>
      <c r="AJ133" s="64"/>
      <c r="AK133" s="64"/>
    </row>
    <row r="134" spans="1:37" s="9" customFormat="1" ht="15">
      <c r="A134" s="93">
        <v>22</v>
      </c>
      <c r="B134" s="62">
        <v>222</v>
      </c>
      <c r="C134" s="63" t="str">
        <f>VLOOKUP(B134,'Уч ЮН'!$A$3:$H$492,2,FALSE)</f>
        <v>Юнаев Алексей</v>
      </c>
      <c r="D134" s="110" t="str">
        <f>VLOOKUP(B134,'Уч ЮН'!$A$3:$H$492,3,FALSE)</f>
        <v>1997</v>
      </c>
      <c r="E134" s="54">
        <f>VLOOKUP(B134,'Уч ЮН'!$A$3:$H$492,4,FALSE)</f>
        <v>1</v>
      </c>
      <c r="F134" s="63" t="str">
        <f>VLOOKUP(B134,'Уч ЮН'!$A$3:$H$492,5,FALSE)</f>
        <v>Мордовия</v>
      </c>
      <c r="G134" s="87">
        <f>VLOOKUP(B134,'Уч ЮН'!$A$3:$H$492,6,FALSE)</f>
        <v>0</v>
      </c>
      <c r="H134" s="114" t="str">
        <f>VLOOKUP(B134,'Уч ЮН'!$A$3:$H$492,7,FALSE)</f>
        <v>КСШОР</v>
      </c>
      <c r="I134" s="60" t="str">
        <f t="shared" si="12"/>
        <v>52,7</v>
      </c>
      <c r="J134" s="265">
        <f t="shared" si="10"/>
        <v>1</v>
      </c>
      <c r="K134" s="265"/>
      <c r="L134" s="267"/>
      <c r="M134" s="329" t="s">
        <v>689</v>
      </c>
      <c r="N134" s="268">
        <f t="shared" si="11"/>
        <v>52.7</v>
      </c>
      <c r="O134" s="269" t="str">
        <f>VLOOKUP(B134,'Уч ЮН'!$A$3:$H$492,8,FALSE)</f>
        <v>Бебенов А.В.</v>
      </c>
      <c r="P134" s="70" t="s">
        <v>133</v>
      </c>
      <c r="AE134" s="64"/>
      <c r="AF134" s="64"/>
      <c r="AG134" s="64"/>
      <c r="AH134" s="64"/>
      <c r="AI134" s="64"/>
      <c r="AJ134" s="64"/>
      <c r="AK134" s="64"/>
    </row>
    <row r="135" spans="1:37" s="9" customFormat="1" ht="15">
      <c r="A135" s="93">
        <v>23</v>
      </c>
      <c r="B135" s="62">
        <v>588</v>
      </c>
      <c r="C135" s="63" t="str">
        <f>VLOOKUP(B135,'Уч ЮН'!$A$3:$H$492,2,FALSE)</f>
        <v>Бирзул Андрей</v>
      </c>
      <c r="D135" s="110" t="str">
        <f>VLOOKUP(B135,'Уч ЮН'!$A$3:$H$492,3,FALSE)</f>
        <v>1998</v>
      </c>
      <c r="E135" s="54" t="str">
        <f>VLOOKUP(B135,'Уч ЮН'!$A$3:$H$492,4,FALSE)</f>
        <v>1</v>
      </c>
      <c r="F135" s="63" t="str">
        <f>VLOOKUP(B135,'Уч ЮН'!$A$3:$H$492,5,FALSE)</f>
        <v>Саратовская</v>
      </c>
      <c r="G135" s="87">
        <f>VLOOKUP(B135,'Уч ЮН'!$A$3:$H$492,6,FALSE)</f>
        <v>0</v>
      </c>
      <c r="H135" s="114" t="str">
        <f>VLOOKUP(B135,'Уч ЮН'!$A$3:$H$492,7,FALSE)</f>
        <v>СДЮСШОР-6</v>
      </c>
      <c r="I135" s="60" t="str">
        <f t="shared" si="12"/>
        <v>52,8</v>
      </c>
      <c r="J135" s="265">
        <f t="shared" si="10"/>
        <v>1</v>
      </c>
      <c r="K135" s="265"/>
      <c r="L135" s="267"/>
      <c r="M135" s="329" t="s">
        <v>735</v>
      </c>
      <c r="N135" s="268">
        <f t="shared" si="11"/>
        <v>52.8</v>
      </c>
      <c r="O135" s="269" t="str">
        <f>VLOOKUP(B135,'Уч ЮН'!$A$3:$H$492,8,FALSE)</f>
        <v>Беликовы Ю.Б., Н.И.</v>
      </c>
      <c r="P135" s="70" t="s">
        <v>133</v>
      </c>
      <c r="AE135" s="64"/>
      <c r="AF135" s="64"/>
      <c r="AG135" s="64"/>
      <c r="AH135" s="64"/>
      <c r="AI135" s="64"/>
      <c r="AJ135" s="64"/>
      <c r="AK135" s="64"/>
    </row>
    <row r="136" spans="1:37" s="9" customFormat="1" ht="15">
      <c r="A136" s="93">
        <v>24</v>
      </c>
      <c r="B136" s="62">
        <v>525</v>
      </c>
      <c r="C136" s="63" t="str">
        <f>VLOOKUP(B136,'Уч ЮН'!$A$3:$H$492,2,FALSE)</f>
        <v>Сятишев Илья</v>
      </c>
      <c r="D136" s="110" t="str">
        <f>VLOOKUP(B136,'Уч ЮН'!$A$3:$H$492,3,FALSE)</f>
        <v>1995</v>
      </c>
      <c r="E136" s="54" t="str">
        <f>VLOOKUP(B136,'Уч ЮН'!$A$3:$H$492,4,FALSE)</f>
        <v>КМС</v>
      </c>
      <c r="F136" s="63" t="str">
        <f>VLOOKUP(B136,'Уч ЮН'!$A$3:$H$492,5,FALSE)</f>
        <v>Самарская</v>
      </c>
      <c r="G136" s="87">
        <f>VLOOKUP(B136,'Уч ЮН'!$A$3:$H$492,6,FALSE)</f>
        <v>0</v>
      </c>
      <c r="H136" s="114" t="str">
        <f>VLOOKUP(B136,'Уч ЮН'!$A$3:$H$492,7,FALSE)</f>
        <v>СДЮСШОР-2</v>
      </c>
      <c r="I136" s="60" t="str">
        <f t="shared" si="12"/>
        <v>53,0</v>
      </c>
      <c r="J136" s="265">
        <f t="shared" si="10"/>
        <v>1</v>
      </c>
      <c r="K136" s="265"/>
      <c r="L136" s="267"/>
      <c r="M136" s="329" t="s">
        <v>740</v>
      </c>
      <c r="N136" s="268">
        <f t="shared" si="11"/>
        <v>53</v>
      </c>
      <c r="O136" s="269" t="str">
        <f>VLOOKUP(B136,'Уч ЮН'!$A$3:$H$492,8,FALSE)</f>
        <v>Востокова Н.П.</v>
      </c>
      <c r="P136" s="70" t="s">
        <v>133</v>
      </c>
      <c r="AE136" s="64"/>
      <c r="AF136" s="64"/>
      <c r="AG136" s="64"/>
      <c r="AH136" s="64"/>
      <c r="AI136" s="64"/>
      <c r="AJ136" s="64"/>
      <c r="AK136" s="64"/>
    </row>
    <row r="137" spans="1:37" s="9" customFormat="1" ht="15">
      <c r="A137" s="93">
        <v>25</v>
      </c>
      <c r="B137" s="62">
        <v>516</v>
      </c>
      <c r="C137" s="63" t="str">
        <f>VLOOKUP(B137,'Уч ЮН'!$A$3:$H$492,2,FALSE)</f>
        <v>Пономарев Иван</v>
      </c>
      <c r="D137" s="110" t="str">
        <f>VLOOKUP(B137,'Уч ЮН'!$A$3:$H$492,3,FALSE)</f>
        <v>1997</v>
      </c>
      <c r="E137" s="54" t="str">
        <f>VLOOKUP(B137,'Уч ЮН'!$A$3:$H$492,4,FALSE)</f>
        <v>КМС</v>
      </c>
      <c r="F137" s="63" t="str">
        <f>VLOOKUP(B137,'Уч ЮН'!$A$3:$H$492,5,FALSE)</f>
        <v>Самарская</v>
      </c>
      <c r="G137" s="87">
        <f>VLOOKUP(B137,'Уч ЮН'!$A$3:$H$492,6,FALSE)</f>
        <v>0</v>
      </c>
      <c r="H137" s="114" t="str">
        <f>VLOOKUP(B137,'Уч ЮН'!$A$3:$H$492,7,FALSE)</f>
        <v>СамГУПС, СДЮСШОР-2</v>
      </c>
      <c r="I137" s="60" t="str">
        <f t="shared" si="12"/>
        <v>53,1</v>
      </c>
      <c r="J137" s="265">
        <f t="shared" si="10"/>
        <v>2</v>
      </c>
      <c r="K137" s="265"/>
      <c r="L137" s="267"/>
      <c r="M137" s="329" t="s">
        <v>724</v>
      </c>
      <c r="N137" s="268">
        <f t="shared" si="11"/>
        <v>53.1</v>
      </c>
      <c r="O137" s="269" t="str">
        <f>VLOOKUP(B137,'Уч ЮН'!$A$3:$H$492,8,FALSE)</f>
        <v>Зайцев И. С, Андронов Ю. В.</v>
      </c>
      <c r="P137" s="70" t="s">
        <v>133</v>
      </c>
      <c r="AE137" s="64"/>
      <c r="AF137" s="64"/>
      <c r="AG137" s="64"/>
      <c r="AH137" s="64"/>
      <c r="AI137" s="64"/>
      <c r="AJ137" s="64"/>
      <c r="AK137" s="64"/>
    </row>
    <row r="138" spans="1:37" s="9" customFormat="1" ht="15">
      <c r="A138" s="93">
        <v>26</v>
      </c>
      <c r="B138" s="62">
        <v>194</v>
      </c>
      <c r="C138" s="63" t="str">
        <f>VLOOKUP(B138,'Уч ЮН'!$A$3:$H$492,2,FALSE)</f>
        <v>Нелин Сергей</v>
      </c>
      <c r="D138" s="110" t="str">
        <f>VLOOKUP(B138,'Уч ЮН'!$A$3:$H$492,3,FALSE)</f>
        <v>1997</v>
      </c>
      <c r="E138" s="54" t="str">
        <f>VLOOKUP(B138,'Уч ЮН'!$A$3:$H$492,4,FALSE)</f>
        <v>КМС</v>
      </c>
      <c r="F138" s="63" t="str">
        <f>VLOOKUP(B138,'Уч ЮН'!$A$3:$H$492,5,FALSE)</f>
        <v>Мордовия</v>
      </c>
      <c r="G138" s="87">
        <f>VLOOKUP(B138,'Уч ЮН'!$A$3:$H$492,6,FALSE)</f>
        <v>0</v>
      </c>
      <c r="H138" s="114" t="str">
        <f>VLOOKUP(B138,'Уч ЮН'!$A$3:$H$492,7,FALSE)</f>
        <v>СШОР им. П.Г.Болотникова, МГПИ</v>
      </c>
      <c r="I138" s="60" t="str">
        <f t="shared" si="12"/>
        <v>53,4</v>
      </c>
      <c r="J138" s="265">
        <f t="shared" si="10"/>
        <v>2</v>
      </c>
      <c r="K138" s="265"/>
      <c r="L138" s="267"/>
      <c r="M138" s="329" t="s">
        <v>738</v>
      </c>
      <c r="N138" s="268">
        <f t="shared" si="11"/>
        <v>53.4</v>
      </c>
      <c r="O138" s="269" t="str">
        <f>VLOOKUP(B138,'Уч ЮН'!$A$3:$H$492,8,FALSE)</f>
        <v>Запрялов В.А</v>
      </c>
      <c r="P138" s="70" t="s">
        <v>133</v>
      </c>
      <c r="AE138" s="64"/>
      <c r="AF138" s="64"/>
      <c r="AG138" s="64"/>
      <c r="AH138" s="64"/>
      <c r="AI138" s="64"/>
      <c r="AJ138" s="64"/>
      <c r="AK138" s="64"/>
    </row>
    <row r="139" spans="1:37" s="9" customFormat="1" ht="15">
      <c r="A139" s="93">
        <v>27</v>
      </c>
      <c r="B139" s="62">
        <v>140</v>
      </c>
      <c r="C139" s="63" t="str">
        <f>VLOOKUP(B139,'Уч ЮН'!$A$3:$H$492,2,FALSE)</f>
        <v>Строганов Артём</v>
      </c>
      <c r="D139" s="110" t="str">
        <f>VLOOKUP(B139,'Уч ЮН'!$A$3:$H$492,3,FALSE)</f>
        <v>1992</v>
      </c>
      <c r="E139" s="54" t="str">
        <f>VLOOKUP(B139,'Уч ЮН'!$A$3:$H$492,4,FALSE)</f>
        <v>2</v>
      </c>
      <c r="F139" s="63" t="str">
        <f>VLOOKUP(B139,'Уч ЮН'!$A$3:$H$492,5,FALSE)</f>
        <v>Пензенская</v>
      </c>
      <c r="G139" s="87">
        <f>VLOOKUP(B139,'Уч ЮН'!$A$3:$H$492,6,FALSE)</f>
        <v>0</v>
      </c>
      <c r="H139" s="114" t="str">
        <f>VLOOKUP(B139,'Уч ЮН'!$A$3:$H$492,7,FALSE)</f>
        <v>ПГАУ</v>
      </c>
      <c r="I139" s="60" t="str">
        <f t="shared" si="12"/>
        <v>53,9</v>
      </c>
      <c r="J139" s="265">
        <f t="shared" si="10"/>
        <v>2</v>
      </c>
      <c r="K139" s="265"/>
      <c r="L139" s="267"/>
      <c r="M139" s="329" t="s">
        <v>690</v>
      </c>
      <c r="N139" s="268">
        <f t="shared" si="11"/>
        <v>53.9</v>
      </c>
      <c r="O139" s="269" t="str">
        <f>VLOOKUP(B139,'Уч ЮН'!$A$3:$H$492,8,FALSE)</f>
        <v>Винокуров А.Г.</v>
      </c>
      <c r="P139" s="70" t="s">
        <v>136</v>
      </c>
      <c r="AE139" s="64"/>
      <c r="AF139" s="64"/>
      <c r="AG139" s="64"/>
      <c r="AH139" s="64"/>
      <c r="AI139" s="64"/>
      <c r="AJ139" s="64"/>
      <c r="AK139" s="64"/>
    </row>
    <row r="140" spans="1:37" s="9" customFormat="1" ht="15">
      <c r="A140" s="93">
        <v>28</v>
      </c>
      <c r="B140" s="62">
        <v>185</v>
      </c>
      <c r="C140" s="63" t="str">
        <f>VLOOKUP(B140,'Уч ЮН'!$A$3:$H$492,2,FALSE)</f>
        <v>Бахмутов Денис</v>
      </c>
      <c r="D140" s="110" t="str">
        <f>VLOOKUP(B140,'Уч ЮН'!$A$3:$H$492,3,FALSE)</f>
        <v>1996</v>
      </c>
      <c r="E140" s="54"/>
      <c r="F140" s="63" t="str">
        <f>VLOOKUP(B140,'Уч ЮН'!$A$3:$H$492,5,FALSE)</f>
        <v>Пензенская</v>
      </c>
      <c r="G140" s="87">
        <f>VLOOKUP(B140,'Уч ЮН'!$A$3:$H$492,6,FALSE)</f>
        <v>0</v>
      </c>
      <c r="H140" s="114" t="str">
        <f>VLOOKUP(B140,'Уч ЮН'!$A$3:$H$492,7,FALSE)</f>
        <v>ДЮСШ-6,ПензГТУ</v>
      </c>
      <c r="I140" s="60" t="str">
        <f t="shared" si="12"/>
        <v>54,0</v>
      </c>
      <c r="J140" s="265">
        <f t="shared" si="10"/>
        <v>2</v>
      </c>
      <c r="K140" s="265"/>
      <c r="L140" s="267"/>
      <c r="M140" s="329" t="s">
        <v>672</v>
      </c>
      <c r="N140" s="268">
        <f t="shared" si="11"/>
        <v>54</v>
      </c>
      <c r="O140" s="269" t="str">
        <f>VLOOKUP(B140,'Уч ЮН'!$A$3:$H$492,8,FALSE)</f>
        <v>Болгов Л.В.</v>
      </c>
      <c r="P140" s="70" t="s">
        <v>642</v>
      </c>
      <c r="AE140" s="64"/>
      <c r="AF140" s="64"/>
      <c r="AG140" s="64"/>
      <c r="AH140" s="64"/>
      <c r="AI140" s="64"/>
      <c r="AJ140" s="64"/>
      <c r="AK140" s="64"/>
    </row>
    <row r="141" spans="1:37" s="9" customFormat="1" ht="15">
      <c r="A141" s="93">
        <v>29</v>
      </c>
      <c r="B141" s="62">
        <v>13</v>
      </c>
      <c r="C141" s="63" t="str">
        <f>VLOOKUP(B141,'Уч ЮН'!$A$3:$H$492,2,FALSE)</f>
        <v>Андреев Максим</v>
      </c>
      <c r="D141" s="110" t="str">
        <f>VLOOKUP(B141,'Уч ЮН'!$A$3:$H$492,3,FALSE)</f>
        <v>1998</v>
      </c>
      <c r="E141" s="54">
        <f>VLOOKUP(B141,'Уч ЮН'!$A$3:$H$492,4,FALSE)</f>
        <v>2</v>
      </c>
      <c r="F141" s="63" t="str">
        <f>VLOOKUP(B141,'Уч ЮН'!$A$3:$H$492,5,FALSE)</f>
        <v>Тамбовская</v>
      </c>
      <c r="G141" s="87">
        <f>VLOOKUP(B141,'Уч ЮН'!$A$3:$H$492,6,FALSE)</f>
        <v>0</v>
      </c>
      <c r="H141" s="114" t="str">
        <f>VLOOKUP(B141,'Уч ЮН'!$A$3:$H$492,7,FALSE)</f>
        <v>Мичуринский ГАУ</v>
      </c>
      <c r="I141" s="60" t="str">
        <f t="shared" si="12"/>
        <v>56,1</v>
      </c>
      <c r="J141" s="265">
        <f t="shared" si="10"/>
        <v>2</v>
      </c>
      <c r="K141" s="265"/>
      <c r="L141" s="267"/>
      <c r="M141" s="329" t="s">
        <v>727</v>
      </c>
      <c r="N141" s="268">
        <f t="shared" si="11"/>
        <v>56.1</v>
      </c>
      <c r="O141" s="269" t="str">
        <f>VLOOKUP(B141,'Уч ЮН'!$A$3:$H$492,8,FALSE)</f>
        <v>Мироненко В.И.</v>
      </c>
      <c r="P141" s="70" t="s">
        <v>642</v>
      </c>
      <c r="AE141" s="64"/>
      <c r="AF141" s="64"/>
      <c r="AG141" s="64"/>
      <c r="AH141" s="64"/>
      <c r="AI141" s="64"/>
      <c r="AJ141" s="64"/>
      <c r="AK141" s="64"/>
    </row>
    <row r="142" spans="1:37" s="9" customFormat="1" ht="15">
      <c r="A142" s="93">
        <v>30</v>
      </c>
      <c r="B142" s="62">
        <v>595</v>
      </c>
      <c r="C142" s="63" t="str">
        <f>VLOOKUP(B142,'Уч ЮН'!$A$3:$H$492,2,FALSE)</f>
        <v>Бисенгалиев Равиль</v>
      </c>
      <c r="D142" s="110" t="str">
        <f>VLOOKUP(B142,'Уч ЮН'!$A$3:$H$492,3,FALSE)</f>
        <v>1997</v>
      </c>
      <c r="E142" s="54" t="str">
        <f>VLOOKUP(B142,'Уч ЮН'!$A$3:$H$492,4,FALSE)</f>
        <v>1</v>
      </c>
      <c r="F142" s="63" t="str">
        <f>VLOOKUP(B142,'Уч ЮН'!$A$3:$H$492,5,FALSE)</f>
        <v>Саратовская</v>
      </c>
      <c r="G142" s="87">
        <f>VLOOKUP(B142,'Уч ЮН'!$A$3:$H$492,6,FALSE)</f>
        <v>0</v>
      </c>
      <c r="H142" s="114" t="str">
        <f>VLOOKUP(B142,'Уч ЮН'!$A$3:$H$492,7,FALSE)</f>
        <v>СДЮСШОР-6</v>
      </c>
      <c r="I142" s="60" t="str">
        <f t="shared" si="12"/>
        <v>56,5</v>
      </c>
      <c r="J142" s="265">
        <f t="shared" si="10"/>
        <v>2</v>
      </c>
      <c r="K142" s="265"/>
      <c r="L142" s="267"/>
      <c r="M142" s="329" t="s">
        <v>721</v>
      </c>
      <c r="N142" s="268">
        <f t="shared" si="11"/>
        <v>56.5</v>
      </c>
      <c r="O142" s="269" t="str">
        <f>VLOOKUP(B142,'Уч ЮН'!$A$3:$H$492,8,FALSE)</f>
        <v>Беликовы Ю.Б., Н.И.</v>
      </c>
      <c r="P142" s="70" t="s">
        <v>133</v>
      </c>
      <c r="AE142" s="64"/>
      <c r="AF142" s="64"/>
      <c r="AG142" s="64"/>
      <c r="AH142" s="64"/>
      <c r="AI142" s="64"/>
      <c r="AJ142" s="64"/>
      <c r="AK142" s="64"/>
    </row>
    <row r="143" spans="1:37" s="9" customFormat="1" ht="15">
      <c r="A143" s="93">
        <v>31</v>
      </c>
      <c r="B143" s="62">
        <v>188</v>
      </c>
      <c r="C143" s="63" t="str">
        <f>VLOOKUP(B143,'Уч ЮН'!$A$3:$H$492,2,FALSE)</f>
        <v>Москаленко Антон</v>
      </c>
      <c r="D143" s="110" t="str">
        <f>VLOOKUP(B143,'Уч ЮН'!$A$3:$H$492,3,FALSE)</f>
        <v>1994</v>
      </c>
      <c r="E143" s="54"/>
      <c r="F143" s="63" t="str">
        <f>VLOOKUP(B143,'Уч ЮН'!$A$3:$H$492,5,FALSE)</f>
        <v>Пензенская</v>
      </c>
      <c r="G143" s="87">
        <f>VLOOKUP(B143,'Уч ЮН'!$A$3:$H$492,6,FALSE)</f>
        <v>0</v>
      </c>
      <c r="H143" s="114" t="str">
        <f>VLOOKUP(B143,'Уч ЮН'!$A$3:$H$492,7,FALSE)</f>
        <v>ДЮСШ-6,ПензГТУ</v>
      </c>
      <c r="I143" s="60" t="str">
        <f t="shared" si="12"/>
        <v>56,6</v>
      </c>
      <c r="J143" s="265">
        <f t="shared" si="10"/>
        <v>2</v>
      </c>
      <c r="K143" s="265"/>
      <c r="L143" s="267"/>
      <c r="M143" s="329" t="s">
        <v>692</v>
      </c>
      <c r="N143" s="268">
        <f t="shared" si="11"/>
        <v>56.6</v>
      </c>
      <c r="O143" s="269" t="str">
        <f>VLOOKUP(B143,'Уч ЮН'!$A$3:$H$492,8,FALSE)</f>
        <v>Болгов Л.В.</v>
      </c>
      <c r="P143" s="70" t="s">
        <v>642</v>
      </c>
      <c r="AE143" s="64"/>
      <c r="AF143" s="64"/>
      <c r="AG143" s="64"/>
      <c r="AH143" s="64"/>
      <c r="AI143" s="64"/>
      <c r="AJ143" s="64"/>
      <c r="AK143" s="64"/>
    </row>
    <row r="144" spans="1:37" s="9" customFormat="1" ht="15">
      <c r="A144" s="93">
        <v>32</v>
      </c>
      <c r="B144" s="62">
        <v>189</v>
      </c>
      <c r="C144" s="63" t="str">
        <f>VLOOKUP(B144,'Уч ЮН'!$A$3:$H$492,2,FALSE)</f>
        <v>Фролкин Дмитрий</v>
      </c>
      <c r="D144" s="110" t="str">
        <f>VLOOKUP(B144,'Уч ЮН'!$A$3:$H$492,3,FALSE)</f>
        <v>1998</v>
      </c>
      <c r="E144" s="54"/>
      <c r="F144" s="63" t="str">
        <f>VLOOKUP(B144,'Уч ЮН'!$A$3:$H$492,5,FALSE)</f>
        <v>Пензенская</v>
      </c>
      <c r="G144" s="87">
        <f>VLOOKUP(B144,'Уч ЮН'!$A$3:$H$492,6,FALSE)</f>
        <v>0</v>
      </c>
      <c r="H144" s="114" t="str">
        <f>VLOOKUP(B144,'Уч ЮН'!$A$3:$H$492,7,FALSE)</f>
        <v>ДЮСШ-6,ПензГТУ</v>
      </c>
      <c r="I144" s="60" t="str">
        <f t="shared" si="12"/>
        <v>58,4</v>
      </c>
      <c r="J144" s="265">
        <f t="shared" si="10"/>
        <v>3</v>
      </c>
      <c r="K144" s="265"/>
      <c r="L144" s="267"/>
      <c r="M144" s="329" t="s">
        <v>695</v>
      </c>
      <c r="N144" s="268">
        <f t="shared" si="11"/>
        <v>58.4</v>
      </c>
      <c r="O144" s="269" t="str">
        <f>VLOOKUP(B144,'Уч ЮН'!$A$3:$H$492,8,FALSE)</f>
        <v>Болгов Л.В.</v>
      </c>
      <c r="P144" s="70" t="s">
        <v>642</v>
      </c>
      <c r="AE144" s="64"/>
      <c r="AF144" s="64"/>
      <c r="AG144" s="64"/>
      <c r="AH144" s="64"/>
      <c r="AI144" s="64"/>
      <c r="AJ144" s="64"/>
      <c r="AK144" s="64"/>
    </row>
    <row r="145" spans="1:37" s="9" customFormat="1" ht="15">
      <c r="A145" s="93"/>
      <c r="B145" s="62">
        <v>159</v>
      </c>
      <c r="C145" s="63" t="str">
        <f>VLOOKUP(B145,'Уч ЮН'!$A$3:$H$492,2,FALSE)</f>
        <v>Сидоров Андрей</v>
      </c>
      <c r="D145" s="110" t="str">
        <f>VLOOKUP(B145,'Уч ЮН'!$A$3:$H$492,3,FALSE)</f>
        <v>1996</v>
      </c>
      <c r="E145" s="54">
        <f>VLOOKUP(B145,'Уч ЮН'!$A$3:$H$492,4,FALSE)</f>
        <v>1</v>
      </c>
      <c r="F145" s="63" t="str">
        <f>VLOOKUP(B145,'Уч ЮН'!$A$3:$H$492,5,FALSE)</f>
        <v>Мордовия</v>
      </c>
      <c r="G145" s="87">
        <f>VLOOKUP(B145,'Уч ЮН'!$A$3:$H$492,6,FALSE)</f>
        <v>0</v>
      </c>
      <c r="H145" s="114" t="str">
        <f>VLOOKUP(B145,'Уч ЮН'!$A$3:$H$492,7,FALSE)</f>
        <v>МГУ им. Н. П. Огарёва</v>
      </c>
      <c r="I145" s="301" t="str">
        <f>CONCATENATE(L145,"",M145)</f>
        <v>дискв. 163.3</v>
      </c>
      <c r="J145" s="265"/>
      <c r="K145" s="265"/>
      <c r="L145" s="267"/>
      <c r="M145" s="329" t="s">
        <v>719</v>
      </c>
      <c r="N145" s="268" t="e">
        <f t="shared" si="11"/>
        <v>#VALUE!</v>
      </c>
      <c r="O145" s="269" t="str">
        <f>VLOOKUP(B145,'Уч ЮН'!$A$3:$H$492,8,FALSE)</f>
        <v>Запрялов В. А.</v>
      </c>
      <c r="P145" s="70"/>
      <c r="AE145" s="64"/>
      <c r="AF145" s="64"/>
      <c r="AG145" s="64"/>
      <c r="AH145" s="64"/>
      <c r="AI145" s="64"/>
      <c r="AJ145" s="64"/>
      <c r="AK145" s="64"/>
    </row>
    <row r="146" spans="1:37" s="9" customFormat="1" ht="15">
      <c r="A146" s="93"/>
      <c r="B146" s="62">
        <v>8</v>
      </c>
      <c r="C146" s="63" t="str">
        <f>VLOOKUP(B146,'Уч ЮН'!$A$3:$H$492,2,FALSE)</f>
        <v>Захаров Кирилл</v>
      </c>
      <c r="D146" s="110" t="str">
        <f>VLOOKUP(B146,'Уч ЮН'!$A$3:$H$492,3,FALSE)</f>
        <v>1996</v>
      </c>
      <c r="E146" s="54">
        <f>VLOOKUP(B146,'Уч ЮН'!$A$3:$H$492,4,FALSE)</f>
        <v>2</v>
      </c>
      <c r="F146" s="63" t="str">
        <f>VLOOKUP(B146,'Уч ЮН'!$A$3:$H$492,5,FALSE)</f>
        <v>Тамбовская</v>
      </c>
      <c r="G146" s="87">
        <f>VLOOKUP(B146,'Уч ЮН'!$A$3:$H$492,6,FALSE)</f>
        <v>0</v>
      </c>
      <c r="H146" s="114" t="str">
        <f>VLOOKUP(B146,'Уч ЮН'!$A$3:$H$492,7,FALSE)</f>
        <v>Мичуринский ГАУ</v>
      </c>
      <c r="I146" s="301" t="str">
        <f>CONCATENATE(L146,"",M146)</f>
        <v>сошел</v>
      </c>
      <c r="J146" s="265"/>
      <c r="K146" s="265"/>
      <c r="L146" s="267"/>
      <c r="M146" s="329" t="s">
        <v>668</v>
      </c>
      <c r="N146" s="268" t="e">
        <f t="shared" si="11"/>
        <v>#VALUE!</v>
      </c>
      <c r="O146" s="269" t="str">
        <f>VLOOKUP(B146,'Уч ЮН'!$A$3:$H$492,8,FALSE)</f>
        <v>Мироненко В.И.</v>
      </c>
      <c r="P146" s="70"/>
      <c r="AE146" s="64"/>
      <c r="AF146" s="64"/>
      <c r="AG146" s="64"/>
      <c r="AH146" s="64"/>
      <c r="AI146" s="64"/>
      <c r="AJ146" s="64"/>
      <c r="AK146" s="64"/>
    </row>
    <row r="147" spans="1:37" s="9" customFormat="1" ht="15" hidden="1">
      <c r="A147" s="317"/>
      <c r="B147" s="302">
        <v>362</v>
      </c>
      <c r="C147" s="304" t="str">
        <f>VLOOKUP(B147,'Уч ЮН'!$A$3:$H$492,2,FALSE)</f>
        <v>Жаров Дмитрий</v>
      </c>
      <c r="D147" s="305" t="str">
        <f>VLOOKUP(B147,'Уч ЮН'!$A$3:$H$492,3,FALSE)</f>
        <v>1995</v>
      </c>
      <c r="E147" s="306"/>
      <c r="F147" s="304" t="str">
        <f>VLOOKUP(B147,'Уч ЮН'!$A$3:$H$492,5,FALSE)</f>
        <v>Пензенская</v>
      </c>
      <c r="G147" s="307">
        <f>VLOOKUP(B147,'Уч ЮН'!$A$3:$H$492,6,FALSE)</f>
        <v>0</v>
      </c>
      <c r="H147" s="308" t="str">
        <f>VLOOKUP(B147,'Уч ЮН'!$A$3:$H$492,7,FALSE)</f>
        <v>КСШОР</v>
      </c>
      <c r="I147" s="309"/>
      <c r="J147" s="310"/>
      <c r="K147" s="310"/>
      <c r="L147" s="312"/>
      <c r="M147" s="328"/>
      <c r="N147" s="313">
        <f t="shared" si="11"/>
        <v>0</v>
      </c>
      <c r="O147" s="314" t="str">
        <f>VLOOKUP(B147,'Уч ЮН'!$A$3:$H$492,8,FALSE)</f>
        <v>Кузнецов В.Б.</v>
      </c>
      <c r="P147" s="315"/>
      <c r="Q147" s="316"/>
      <c r="R147" s="316"/>
      <c r="S147" s="316"/>
      <c r="T147" s="316"/>
      <c r="AE147" s="64"/>
      <c r="AF147" s="64"/>
      <c r="AG147" s="64"/>
      <c r="AH147" s="64"/>
      <c r="AI147" s="64"/>
      <c r="AJ147" s="64"/>
      <c r="AK147" s="64"/>
    </row>
    <row r="148" spans="1:37" s="9" customFormat="1" ht="15" hidden="1">
      <c r="A148" s="141"/>
      <c r="B148" s="52">
        <v>195</v>
      </c>
      <c r="C148" s="130" t="str">
        <f>VLOOKUP(B148,'Уч ЮН'!$A$3:$H$492,2,FALSE)</f>
        <v>Резяпкин Владимир</v>
      </c>
      <c r="D148" s="128" t="str">
        <f>VLOOKUP(B148,'Уч ЮН'!$A$3:$H$492,3,FALSE)</f>
        <v>1997</v>
      </c>
      <c r="E148" s="129"/>
      <c r="F148" s="130" t="str">
        <f>VLOOKUP(B148,'Уч ЮН'!$A$3:$H$492,5,FALSE)</f>
        <v>Мордовия</v>
      </c>
      <c r="G148" s="131">
        <f>VLOOKUP(B148,'Уч ЮН'!$A$3:$H$492,6,FALSE)</f>
        <v>0</v>
      </c>
      <c r="H148" s="132" t="str">
        <f>VLOOKUP(B148,'Уч ЮН'!$A$3:$H$492,7,FALSE)</f>
        <v>СШОР им. П.Г.Болотникова, МГПИ</v>
      </c>
      <c r="I148" s="133"/>
      <c r="J148" s="81"/>
      <c r="K148" s="81"/>
      <c r="L148" s="134"/>
      <c r="M148" s="256"/>
      <c r="N148" s="135">
        <f t="shared" si="11"/>
        <v>0</v>
      </c>
      <c r="O148" s="136" t="str">
        <f>VLOOKUP(B148,'Уч ЮН'!$A$3:$H$492,8,FALSE)</f>
        <v>Запрялов В.А</v>
      </c>
      <c r="P148" s="160"/>
      <c r="Q148" s="71"/>
      <c r="R148" s="71"/>
      <c r="S148" s="71"/>
      <c r="T148" s="71"/>
      <c r="AE148" s="64"/>
      <c r="AF148" s="64"/>
      <c r="AG148" s="64"/>
      <c r="AH148" s="64"/>
      <c r="AI148" s="64"/>
      <c r="AJ148" s="64"/>
      <c r="AK148" s="64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printArea="1" hiddenRows="1" hiddenColumns="1" view="pageBreakPreview">
      <selection activeCell="H118" sqref="H118"/>
      <rowBreaks count="4" manualBreakCount="4">
        <brk id="37" max="19" man="1"/>
        <brk id="79" max="19" man="1"/>
        <brk id="80" max="19" man="1"/>
        <brk id="106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orientation="landscape" r:id="rId1"/>
      <headerFooter alignWithMargins="0"/>
    </customSheetView>
    <customSheetView guid="{4654A10B-BF2C-4F91-B821-84CF341F9FF3}" showPageBreaks="1" printArea="1" hiddenRows="1" hiddenColumns="1" view="pageBreakPreview">
      <selection activeCell="Y1" sqref="Y1"/>
      <rowBreaks count="3" manualBreakCount="3">
        <brk id="65" max="20" man="1"/>
        <brk id="130" max="20" man="1"/>
        <brk id="193" max="20" man="1"/>
      </rowBreaks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2"/>
      <headerFooter alignWithMargins="0"/>
    </customSheetView>
    <customSheetView guid="{F448EB40-CDCA-4FEB-B41E-E75B2DB39339}" showPageBreaks="1" printArea="1" hiddenRows="1" hiddenColumns="1" view="pageBreakPreview">
      <selection activeCell="O15" sqref="O15"/>
      <rowBreaks count="3" manualBreakCount="3">
        <brk id="38" max="19" man="1"/>
        <brk id="81" max="19" man="1"/>
        <brk id="107" max="19" man="1"/>
      </rowBreaks>
      <colBreaks count="1" manualBreakCount="1">
        <brk id="15" max="147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97" orientation="landscape" r:id="rId3"/>
      <headerFooter alignWithMargins="0"/>
    </customSheetView>
  </customSheetViews>
  <mergeCells count="27">
    <mergeCell ref="P12:Q12"/>
    <mergeCell ref="R12:T12"/>
    <mergeCell ref="P13:R13"/>
    <mergeCell ref="A42:T42"/>
    <mergeCell ref="A1:U1"/>
    <mergeCell ref="A2:U2"/>
    <mergeCell ref="A9:T9"/>
    <mergeCell ref="A10:T10"/>
    <mergeCell ref="A3:T3"/>
    <mergeCell ref="A5:T5"/>
    <mergeCell ref="A6:T6"/>
    <mergeCell ref="D7:N7"/>
    <mergeCell ref="O7:T7"/>
    <mergeCell ref="A43:T43"/>
    <mergeCell ref="A82:T82"/>
    <mergeCell ref="A83:T83"/>
    <mergeCell ref="P112:R112"/>
    <mergeCell ref="P85:Q85"/>
    <mergeCell ref="R85:T85"/>
    <mergeCell ref="P86:R86"/>
    <mergeCell ref="A108:T108"/>
    <mergeCell ref="A109:T109"/>
    <mergeCell ref="P111:Q111"/>
    <mergeCell ref="R111:T111"/>
    <mergeCell ref="P45:Q45"/>
    <mergeCell ref="R45:T45"/>
    <mergeCell ref="P46:R46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7" orientation="landscape" r:id="rId4"/>
  <headerFooter alignWithMargins="0"/>
  <rowBreaks count="3" manualBreakCount="3">
    <brk id="38" max="19" man="1"/>
    <brk id="81" max="19" man="1"/>
    <brk id="107" max="19" man="1"/>
  </rowBreaks>
  <colBreaks count="1" manualBreakCount="1">
    <brk id="15" max="1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K336"/>
  <sheetViews>
    <sheetView view="pageBreakPreview" zoomScaleSheetLayoutView="100" workbookViewId="0">
      <selection activeCell="E118" sqref="E118"/>
    </sheetView>
  </sheetViews>
  <sheetFormatPr defaultRowHeight="12.75"/>
  <cols>
    <col min="1" max="1" width="6.42578125" style="24" customWidth="1"/>
    <col min="2" max="2" width="4.7109375" style="22" hidden="1" customWidth="1"/>
    <col min="3" max="3" width="25" style="10" customWidth="1"/>
    <col min="4" max="4" width="9.7109375" style="105" customWidth="1"/>
    <col min="5" max="5" width="7.28515625" style="22" customWidth="1"/>
    <col min="6" max="6" width="18.28515625" style="18" customWidth="1"/>
    <col min="7" max="7" width="11.5703125" style="88" hidden="1" customWidth="1"/>
    <col min="8" max="8" width="25.5703125" style="82" customWidth="1"/>
    <col min="9" max="9" width="8.42578125" style="61" customWidth="1"/>
    <col min="10" max="11" width="6" style="22" customWidth="1"/>
    <col min="12" max="13" width="6" style="55" hidden="1" customWidth="1"/>
    <col min="14" max="14" width="6.42578125" style="55" hidden="1" customWidth="1"/>
    <col min="15" max="15" width="36.5703125" style="10" customWidth="1"/>
    <col min="16" max="16" width="4" style="22" hidden="1" customWidth="1"/>
    <col min="17" max="18" width="4" style="10" hidden="1" customWidth="1"/>
    <col min="19" max="19" width="7.28515625" style="10" hidden="1" customWidth="1"/>
    <col min="20" max="20" width="5.5703125" style="10" hidden="1" customWidth="1"/>
    <col min="21" max="29" width="5.42578125" style="10" hidden="1" customWidth="1"/>
    <col min="30" max="30" width="0" style="10" hidden="1" customWidth="1"/>
    <col min="31" max="37" width="3" style="22" hidden="1" customWidth="1"/>
    <col min="38" max="16384" width="9.140625" style="10"/>
  </cols>
  <sheetData>
    <row r="1" spans="1:37" ht="15.75" customHeight="1">
      <c r="A1" s="386" t="str">
        <f>'60 ЮН'!A1:U1</f>
        <v>Министерство физической культуры и спорта Пензенской области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67">
        <v>100</v>
      </c>
      <c r="V1" s="67">
        <v>150.1</v>
      </c>
      <c r="W1" s="67">
        <v>155.1</v>
      </c>
      <c r="X1" s="67">
        <v>201.1</v>
      </c>
      <c r="Y1" s="67">
        <v>211.1</v>
      </c>
      <c r="Z1" s="67">
        <v>221.1</v>
      </c>
      <c r="AA1" s="67">
        <v>231.1</v>
      </c>
      <c r="AB1" s="67">
        <v>241.1</v>
      </c>
      <c r="AC1" s="67">
        <v>251.1</v>
      </c>
      <c r="AE1" s="67">
        <v>10</v>
      </c>
      <c r="AF1" s="67">
        <v>7</v>
      </c>
      <c r="AG1" s="67">
        <v>4</v>
      </c>
      <c r="AH1" s="67">
        <v>3</v>
      </c>
      <c r="AI1" s="67">
        <v>2</v>
      </c>
      <c r="AJ1" s="67">
        <v>1</v>
      </c>
      <c r="AK1" s="67">
        <v>0</v>
      </c>
    </row>
    <row r="2" spans="1:37" ht="15.7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67" t="s">
        <v>16</v>
      </c>
      <c r="V2" s="67" t="s">
        <v>15</v>
      </c>
      <c r="W2" s="67">
        <v>1</v>
      </c>
      <c r="X2" s="67">
        <v>2</v>
      </c>
      <c r="Y2" s="67">
        <v>3</v>
      </c>
      <c r="Z2" s="67" t="s">
        <v>19</v>
      </c>
      <c r="AA2" s="67" t="s">
        <v>20</v>
      </c>
      <c r="AB2" s="67" t="s">
        <v>21</v>
      </c>
      <c r="AC2" s="67" t="s">
        <v>30</v>
      </c>
      <c r="AE2" s="67">
        <v>1</v>
      </c>
      <c r="AF2" s="67">
        <v>2</v>
      </c>
      <c r="AG2" s="67">
        <v>3</v>
      </c>
      <c r="AH2" s="67">
        <v>4</v>
      </c>
      <c r="AI2" s="67">
        <v>5</v>
      </c>
      <c r="AJ2" s="67">
        <v>6</v>
      </c>
      <c r="AK2" s="67">
        <v>7</v>
      </c>
    </row>
    <row r="3" spans="1:37" s="25" customFormat="1" ht="11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V3" s="45"/>
      <c r="AE3" s="21"/>
      <c r="AF3" s="21"/>
      <c r="AG3" s="21"/>
      <c r="AH3" s="21"/>
      <c r="AI3" s="21"/>
      <c r="AJ3" s="21"/>
      <c r="AK3" s="21"/>
    </row>
    <row r="4" spans="1:37" s="25" customFormat="1" ht="17.25" customHeight="1">
      <c r="A4" s="367" t="s">
        <v>667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64"/>
      <c r="V4" s="69"/>
      <c r="W4" s="64"/>
      <c r="X4" s="64"/>
      <c r="Y4" s="69"/>
      <c r="Z4" s="64"/>
      <c r="AA4" s="64"/>
      <c r="AB4" s="69"/>
      <c r="AC4" s="64"/>
      <c r="AD4" s="64"/>
      <c r="AE4" s="69"/>
      <c r="AF4" s="64"/>
      <c r="AG4" s="64"/>
      <c r="AH4" s="69"/>
      <c r="AI4" s="64"/>
      <c r="AJ4" s="64"/>
      <c r="AK4" s="64"/>
    </row>
    <row r="5" spans="1:37" s="25" customFormat="1" ht="31.5" customHeight="1">
      <c r="A5" s="373" t="s">
        <v>397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64"/>
      <c r="V5" s="69"/>
      <c r="W5" s="64"/>
      <c r="X5" s="64"/>
      <c r="Y5" s="64"/>
      <c r="Z5" s="64"/>
      <c r="AA5" s="64"/>
      <c r="AB5" s="64"/>
      <c r="AC5" s="64"/>
      <c r="AD5" s="64"/>
      <c r="AE5" s="69"/>
      <c r="AF5" s="64"/>
      <c r="AG5" s="64"/>
      <c r="AH5" s="69"/>
      <c r="AI5" s="64"/>
      <c r="AJ5" s="64"/>
      <c r="AK5" s="64"/>
    </row>
    <row r="6" spans="1:37" s="25" customFormat="1" ht="15.75" customHeight="1">
      <c r="A6" s="23"/>
      <c r="B6" s="21"/>
      <c r="C6" s="28" t="s">
        <v>1</v>
      </c>
      <c r="D6" s="374" t="s">
        <v>57</v>
      </c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 t="s">
        <v>404</v>
      </c>
      <c r="P6" s="374"/>
      <c r="Q6" s="374"/>
      <c r="R6" s="374"/>
      <c r="S6" s="374"/>
      <c r="T6" s="374"/>
      <c r="U6" s="98"/>
      <c r="V6" s="102"/>
      <c r="W6" s="98"/>
      <c r="X6" s="98"/>
      <c r="Y6" s="102"/>
      <c r="Z6" s="98"/>
      <c r="AA6" s="98"/>
      <c r="AB6" s="102"/>
      <c r="AC6" s="98"/>
      <c r="AD6" s="98"/>
      <c r="AE6" s="64"/>
      <c r="AF6" s="64"/>
      <c r="AG6" s="64"/>
      <c r="AH6" s="64"/>
      <c r="AI6" s="64"/>
      <c r="AJ6" s="64"/>
      <c r="AK6" s="64"/>
    </row>
    <row r="7" spans="1:37" s="25" customFormat="1" ht="15.75" customHeight="1">
      <c r="A7" s="23"/>
      <c r="B7" s="321"/>
      <c r="C7" s="28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98"/>
      <c r="V7" s="102"/>
      <c r="W7" s="98"/>
      <c r="X7" s="98"/>
      <c r="Y7" s="102"/>
      <c r="Z7" s="98"/>
      <c r="AA7" s="98"/>
      <c r="AB7" s="102"/>
      <c r="AC7" s="98"/>
      <c r="AD7" s="98"/>
      <c r="AE7" s="64"/>
      <c r="AF7" s="64"/>
      <c r="AG7" s="64"/>
      <c r="AH7" s="64"/>
      <c r="AI7" s="64"/>
      <c r="AJ7" s="64"/>
      <c r="AK7" s="64"/>
    </row>
    <row r="8" spans="1:37" s="25" customFormat="1" ht="15.75" customHeight="1">
      <c r="A8" s="367" t="s">
        <v>396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69"/>
      <c r="V8" s="64"/>
      <c r="W8" s="64"/>
      <c r="X8" s="64"/>
      <c r="Y8" s="64"/>
      <c r="Z8" s="64"/>
      <c r="AA8" s="64"/>
      <c r="AB8" s="64"/>
      <c r="AC8" s="64"/>
      <c r="AD8" s="64"/>
      <c r="AE8" s="69"/>
      <c r="AF8" s="64"/>
      <c r="AG8" s="64"/>
      <c r="AH8" s="69"/>
      <c r="AI8" s="64"/>
      <c r="AJ8" s="64"/>
      <c r="AK8" s="64"/>
    </row>
    <row r="9" spans="1:37" s="25" customFormat="1" ht="15.75" customHeight="1">
      <c r="A9" s="368" t="s">
        <v>42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69"/>
      <c r="V9" s="69"/>
      <c r="W9" s="9"/>
      <c r="X9" s="30"/>
      <c r="Y9" s="86"/>
      <c r="Z9" s="86"/>
      <c r="AA9" s="86"/>
      <c r="AB9" s="86"/>
      <c r="AC9" s="86"/>
      <c r="AD9" s="86"/>
      <c r="AE9" s="64"/>
      <c r="AF9" s="64"/>
      <c r="AG9" s="64"/>
      <c r="AH9" s="64"/>
      <c r="AI9" s="64"/>
      <c r="AJ9" s="64"/>
      <c r="AK9" s="64"/>
    </row>
    <row r="10" spans="1:37" s="35" customFormat="1" ht="13.5" customHeight="1">
      <c r="A10" s="39"/>
      <c r="B10" s="65"/>
      <c r="C10" s="42"/>
      <c r="D10" s="108"/>
      <c r="E10" s="41"/>
      <c r="F10" s="38"/>
      <c r="G10" s="90"/>
      <c r="H10" s="83"/>
      <c r="I10" s="385" t="s">
        <v>24</v>
      </c>
      <c r="J10" s="385"/>
      <c r="K10" s="385"/>
      <c r="L10" s="385"/>
      <c r="M10" s="385"/>
      <c r="N10" s="385"/>
      <c r="O10" s="370" t="s">
        <v>864</v>
      </c>
      <c r="P10" s="370"/>
      <c r="Q10" s="370"/>
      <c r="R10" s="370"/>
      <c r="S10" s="370"/>
      <c r="T10" s="370"/>
      <c r="U10" s="47"/>
      <c r="V10" s="9"/>
      <c r="W10" s="9"/>
      <c r="X10" s="30"/>
      <c r="Y10" s="100"/>
      <c r="Z10" s="100"/>
      <c r="AA10" s="100"/>
      <c r="AB10" s="100"/>
      <c r="AC10" s="100"/>
      <c r="AD10" s="100"/>
      <c r="AE10" s="98"/>
      <c r="AF10" s="98"/>
      <c r="AG10" s="98"/>
      <c r="AH10" s="98"/>
      <c r="AI10" s="98"/>
      <c r="AJ10" s="98"/>
      <c r="AK10" s="98"/>
    </row>
    <row r="11" spans="1:37" s="36" customFormat="1" ht="28.5" customHeight="1">
      <c r="A11" s="324" t="s">
        <v>2</v>
      </c>
      <c r="B11" s="324" t="s">
        <v>25</v>
      </c>
      <c r="C11" s="324" t="s">
        <v>3</v>
      </c>
      <c r="D11" s="325" t="s">
        <v>406</v>
      </c>
      <c r="E11" s="324" t="s">
        <v>5</v>
      </c>
      <c r="F11" s="324" t="s">
        <v>6</v>
      </c>
      <c r="G11" s="324" t="s">
        <v>7</v>
      </c>
      <c r="H11" s="326" t="s">
        <v>8</v>
      </c>
      <c r="I11" s="92" t="s">
        <v>10</v>
      </c>
      <c r="J11" s="323" t="s">
        <v>18</v>
      </c>
      <c r="K11" s="323" t="s">
        <v>56</v>
      </c>
      <c r="L11" s="91" t="s">
        <v>31</v>
      </c>
      <c r="M11" s="91" t="s">
        <v>32</v>
      </c>
      <c r="N11" s="119" t="s">
        <v>33</v>
      </c>
      <c r="O11" s="117" t="s">
        <v>11</v>
      </c>
      <c r="P11" s="366" t="s">
        <v>12</v>
      </c>
      <c r="Q11" s="366"/>
      <c r="R11" s="366"/>
      <c r="S11" s="263" t="s">
        <v>13</v>
      </c>
      <c r="T11" s="319" t="s">
        <v>2</v>
      </c>
      <c r="U11" s="115"/>
      <c r="V11" s="48"/>
      <c r="W11" s="48"/>
      <c r="X11" s="49"/>
      <c r="AE11" s="64"/>
      <c r="AF11" s="64"/>
      <c r="AG11" s="64"/>
      <c r="AH11" s="64"/>
      <c r="AI11" s="64"/>
      <c r="AJ11" s="64"/>
      <c r="AK11" s="64"/>
    </row>
    <row r="12" spans="1:37" s="11" customFormat="1" ht="15" customHeight="1">
      <c r="A12" s="54">
        <v>1</v>
      </c>
      <c r="B12" s="62">
        <v>540</v>
      </c>
      <c r="C12" s="63" t="str">
        <f>VLOOKUP(B12,'Уч ЮН'!$A$3:$H$492,2,FALSE)</f>
        <v>Усик Кирилл</v>
      </c>
      <c r="D12" s="110" t="str">
        <f>VLOOKUP(B12,'Уч ЮН'!$A$3:$H$492,3,FALSE)</f>
        <v>2003</v>
      </c>
      <c r="E12" s="54">
        <f>VLOOKUP(B12,'Уч ЮН'!$A$3:$H$492,4,FALSE)</f>
        <v>2</v>
      </c>
      <c r="F12" s="63" t="str">
        <f>VLOOKUP(B12,'Уч ЮН'!$A$3:$H$492,5,FALSE)</f>
        <v>Самарская</v>
      </c>
      <c r="G12" s="87">
        <f>VLOOKUP(B12,'Уч ЮН'!$A$3:$H$492,6,FALSE)</f>
        <v>0</v>
      </c>
      <c r="H12" s="114" t="str">
        <f>VLOOKUP(B12,'Уч ЮН'!$A$3:$H$492,7,FALSE)</f>
        <v>СДЮСШОР-2</v>
      </c>
      <c r="I12" s="60" t="str">
        <f t="shared" ref="I12:I28" si="0">CONCATENATE(L12,":",M12)</f>
        <v>2:03,3</v>
      </c>
      <c r="J12" s="265">
        <f t="shared" ref="J12:J24" si="1">LOOKUP(N12,$U$1:$AC$1,$U$2:$AC$2)</f>
        <v>2</v>
      </c>
      <c r="K12" s="265">
        <v>10</v>
      </c>
      <c r="L12" s="334" t="s">
        <v>136</v>
      </c>
      <c r="M12" s="334" t="s">
        <v>803</v>
      </c>
      <c r="N12" s="335">
        <f t="shared" ref="N12:N28" si="2">(L12*100)+M12</f>
        <v>203.3</v>
      </c>
      <c r="O12" s="269" t="str">
        <f>VLOOKUP(B12,'Уч ЮН'!$A$3:$H$492,8,FALSE)</f>
        <v>Зайцев И. С, Андронов Ю. В.</v>
      </c>
      <c r="P12" s="265"/>
      <c r="Q12" s="271"/>
      <c r="R12" s="271"/>
      <c r="S12" s="271"/>
      <c r="T12" s="271"/>
      <c r="U12" s="34"/>
      <c r="V12" s="9"/>
      <c r="W12" s="9"/>
      <c r="X12" s="30"/>
      <c r="AE12" s="124"/>
      <c r="AF12" s="124"/>
      <c r="AG12" s="124"/>
      <c r="AH12" s="124"/>
      <c r="AI12" s="124"/>
      <c r="AJ12" s="124"/>
      <c r="AK12" s="124"/>
    </row>
    <row r="13" spans="1:37" s="11" customFormat="1" ht="15" customHeight="1">
      <c r="A13" s="54">
        <v>2</v>
      </c>
      <c r="B13" s="62">
        <v>200</v>
      </c>
      <c r="C13" s="63" t="str">
        <f>VLOOKUP(B13,'Уч ЮН'!$A$3:$H$492,2,FALSE)</f>
        <v>Темерев Сергей</v>
      </c>
      <c r="D13" s="110" t="str">
        <f>VLOOKUP(B13,'Уч ЮН'!$A$3:$H$492,3,FALSE)</f>
        <v>2003</v>
      </c>
      <c r="E13" s="54">
        <f>VLOOKUP(B13,'Уч ЮН'!$A$3:$H$492,4,FALSE)</f>
        <v>2</v>
      </c>
      <c r="F13" s="63" t="str">
        <f>VLOOKUP(B13,'Уч ЮН'!$A$3:$H$492,5,FALSE)</f>
        <v>Пензенская</v>
      </c>
      <c r="G13" s="87">
        <f>VLOOKUP(B13,'Уч ЮН'!$A$3:$H$492,6,FALSE)</f>
        <v>0</v>
      </c>
      <c r="H13" s="114" t="str">
        <f>VLOOKUP(B13,'Уч ЮН'!$A$3:$H$492,7,FALSE)</f>
        <v>СДЮСШОР Заречный</v>
      </c>
      <c r="I13" s="60" t="str">
        <f t="shared" si="0"/>
        <v>2:08,0</v>
      </c>
      <c r="J13" s="265">
        <f t="shared" si="1"/>
        <v>2</v>
      </c>
      <c r="K13" s="265" t="s">
        <v>776</v>
      </c>
      <c r="L13" s="334" t="s">
        <v>136</v>
      </c>
      <c r="M13" s="334" t="s">
        <v>804</v>
      </c>
      <c r="N13" s="335">
        <f t="shared" si="2"/>
        <v>208</v>
      </c>
      <c r="O13" s="269" t="str">
        <f>VLOOKUP(B13,'Уч ЮН'!$A$3:$H$492,8,FALSE)</f>
        <v>Улога М.В.</v>
      </c>
      <c r="P13" s="265"/>
      <c r="Q13" s="271"/>
      <c r="R13" s="271"/>
      <c r="S13" s="271"/>
      <c r="T13" s="271"/>
      <c r="U13" s="34"/>
      <c r="V13" s="9"/>
      <c r="W13" s="50"/>
      <c r="X13" s="51"/>
      <c r="AE13" s="124"/>
      <c r="AF13" s="124"/>
      <c r="AG13" s="124"/>
      <c r="AH13" s="124"/>
      <c r="AI13" s="124"/>
      <c r="AJ13" s="124"/>
      <c r="AK13" s="124"/>
    </row>
    <row r="14" spans="1:37" s="11" customFormat="1" ht="15" customHeight="1">
      <c r="A14" s="54">
        <v>3</v>
      </c>
      <c r="B14" s="62">
        <v>358</v>
      </c>
      <c r="C14" s="63" t="str">
        <f>VLOOKUP(B14,'Уч ЮН'!$A$3:$H$492,2,FALSE)</f>
        <v>Жуков Тимофей</v>
      </c>
      <c r="D14" s="110" t="str">
        <f>VLOOKUP(B14,'Уч ЮН'!$A$3:$H$492,3,FALSE)</f>
        <v>2003</v>
      </c>
      <c r="E14" s="54"/>
      <c r="F14" s="63" t="str">
        <f>VLOOKUP(B14,'Уч ЮН'!$A$3:$H$492,5,FALSE)</f>
        <v>Пензенская</v>
      </c>
      <c r="G14" s="87">
        <f>VLOOKUP(B14,'Уч ЮН'!$A$3:$H$492,6,FALSE)</f>
        <v>0</v>
      </c>
      <c r="H14" s="114" t="str">
        <f>VLOOKUP(B14,'Уч ЮН'!$A$3:$H$492,7,FALSE)</f>
        <v>Губ.лицей</v>
      </c>
      <c r="I14" s="60" t="str">
        <f t="shared" si="0"/>
        <v>2:09,1</v>
      </c>
      <c r="J14" s="265">
        <f t="shared" si="1"/>
        <v>2</v>
      </c>
      <c r="K14" s="265" t="s">
        <v>776</v>
      </c>
      <c r="L14" s="334" t="s">
        <v>136</v>
      </c>
      <c r="M14" s="334" t="s">
        <v>766</v>
      </c>
      <c r="N14" s="335">
        <f t="shared" si="2"/>
        <v>209.1</v>
      </c>
      <c r="O14" s="269" t="str">
        <f>VLOOKUP(B14,'Уч ЮН'!$A$3:$H$492,8,FALSE)</f>
        <v>Шиндин Н.Г.</v>
      </c>
      <c r="P14" s="64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24"/>
      <c r="AF14" s="124"/>
      <c r="AG14" s="124"/>
      <c r="AH14" s="124"/>
      <c r="AI14" s="124"/>
      <c r="AJ14" s="124"/>
      <c r="AK14" s="124"/>
    </row>
    <row r="15" spans="1:37" s="11" customFormat="1" ht="15" customHeight="1">
      <c r="A15" s="54">
        <v>4</v>
      </c>
      <c r="B15" s="62">
        <v>956</v>
      </c>
      <c r="C15" s="63" t="str">
        <f>VLOOKUP(B15,'Уч ЮН'!$A$3:$H$492,2,FALSE)</f>
        <v>Худяков Даниил</v>
      </c>
      <c r="D15" s="110" t="str">
        <f>VLOOKUP(B15,'Уч ЮН'!$A$3:$H$492,3,FALSE)</f>
        <v>2003</v>
      </c>
      <c r="E15" s="54"/>
      <c r="F15" s="63" t="str">
        <f>VLOOKUP(B15,'Уч ЮН'!$A$3:$H$492,5,FALSE)</f>
        <v>Тамбовская</v>
      </c>
      <c r="G15" s="87">
        <f>VLOOKUP(B15,'Уч ЮН'!$A$3:$H$492,6,FALSE)</f>
        <v>0</v>
      </c>
      <c r="H15" s="114" t="str">
        <f>VLOOKUP(B15,'Уч ЮН'!$A$3:$H$492,7,FALSE)</f>
        <v>СДЮСШОР "ЦПС по ЦИВС"</v>
      </c>
      <c r="I15" s="60" t="str">
        <f t="shared" si="0"/>
        <v>2:11,0</v>
      </c>
      <c r="J15" s="265">
        <f t="shared" si="1"/>
        <v>2</v>
      </c>
      <c r="K15" s="265" t="s">
        <v>776</v>
      </c>
      <c r="L15" s="334" t="s">
        <v>136</v>
      </c>
      <c r="M15" s="334" t="s">
        <v>805</v>
      </c>
      <c r="N15" s="335">
        <f t="shared" si="2"/>
        <v>211</v>
      </c>
      <c r="O15" s="269" t="str">
        <f>VLOOKUP(B15,'Уч ЮН'!$A$3:$H$492,8,FALSE)</f>
        <v>Орлов А.А.</v>
      </c>
      <c r="P15" s="64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24"/>
      <c r="AF15" s="124"/>
      <c r="AG15" s="124"/>
      <c r="AH15" s="124"/>
      <c r="AI15" s="124"/>
      <c r="AJ15" s="124"/>
      <c r="AK15" s="124"/>
    </row>
    <row r="16" spans="1:37" s="11" customFormat="1" ht="15" customHeight="1">
      <c r="A16" s="54">
        <v>5</v>
      </c>
      <c r="B16" s="62">
        <v>360</v>
      </c>
      <c r="C16" s="63" t="str">
        <f>VLOOKUP(B16,'Уч ЮН'!$A$3:$H$492,2,FALSE)</f>
        <v>Гаан Илья</v>
      </c>
      <c r="D16" s="110" t="str">
        <f>VLOOKUP(B16,'Уч ЮН'!$A$3:$H$492,3,FALSE)</f>
        <v>2003</v>
      </c>
      <c r="E16" s="54"/>
      <c r="F16" s="63" t="str">
        <f>VLOOKUP(B16,'Уч ЮН'!$A$3:$H$492,5,FALSE)</f>
        <v>Пензенская</v>
      </c>
      <c r="G16" s="87">
        <f>VLOOKUP(B16,'Уч ЮН'!$A$3:$H$492,6,FALSE)</f>
        <v>0</v>
      </c>
      <c r="H16" s="114" t="str">
        <f>VLOOKUP(B16,'Уч ЮН'!$A$3:$H$492,7,FALSE)</f>
        <v>Губ.лицей</v>
      </c>
      <c r="I16" s="60" t="str">
        <f t="shared" si="0"/>
        <v>2:17,2</v>
      </c>
      <c r="J16" s="265">
        <f t="shared" si="1"/>
        <v>3</v>
      </c>
      <c r="K16" s="265" t="s">
        <v>776</v>
      </c>
      <c r="L16" s="334" t="s">
        <v>136</v>
      </c>
      <c r="M16" s="334" t="s">
        <v>797</v>
      </c>
      <c r="N16" s="335">
        <f t="shared" si="2"/>
        <v>217.2</v>
      </c>
      <c r="O16" s="269" t="str">
        <f>VLOOKUP(B16,'Уч ЮН'!$A$3:$H$492,8,FALSE)</f>
        <v>Шиндин Н.Г.</v>
      </c>
      <c r="P16" s="265"/>
      <c r="Q16" s="271"/>
      <c r="R16" s="271"/>
      <c r="S16" s="271"/>
      <c r="T16" s="271"/>
      <c r="V16" s="9"/>
      <c r="W16" s="9"/>
      <c r="X16" s="30"/>
      <c r="AE16" s="124"/>
      <c r="AF16" s="124"/>
      <c r="AG16" s="124"/>
      <c r="AH16" s="124"/>
      <c r="AI16" s="124"/>
      <c r="AJ16" s="124"/>
      <c r="AK16" s="124"/>
    </row>
    <row r="17" spans="1:37" s="11" customFormat="1" ht="15" customHeight="1">
      <c r="A17" s="54">
        <v>6</v>
      </c>
      <c r="B17" s="62">
        <v>86</v>
      </c>
      <c r="C17" s="63" t="str">
        <f>VLOOKUP(B17,'Уч ЮН'!$A$3:$H$492,2,FALSE)</f>
        <v>Лонин Антон</v>
      </c>
      <c r="D17" s="110" t="str">
        <f>VLOOKUP(B17,'Уч ЮН'!$A$3:$H$492,3,FALSE)</f>
        <v>2004</v>
      </c>
      <c r="E17" s="54"/>
      <c r="F17" s="63" t="str">
        <f>VLOOKUP(B17,'Уч ЮН'!$A$3:$H$492,5,FALSE)</f>
        <v>Пензенская</v>
      </c>
      <c r="G17" s="87">
        <f>VLOOKUP(B17,'Уч ЮН'!$A$3:$H$492,6,FALSE)</f>
        <v>0</v>
      </c>
      <c r="H17" s="114" t="str">
        <f>VLOOKUP(B17,'Уч ЮН'!$A$3:$H$492,7,FALSE)</f>
        <v>ДЮСШ Башмаково</v>
      </c>
      <c r="I17" s="60" t="str">
        <f t="shared" si="0"/>
        <v>2:23,5</v>
      </c>
      <c r="J17" s="265" t="str">
        <f t="shared" si="1"/>
        <v>1ю</v>
      </c>
      <c r="K17" s="265" t="s">
        <v>776</v>
      </c>
      <c r="L17" s="334" t="s">
        <v>136</v>
      </c>
      <c r="M17" s="334" t="s">
        <v>798</v>
      </c>
      <c r="N17" s="335">
        <f t="shared" si="2"/>
        <v>223.5</v>
      </c>
      <c r="O17" s="269" t="str">
        <f>VLOOKUP(B17,'Уч ЮН'!$A$3:$H$492,8,FALSE)</f>
        <v>Безиков М.В, Лонин А.Г.</v>
      </c>
      <c r="P17" s="64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50"/>
      <c r="AF17" s="150"/>
      <c r="AG17" s="150"/>
      <c r="AH17" s="150"/>
      <c r="AI17" s="150"/>
      <c r="AJ17" s="150"/>
      <c r="AK17" s="150"/>
    </row>
    <row r="18" spans="1:37" s="9" customFormat="1" ht="15" customHeight="1">
      <c r="A18" s="54">
        <v>7</v>
      </c>
      <c r="B18" s="62">
        <v>620</v>
      </c>
      <c r="C18" s="63" t="str">
        <f>VLOOKUP(B18,'Уч ЮН'!$A$3:$H$492,2,FALSE)</f>
        <v>Ганин Матвей</v>
      </c>
      <c r="D18" s="110">
        <f>VLOOKUP(B18,'Уч ЮН'!$A$3:$H$492,3,FALSE)</f>
        <v>2003</v>
      </c>
      <c r="E18" s="54">
        <f>VLOOKUP(B18,'Уч ЮН'!$A$3:$H$492,4,FALSE)</f>
        <v>3</v>
      </c>
      <c r="F18" s="63" t="str">
        <f>VLOOKUP(B18,'Уч ЮН'!$A$3:$H$492,5,FALSE)</f>
        <v>Нижегородская</v>
      </c>
      <c r="G18" s="87">
        <f>VLOOKUP(B18,'Уч ЮН'!$A$3:$H$492,6,FALSE)</f>
        <v>0</v>
      </c>
      <c r="H18" s="114" t="str">
        <f>VLOOKUP(B18,'Уч ЮН'!$A$3:$H$492,7,FALSE)</f>
        <v xml:space="preserve"> ДЮСШ-3, Арзамас</v>
      </c>
      <c r="I18" s="60" t="str">
        <f t="shared" si="0"/>
        <v>2:24,8</v>
      </c>
      <c r="J18" s="265" t="str">
        <f t="shared" si="1"/>
        <v>1ю</v>
      </c>
      <c r="K18" s="265" t="s">
        <v>776</v>
      </c>
      <c r="L18" s="334" t="s">
        <v>136</v>
      </c>
      <c r="M18" s="334" t="s">
        <v>807</v>
      </c>
      <c r="N18" s="335">
        <f t="shared" si="2"/>
        <v>224.8</v>
      </c>
      <c r="O18" s="269" t="str">
        <f>VLOOKUP(B18,'Уч ЮН'!$A$3:$H$492,8,FALSE)</f>
        <v>Папин А.Ю</v>
      </c>
      <c r="P18" s="64"/>
      <c r="AE18" s="120"/>
      <c r="AF18" s="120"/>
      <c r="AG18" s="120"/>
      <c r="AH18" s="120"/>
      <c r="AI18" s="120"/>
      <c r="AJ18" s="120"/>
      <c r="AK18" s="120"/>
    </row>
    <row r="19" spans="1:37" s="9" customFormat="1" ht="15" customHeight="1">
      <c r="A19" s="54">
        <v>8</v>
      </c>
      <c r="B19" s="62">
        <v>102</v>
      </c>
      <c r="C19" s="63" t="str">
        <f>VLOOKUP(B19,'Уч ЮН'!$A$3:$H$492,2,FALSE)</f>
        <v>Прусаков Евгений</v>
      </c>
      <c r="D19" s="110" t="str">
        <f>VLOOKUP(B19,'Уч ЮН'!$A$3:$H$492,3,FALSE)</f>
        <v>2004</v>
      </c>
      <c r="E19" s="54"/>
      <c r="F19" s="63" t="str">
        <f>VLOOKUP(B19,'Уч ЮН'!$A$3:$H$492,5,FALSE)</f>
        <v>Пензенская</v>
      </c>
      <c r="G19" s="87">
        <f>VLOOKUP(B19,'Уч ЮН'!$A$3:$H$492,6,FALSE)</f>
        <v>0</v>
      </c>
      <c r="H19" s="114" t="str">
        <f>VLOOKUP(B19,'Уч ЮН'!$A$3:$H$492,7,FALSE)</f>
        <v>ДЮСШ Спасск</v>
      </c>
      <c r="I19" s="60" t="str">
        <f t="shared" si="0"/>
        <v>2:25,2</v>
      </c>
      <c r="J19" s="265" t="str">
        <f t="shared" si="1"/>
        <v>1ю</v>
      </c>
      <c r="K19" s="265" t="s">
        <v>776</v>
      </c>
      <c r="L19" s="334" t="s">
        <v>136</v>
      </c>
      <c r="M19" s="334" t="s">
        <v>808</v>
      </c>
      <c r="N19" s="335">
        <f t="shared" si="2"/>
        <v>225.2</v>
      </c>
      <c r="O19" s="269" t="str">
        <f>VLOOKUP(B19,'Уч ЮН'!$A$3:$H$492,8,FALSE)</f>
        <v>Кирин В.П.</v>
      </c>
      <c r="P19" s="265"/>
      <c r="Q19" s="271"/>
      <c r="R19" s="271"/>
      <c r="S19" s="271"/>
      <c r="T19" s="271"/>
      <c r="U19" s="11"/>
      <c r="W19" s="11"/>
      <c r="X19" s="30"/>
      <c r="Y19" s="11"/>
      <c r="Z19" s="11"/>
      <c r="AA19" s="11"/>
      <c r="AB19" s="11"/>
      <c r="AC19" s="11"/>
      <c r="AD19" s="11"/>
      <c r="AE19" s="120"/>
      <c r="AF19" s="120"/>
      <c r="AG19" s="120"/>
      <c r="AH19" s="120"/>
      <c r="AI19" s="120"/>
      <c r="AJ19" s="120"/>
      <c r="AK19" s="120"/>
    </row>
    <row r="20" spans="1:37" s="9" customFormat="1" ht="15" customHeight="1">
      <c r="A20" s="54">
        <v>9</v>
      </c>
      <c r="B20" s="62">
        <v>611</v>
      </c>
      <c r="C20" s="63" t="str">
        <f>VLOOKUP(B20,'Уч ЮН'!$A$3:$H$492,2,FALSE)</f>
        <v>Горошилов Никита</v>
      </c>
      <c r="D20" s="110" t="str">
        <f>VLOOKUP(B20,'Уч ЮН'!$A$3:$H$492,3,FALSE)</f>
        <v>2003</v>
      </c>
      <c r="E20" s="54" t="str">
        <f>VLOOKUP(B20,'Уч ЮН'!$A$3:$H$492,4,FALSE)</f>
        <v>1юн</v>
      </c>
      <c r="F20" s="63" t="str">
        <f>VLOOKUP(B20,'Уч ЮН'!$A$3:$H$492,5,FALSE)</f>
        <v>Саратовская</v>
      </c>
      <c r="G20" s="87">
        <f>VLOOKUP(B20,'Уч ЮН'!$A$3:$H$492,6,FALSE)</f>
        <v>0</v>
      </c>
      <c r="H20" s="114" t="str">
        <f>VLOOKUP(B20,'Уч ЮН'!$A$3:$H$492,7,FALSE)</f>
        <v>ДЮСШ Энгельс</v>
      </c>
      <c r="I20" s="60" t="str">
        <f t="shared" si="0"/>
        <v>2:25,9</v>
      </c>
      <c r="J20" s="265" t="str">
        <f t="shared" si="1"/>
        <v>1ю</v>
      </c>
      <c r="K20" s="265" t="s">
        <v>776</v>
      </c>
      <c r="L20" s="334" t="s">
        <v>136</v>
      </c>
      <c r="M20" s="334" t="s">
        <v>799</v>
      </c>
      <c r="N20" s="335">
        <f t="shared" si="2"/>
        <v>225.9</v>
      </c>
      <c r="O20" s="269" t="str">
        <f>VLOOKUP(B20,'Уч ЮН'!$A$3:$H$492,8,FALSE)</f>
        <v>Ромашко М.А.</v>
      </c>
      <c r="P20" s="336"/>
      <c r="Q20" s="337"/>
      <c r="R20" s="337"/>
      <c r="S20" s="337"/>
      <c r="T20" s="337"/>
      <c r="U20" s="47"/>
      <c r="W20" s="50"/>
      <c r="X20" s="50"/>
      <c r="Y20" s="11"/>
      <c r="Z20" s="11"/>
      <c r="AA20" s="11"/>
      <c r="AB20" s="11"/>
      <c r="AC20" s="11"/>
      <c r="AD20" s="11"/>
      <c r="AE20" s="120"/>
      <c r="AF20" s="120"/>
      <c r="AG20" s="120"/>
      <c r="AH20" s="120"/>
      <c r="AI20" s="120"/>
      <c r="AJ20" s="120"/>
      <c r="AK20" s="120"/>
    </row>
    <row r="21" spans="1:37" s="9" customFormat="1" ht="15" customHeight="1">
      <c r="A21" s="54">
        <v>10</v>
      </c>
      <c r="B21" s="62" t="s">
        <v>603</v>
      </c>
      <c r="C21" s="63" t="str">
        <f>VLOOKUP(B21,'Уч ЮН'!$A$3:$H$492,2,FALSE)</f>
        <v>Секутров Алексей</v>
      </c>
      <c r="D21" s="110" t="str">
        <f>VLOOKUP(B21,'Уч ЮН'!$A$3:$H$492,3,FALSE)</f>
        <v>2004</v>
      </c>
      <c r="E21" s="54"/>
      <c r="F21" s="63" t="str">
        <f>VLOOKUP(B21,'Уч ЮН'!$A$3:$H$492,5,FALSE)</f>
        <v>Пензенская</v>
      </c>
      <c r="G21" s="87">
        <f>VLOOKUP(B21,'Уч ЮН'!$A$3:$H$492,6,FALSE)</f>
        <v>0</v>
      </c>
      <c r="H21" s="114" t="str">
        <f>VLOOKUP(B21,'Уч ЮН'!$A$3:$H$492,7,FALSE)</f>
        <v xml:space="preserve">Засечное </v>
      </c>
      <c r="I21" s="60" t="str">
        <f t="shared" si="0"/>
        <v>2:29,5</v>
      </c>
      <c r="J21" s="265" t="str">
        <f t="shared" si="1"/>
        <v>1ю</v>
      </c>
      <c r="K21" s="265" t="s">
        <v>776</v>
      </c>
      <c r="L21" s="334" t="s">
        <v>136</v>
      </c>
      <c r="M21" s="334" t="s">
        <v>800</v>
      </c>
      <c r="N21" s="335">
        <f t="shared" si="2"/>
        <v>229.5</v>
      </c>
      <c r="O21" s="269" t="str">
        <f>VLOOKUP(B21,'Уч ЮН'!$A$3:$H$492,8,FALSE)</f>
        <v>Димаев М.Р.</v>
      </c>
      <c r="P21" s="336"/>
      <c r="Q21" s="298"/>
      <c r="R21" s="298"/>
      <c r="S21" s="297"/>
      <c r="T21" s="298"/>
      <c r="U21" s="47"/>
      <c r="V21" s="50"/>
      <c r="X21" s="30"/>
      <c r="Y21" s="32"/>
      <c r="Z21" s="32"/>
      <c r="AA21" s="32"/>
      <c r="AB21" s="32"/>
      <c r="AC21" s="32"/>
      <c r="AD21" s="32"/>
      <c r="AE21" s="124"/>
      <c r="AF21" s="124"/>
      <c r="AG21" s="124"/>
      <c r="AH21" s="124"/>
      <c r="AI21" s="124"/>
      <c r="AJ21" s="124"/>
      <c r="AK21" s="124"/>
    </row>
    <row r="22" spans="1:37" s="11" customFormat="1" ht="15" customHeight="1">
      <c r="A22" s="54">
        <v>11</v>
      </c>
      <c r="B22" s="62">
        <v>87</v>
      </c>
      <c r="C22" s="63" t="str">
        <f>VLOOKUP(B22,'Уч ЮН'!$A$3:$H$492,2,FALSE)</f>
        <v>Буханец Антон</v>
      </c>
      <c r="D22" s="110" t="str">
        <f>VLOOKUP(B22,'Уч ЮН'!$A$3:$H$492,3,FALSE)</f>
        <v>2004</v>
      </c>
      <c r="E22" s="54"/>
      <c r="F22" s="63" t="str">
        <f>VLOOKUP(B22,'Уч ЮН'!$A$3:$H$492,5,FALSE)</f>
        <v>Пензенская</v>
      </c>
      <c r="G22" s="87">
        <f>VLOOKUP(B22,'Уч ЮН'!$A$3:$H$492,6,FALSE)</f>
        <v>0</v>
      </c>
      <c r="H22" s="114" t="str">
        <f>VLOOKUP(B22,'Уч ЮН'!$A$3:$H$492,7,FALSE)</f>
        <v>ДЮСШ Башмаково</v>
      </c>
      <c r="I22" s="60" t="str">
        <f t="shared" si="0"/>
        <v>2:32,5</v>
      </c>
      <c r="J22" s="265" t="str">
        <f t="shared" si="1"/>
        <v>2ю</v>
      </c>
      <c r="K22" s="265" t="s">
        <v>776</v>
      </c>
      <c r="L22" s="334" t="s">
        <v>136</v>
      </c>
      <c r="M22" s="334" t="s">
        <v>801</v>
      </c>
      <c r="N22" s="335">
        <f t="shared" si="2"/>
        <v>232.5</v>
      </c>
      <c r="O22" s="269" t="str">
        <f>VLOOKUP(B22,'Уч ЮН'!$A$3:$H$492,8,FALSE)</f>
        <v>Безиков М.В</v>
      </c>
      <c r="P22" s="64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20"/>
      <c r="AF22" s="120"/>
      <c r="AG22" s="120"/>
      <c r="AH22" s="120"/>
      <c r="AI22" s="120"/>
      <c r="AJ22" s="120"/>
      <c r="AK22" s="120"/>
    </row>
    <row r="23" spans="1:37" s="9" customFormat="1" ht="15" customHeight="1">
      <c r="A23" s="54">
        <v>12</v>
      </c>
      <c r="B23" s="62">
        <v>113</v>
      </c>
      <c r="C23" s="63" t="str">
        <f>VLOOKUP(B23,'Уч ЮН'!$A$3:$H$492,2,FALSE)</f>
        <v>Кузекмаев Кирилл</v>
      </c>
      <c r="D23" s="110" t="str">
        <f>VLOOKUP(B23,'Уч ЮН'!$A$3:$H$492,3,FALSE)</f>
        <v>2003</v>
      </c>
      <c r="E23" s="54"/>
      <c r="F23" s="63" t="str">
        <f>VLOOKUP(B23,'Уч ЮН'!$A$3:$H$492,5,FALSE)</f>
        <v>Пензенская</v>
      </c>
      <c r="G23" s="87">
        <f>VLOOKUP(B23,'Уч ЮН'!$A$3:$H$492,6,FALSE)</f>
        <v>0</v>
      </c>
      <c r="H23" s="114" t="str">
        <f>VLOOKUP(B23,'Уч ЮН'!$A$3:$H$492,7,FALSE)</f>
        <v>ДЮСШ Спасск</v>
      </c>
      <c r="I23" s="60" t="str">
        <f t="shared" si="0"/>
        <v>2:33,8</v>
      </c>
      <c r="J23" s="265" t="str">
        <f t="shared" si="1"/>
        <v>2ю</v>
      </c>
      <c r="K23" s="265" t="s">
        <v>776</v>
      </c>
      <c r="L23" s="334" t="s">
        <v>136</v>
      </c>
      <c r="M23" s="334" t="s">
        <v>756</v>
      </c>
      <c r="N23" s="335">
        <f t="shared" si="2"/>
        <v>233.8</v>
      </c>
      <c r="O23" s="269" t="str">
        <f>VLOOKUP(B23,'Уч ЮН'!$A$3:$H$492,8,FALSE)</f>
        <v>Кирин В.П.</v>
      </c>
      <c r="P23" s="338"/>
      <c r="Q23" s="337"/>
      <c r="R23" s="337"/>
      <c r="S23" s="337"/>
      <c r="T23" s="337"/>
      <c r="U23" s="11"/>
      <c r="Y23" s="11"/>
      <c r="Z23" s="11"/>
      <c r="AA23" s="11"/>
      <c r="AB23" s="11"/>
      <c r="AC23" s="11"/>
      <c r="AD23" s="11"/>
      <c r="AE23" s="120"/>
      <c r="AF23" s="120"/>
      <c r="AG23" s="120"/>
      <c r="AH23" s="120"/>
      <c r="AI23" s="120"/>
      <c r="AJ23" s="120"/>
      <c r="AK23" s="120"/>
    </row>
    <row r="24" spans="1:37" s="9" customFormat="1" ht="15" customHeight="1">
      <c r="A24" s="54">
        <v>13</v>
      </c>
      <c r="B24" s="62">
        <v>92</v>
      </c>
      <c r="C24" s="63" t="str">
        <f>VLOOKUP(B24,'Уч ЮН'!$A$3:$H$492,2,FALSE)</f>
        <v>Курганов Павел</v>
      </c>
      <c r="D24" s="110" t="str">
        <f>VLOOKUP(B24,'Уч ЮН'!$A$3:$H$492,3,FALSE)</f>
        <v>2003</v>
      </c>
      <c r="E24" s="54"/>
      <c r="F24" s="63" t="str">
        <f>VLOOKUP(B24,'Уч ЮН'!$A$3:$H$492,5,FALSE)</f>
        <v>Пензенская</v>
      </c>
      <c r="G24" s="87">
        <f>VLOOKUP(B24,'Уч ЮН'!$A$3:$H$492,6,FALSE)</f>
        <v>0</v>
      </c>
      <c r="H24" s="114" t="str">
        <f>VLOOKUP(B24,'Уч ЮН'!$A$3:$H$492,7,FALSE)</f>
        <v>ДЮСШ Башмаково</v>
      </c>
      <c r="I24" s="60" t="str">
        <f t="shared" si="0"/>
        <v>2:37,7</v>
      </c>
      <c r="J24" s="265" t="str">
        <f t="shared" si="1"/>
        <v>2ю</v>
      </c>
      <c r="K24" s="265" t="s">
        <v>776</v>
      </c>
      <c r="L24" s="334" t="s">
        <v>136</v>
      </c>
      <c r="M24" s="334" t="s">
        <v>802</v>
      </c>
      <c r="N24" s="335">
        <f t="shared" si="2"/>
        <v>237.7</v>
      </c>
      <c r="O24" s="269" t="str">
        <f>VLOOKUP(B24,'Уч ЮН'!$A$3:$H$492,8,FALSE)</f>
        <v>Безиков М.В</v>
      </c>
      <c r="P24" s="64"/>
      <c r="AE24" s="120"/>
      <c r="AF24" s="120"/>
      <c r="AG24" s="120"/>
      <c r="AH24" s="120"/>
      <c r="AI24" s="120"/>
      <c r="AJ24" s="120"/>
      <c r="AK24" s="120"/>
    </row>
    <row r="25" spans="1:37" s="9" customFormat="1" ht="15" customHeight="1">
      <c r="A25" s="54"/>
      <c r="B25" s="62">
        <v>143</v>
      </c>
      <c r="C25" s="63" t="str">
        <f>VLOOKUP(B25,'Уч ЮН'!$A$3:$H$492,2,FALSE)</f>
        <v>Куликов Глеб</v>
      </c>
      <c r="D25" s="110" t="str">
        <f>VLOOKUP(B25,'Уч ЮН'!$A$3:$H$492,3,FALSE)</f>
        <v>2004</v>
      </c>
      <c r="E25" s="54" t="str">
        <f>VLOOKUP(B25,'Уч ЮН'!$A$3:$H$492,4,FALSE)</f>
        <v>3</v>
      </c>
      <c r="F25" s="63" t="str">
        <f>VLOOKUP(B25,'Уч ЮН'!$A$3:$H$492,5,FALSE)</f>
        <v>Пензенская</v>
      </c>
      <c r="G25" s="87">
        <f>VLOOKUP(B25,'Уч ЮН'!$A$3:$H$492,6,FALSE)</f>
        <v>0</v>
      </c>
      <c r="H25" s="114" t="str">
        <f>VLOOKUP(B25,'Уч ЮН'!$A$3:$H$492,7,FALSE)</f>
        <v>СОШ Старая Каменка</v>
      </c>
      <c r="I25" s="60" t="str">
        <f>CONCATENATE(L25,"",M25)</f>
        <v>снят</v>
      </c>
      <c r="J25" s="265"/>
      <c r="K25" s="265" t="s">
        <v>776</v>
      </c>
      <c r="L25" s="334" t="s">
        <v>806</v>
      </c>
      <c r="M25" s="334"/>
      <c r="N25" s="335" t="e">
        <f t="shared" si="2"/>
        <v>#VALUE!</v>
      </c>
      <c r="O25" s="269" t="str">
        <f>VLOOKUP(B25,'Уч ЮН'!$A$3:$H$492,8,FALSE)</f>
        <v>Андреев В.В.</v>
      </c>
      <c r="P25" s="339"/>
      <c r="Q25" s="340"/>
      <c r="R25" s="340"/>
      <c r="S25" s="340"/>
      <c r="T25" s="340"/>
      <c r="U25" s="11"/>
      <c r="W25" s="11"/>
      <c r="X25" s="30"/>
      <c r="Y25" s="11"/>
      <c r="Z25" s="11"/>
      <c r="AA25" s="11"/>
      <c r="AB25" s="11"/>
      <c r="AC25" s="11"/>
      <c r="AD25" s="11"/>
      <c r="AE25" s="120"/>
      <c r="AF25" s="120"/>
      <c r="AG25" s="120"/>
      <c r="AH25" s="120"/>
      <c r="AI25" s="120"/>
      <c r="AJ25" s="120"/>
      <c r="AK25" s="120"/>
    </row>
    <row r="26" spans="1:37" s="9" customFormat="1" ht="15" hidden="1" customHeight="1">
      <c r="A26" s="54"/>
      <c r="B26" s="62">
        <v>122</v>
      </c>
      <c r="C26" s="63" t="str">
        <f>VLOOKUP(B26,'Уч ЮН'!$A$3:$H$492,2,FALSE)</f>
        <v>Кожевников Денис</v>
      </c>
      <c r="D26" s="110" t="str">
        <f>VLOOKUP(B26,'Уч ЮН'!$A$3:$H$492,3,FALSE)</f>
        <v>2003</v>
      </c>
      <c r="E26" s="54"/>
      <c r="F26" s="63" t="str">
        <f>VLOOKUP(B26,'Уч ЮН'!$A$3:$H$492,5,FALSE)</f>
        <v>Пензенская</v>
      </c>
      <c r="G26" s="87">
        <f>VLOOKUP(B26,'Уч ЮН'!$A$3:$H$492,6,FALSE)</f>
        <v>0</v>
      </c>
      <c r="H26" s="114" t="str">
        <f>VLOOKUP(B26,'Уч ЮН'!$A$3:$H$492,7,FALSE)</f>
        <v xml:space="preserve">Засечное </v>
      </c>
      <c r="I26" s="60" t="str">
        <f t="shared" si="0"/>
        <v>:н.я.</v>
      </c>
      <c r="J26" s="265"/>
      <c r="K26" s="265"/>
      <c r="L26" s="334"/>
      <c r="M26" s="334" t="s">
        <v>718</v>
      </c>
      <c r="N26" s="335" t="e">
        <f t="shared" si="2"/>
        <v>#VALUE!</v>
      </c>
      <c r="O26" s="269" t="str">
        <f>VLOOKUP(B26,'Уч ЮН'!$A$3:$H$492,8,FALSE)</f>
        <v>Чернышов А.В.</v>
      </c>
      <c r="P26" s="265"/>
      <c r="Q26" s="271"/>
      <c r="R26" s="271"/>
      <c r="S26" s="271"/>
      <c r="T26" s="271"/>
      <c r="U26" s="11"/>
      <c r="X26" s="30"/>
      <c r="Y26" s="11"/>
      <c r="Z26" s="11"/>
      <c r="AA26" s="11"/>
      <c r="AB26" s="11"/>
      <c r="AC26" s="11"/>
      <c r="AD26" s="11"/>
      <c r="AE26" s="120"/>
      <c r="AF26" s="120"/>
      <c r="AG26" s="120"/>
      <c r="AH26" s="120"/>
      <c r="AI26" s="120"/>
      <c r="AJ26" s="120"/>
      <c r="AK26" s="120"/>
    </row>
    <row r="27" spans="1:37" s="9" customFormat="1" ht="15" hidden="1" customHeight="1">
      <c r="A27" s="54"/>
      <c r="B27" s="62">
        <v>123</v>
      </c>
      <c r="C27" s="63" t="str">
        <f>VLOOKUP(B27,'Уч ЮН'!$A$3:$H$492,2,FALSE)</f>
        <v xml:space="preserve">Фролов Алексей </v>
      </c>
      <c r="D27" s="110" t="str">
        <f>VLOOKUP(B27,'Уч ЮН'!$A$3:$H$492,3,FALSE)</f>
        <v>2003</v>
      </c>
      <c r="E27" s="54"/>
      <c r="F27" s="63" t="str">
        <f>VLOOKUP(B27,'Уч ЮН'!$A$3:$H$492,5,FALSE)</f>
        <v>Пензенская</v>
      </c>
      <c r="G27" s="87">
        <f>VLOOKUP(B27,'Уч ЮН'!$A$3:$H$492,6,FALSE)</f>
        <v>0</v>
      </c>
      <c r="H27" s="114" t="str">
        <f>VLOOKUP(B27,'Уч ЮН'!$A$3:$H$492,7,FALSE)</f>
        <v xml:space="preserve">Засечное </v>
      </c>
      <c r="I27" s="60" t="str">
        <f t="shared" si="0"/>
        <v>:н.я.</v>
      </c>
      <c r="J27" s="265"/>
      <c r="K27" s="265"/>
      <c r="L27" s="334"/>
      <c r="M27" s="334" t="s">
        <v>718</v>
      </c>
      <c r="N27" s="335" t="e">
        <f t="shared" si="2"/>
        <v>#VALUE!</v>
      </c>
      <c r="O27" s="269" t="str">
        <f>VLOOKUP(B27,'Уч ЮН'!$A$3:$H$492,8,FALSE)</f>
        <v>Чернышов А.В.</v>
      </c>
      <c r="P27" s="64"/>
      <c r="AE27" s="124"/>
      <c r="AF27" s="124"/>
      <c r="AG27" s="124"/>
      <c r="AH27" s="124"/>
      <c r="AI27" s="124"/>
      <c r="AJ27" s="124"/>
      <c r="AK27" s="124"/>
    </row>
    <row r="28" spans="1:37" s="9" customFormat="1" ht="15" hidden="1" customHeight="1">
      <c r="A28" s="54"/>
      <c r="B28" s="62">
        <v>144</v>
      </c>
      <c r="C28" s="63" t="str">
        <f>VLOOKUP(B28,'Уч ЮН'!$A$3:$H$492,2,FALSE)</f>
        <v xml:space="preserve">Грищенко Артем </v>
      </c>
      <c r="D28" s="110" t="str">
        <f>VLOOKUP(B28,'Уч ЮН'!$A$3:$H$492,3,FALSE)</f>
        <v>2004</v>
      </c>
      <c r="E28" s="54"/>
      <c r="F28" s="63" t="str">
        <f>VLOOKUP(B28,'Уч ЮН'!$A$3:$H$492,5,FALSE)</f>
        <v>Пензенская</v>
      </c>
      <c r="G28" s="87">
        <f>VLOOKUP(B28,'Уч ЮН'!$A$3:$H$492,6,FALSE)</f>
        <v>0</v>
      </c>
      <c r="H28" s="114" t="str">
        <f>VLOOKUP(B28,'Уч ЮН'!$A$3:$H$492,7,FALSE)</f>
        <v>СОШ Старая Каменка</v>
      </c>
      <c r="I28" s="60" t="str">
        <f t="shared" si="0"/>
        <v>:н.я.</v>
      </c>
      <c r="J28" s="265"/>
      <c r="K28" s="265"/>
      <c r="L28" s="334"/>
      <c r="M28" s="334" t="s">
        <v>718</v>
      </c>
      <c r="N28" s="335" t="e">
        <f t="shared" si="2"/>
        <v>#VALUE!</v>
      </c>
      <c r="O28" s="269" t="str">
        <f>VLOOKUP(B28,'Уч ЮН'!$A$3:$H$492,8,FALSE)</f>
        <v>Андреев В.В.</v>
      </c>
      <c r="P28" s="64"/>
      <c r="AE28" s="120"/>
      <c r="AF28" s="120"/>
      <c r="AG28" s="120"/>
      <c r="AH28" s="120"/>
      <c r="AI28" s="120"/>
      <c r="AJ28" s="120"/>
      <c r="AK28" s="120"/>
    </row>
    <row r="29" spans="1:37" s="86" customFormat="1" ht="15.75" customHeight="1">
      <c r="A29" s="378" t="s">
        <v>398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69"/>
      <c r="V29" s="64"/>
      <c r="W29" s="64"/>
      <c r="X29" s="64"/>
      <c r="Y29" s="64"/>
      <c r="Z29" s="64"/>
      <c r="AA29" s="64"/>
      <c r="AB29" s="64"/>
      <c r="AC29" s="64"/>
      <c r="AD29" s="64"/>
      <c r="AE29" s="69"/>
      <c r="AF29" s="64"/>
      <c r="AG29" s="64"/>
      <c r="AH29" s="69"/>
      <c r="AI29" s="64"/>
      <c r="AJ29" s="64"/>
      <c r="AK29" s="64"/>
    </row>
    <row r="30" spans="1:37" s="86" customFormat="1" ht="15.75" customHeight="1">
      <c r="A30" s="380" t="s">
        <v>42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69"/>
      <c r="V30" s="69"/>
      <c r="W30" s="9"/>
      <c r="X30" s="30"/>
      <c r="AE30" s="64"/>
      <c r="AF30" s="64"/>
      <c r="AG30" s="64"/>
      <c r="AH30" s="64"/>
      <c r="AI30" s="64"/>
      <c r="AJ30" s="64"/>
      <c r="AK30" s="64"/>
    </row>
    <row r="31" spans="1:37" s="100" customFormat="1" ht="13.5" customHeight="1">
      <c r="A31" s="341"/>
      <c r="B31" s="342"/>
      <c r="C31" s="343"/>
      <c r="D31" s="344"/>
      <c r="E31" s="345"/>
      <c r="F31" s="346"/>
      <c r="G31" s="347"/>
      <c r="H31" s="348"/>
      <c r="K31" s="354" t="s">
        <v>24</v>
      </c>
      <c r="L31" s="354"/>
      <c r="M31" s="354"/>
      <c r="N31" s="354"/>
      <c r="O31" s="355" t="s">
        <v>865</v>
      </c>
      <c r="P31" s="320"/>
      <c r="Q31" s="320"/>
      <c r="R31" s="383"/>
      <c r="S31" s="383"/>
      <c r="T31" s="383"/>
      <c r="U31" s="47"/>
      <c r="V31" s="9"/>
      <c r="W31" s="9"/>
      <c r="X31" s="30"/>
      <c r="AE31" s="98"/>
      <c r="AF31" s="98"/>
      <c r="AG31" s="98"/>
      <c r="AH31" s="98"/>
      <c r="AI31" s="98"/>
      <c r="AJ31" s="98"/>
      <c r="AK31" s="98"/>
    </row>
    <row r="32" spans="1:37" s="32" customFormat="1" ht="28.5" customHeight="1">
      <c r="A32" s="324" t="s">
        <v>2</v>
      </c>
      <c r="B32" s="324" t="s">
        <v>25</v>
      </c>
      <c r="C32" s="324" t="s">
        <v>3</v>
      </c>
      <c r="D32" s="325" t="s">
        <v>406</v>
      </c>
      <c r="E32" s="324" t="s">
        <v>5</v>
      </c>
      <c r="F32" s="324" t="s">
        <v>6</v>
      </c>
      <c r="G32" s="324" t="s">
        <v>7</v>
      </c>
      <c r="H32" s="326" t="s">
        <v>8</v>
      </c>
      <c r="I32" s="92" t="s">
        <v>10</v>
      </c>
      <c r="J32" s="323" t="s">
        <v>18</v>
      </c>
      <c r="K32" s="323" t="s">
        <v>56</v>
      </c>
      <c r="L32" s="91" t="s">
        <v>31</v>
      </c>
      <c r="M32" s="91" t="s">
        <v>32</v>
      </c>
      <c r="N32" s="119" t="s">
        <v>33</v>
      </c>
      <c r="O32" s="117" t="s">
        <v>11</v>
      </c>
      <c r="P32" s="384" t="s">
        <v>12</v>
      </c>
      <c r="Q32" s="384"/>
      <c r="R32" s="384"/>
      <c r="S32" s="350" t="s">
        <v>13</v>
      </c>
      <c r="T32" s="351" t="s">
        <v>2</v>
      </c>
      <c r="U32" s="115"/>
      <c r="V32" s="50"/>
      <c r="W32" s="50"/>
      <c r="X32" s="51"/>
      <c r="AE32" s="64"/>
      <c r="AF32" s="64"/>
      <c r="AG32" s="64"/>
      <c r="AH32" s="64"/>
      <c r="AI32" s="64"/>
      <c r="AJ32" s="64"/>
      <c r="AK32" s="64"/>
    </row>
    <row r="33" spans="1:37" s="11" customFormat="1" ht="15" customHeight="1">
      <c r="A33" s="54">
        <v>1</v>
      </c>
      <c r="B33" s="62">
        <v>197</v>
      </c>
      <c r="C33" s="63" t="str">
        <f>VLOOKUP(B33,'Уч ЮН'!$A$3:$H$492,2,FALSE)</f>
        <v>Бурлаков Дмитрий</v>
      </c>
      <c r="D33" s="110" t="str">
        <f>VLOOKUP(B33,'Уч ЮН'!$A$3:$H$492,3,FALSE)</f>
        <v>2001</v>
      </c>
      <c r="E33" s="54">
        <f>VLOOKUP(B33,'Уч ЮН'!$A$3:$H$492,4,FALSE)</f>
        <v>2</v>
      </c>
      <c r="F33" s="63" t="str">
        <f>VLOOKUP(B33,'Уч ЮН'!$A$3:$H$492,5,FALSE)</f>
        <v>Пензенская</v>
      </c>
      <c r="G33" s="87">
        <f>VLOOKUP(B33,'Уч ЮН'!$A$3:$H$492,6,FALSE)</f>
        <v>0</v>
      </c>
      <c r="H33" s="114" t="str">
        <f>VLOOKUP(B33,'Уч ЮН'!$A$3:$H$492,7,FALSE)</f>
        <v>СДЮСШОР Заречный</v>
      </c>
      <c r="I33" s="60" t="str">
        <f t="shared" ref="I33:I65" si="3">CONCATENATE(L33,":",M33)</f>
        <v>2:04,2</v>
      </c>
      <c r="J33" s="265">
        <f t="shared" ref="J33:J64" si="4">LOOKUP(N33,$U$1:$AC$1,$U$2:$AC$2)</f>
        <v>2</v>
      </c>
      <c r="K33" s="265">
        <v>10</v>
      </c>
      <c r="L33" s="334" t="s">
        <v>136</v>
      </c>
      <c r="M33" s="334" t="s">
        <v>836</v>
      </c>
      <c r="N33" s="335">
        <f t="shared" ref="N33:N67" si="5">(L33*100)+M33</f>
        <v>204.2</v>
      </c>
      <c r="O33" s="269" t="str">
        <f>VLOOKUP(B33,'Уч ЮН'!$A$3:$H$492,8,FALSE)</f>
        <v>Улога М.В., Жиженкова С.С.</v>
      </c>
      <c r="P33" s="265"/>
      <c r="Q33" s="271"/>
      <c r="R33" s="271"/>
      <c r="S33" s="271"/>
      <c r="T33" s="271"/>
      <c r="U33" s="34"/>
      <c r="V33" s="9"/>
      <c r="W33" s="50"/>
      <c r="X33" s="51"/>
      <c r="AE33" s="124"/>
      <c r="AF33" s="124"/>
      <c r="AG33" s="124"/>
      <c r="AH33" s="124"/>
      <c r="AI33" s="124"/>
      <c r="AJ33" s="124"/>
      <c r="AK33" s="124"/>
    </row>
    <row r="34" spans="1:37" s="11" customFormat="1" ht="15" customHeight="1">
      <c r="A34" s="54">
        <v>2</v>
      </c>
      <c r="B34" s="62">
        <v>350</v>
      </c>
      <c r="C34" s="63" t="str">
        <f>VLOOKUP(B34,'Уч ЮН'!$A$3:$H$492,2,FALSE)</f>
        <v>Иваньшин Роман</v>
      </c>
      <c r="D34" s="110" t="str">
        <f>VLOOKUP(B34,'Уч ЮН'!$A$3:$H$492,3,FALSE)</f>
        <v>2001</v>
      </c>
      <c r="E34" s="54"/>
      <c r="F34" s="63" t="str">
        <f>VLOOKUP(B34,'Уч ЮН'!$A$3:$H$492,5,FALSE)</f>
        <v>Пензенская</v>
      </c>
      <c r="G34" s="87">
        <f>VLOOKUP(B34,'Уч ЮН'!$A$3:$H$492,6,FALSE)</f>
        <v>0</v>
      </c>
      <c r="H34" s="114" t="str">
        <f>VLOOKUP(B34,'Уч ЮН'!$A$3:$H$492,7,FALSE)</f>
        <v>УОР</v>
      </c>
      <c r="I34" s="60" t="str">
        <f t="shared" si="3"/>
        <v>2:05,0</v>
      </c>
      <c r="J34" s="265">
        <f t="shared" si="4"/>
        <v>2</v>
      </c>
      <c r="K34" s="265" t="s">
        <v>776</v>
      </c>
      <c r="L34" s="334" t="s">
        <v>136</v>
      </c>
      <c r="M34" s="334" t="s">
        <v>812</v>
      </c>
      <c r="N34" s="335">
        <f t="shared" si="5"/>
        <v>205</v>
      </c>
      <c r="O34" s="269" t="str">
        <f>VLOOKUP(B34,'Уч ЮН'!$A$3:$H$492,8,FALSE)</f>
        <v>Воеводины А.Н.,Ю.С.</v>
      </c>
      <c r="P34" s="338"/>
      <c r="Q34" s="337"/>
      <c r="R34" s="337"/>
      <c r="S34" s="337"/>
      <c r="T34" s="337"/>
      <c r="V34" s="9"/>
      <c r="W34" s="9"/>
      <c r="X34" s="9"/>
      <c r="AE34" s="120"/>
      <c r="AF34" s="120"/>
      <c r="AG34" s="120"/>
      <c r="AH34" s="120"/>
      <c r="AI34" s="120"/>
      <c r="AJ34" s="120"/>
      <c r="AK34" s="120"/>
    </row>
    <row r="35" spans="1:37" s="11" customFormat="1" ht="15" customHeight="1">
      <c r="A35" s="54">
        <v>3</v>
      </c>
      <c r="B35" s="62">
        <v>138</v>
      </c>
      <c r="C35" s="63" t="str">
        <f>VLOOKUP(B35,'Уч ЮН'!$A$3:$H$492,2,FALSE)</f>
        <v>Гришанов Александр</v>
      </c>
      <c r="D35" s="110" t="str">
        <f>VLOOKUP(B35,'Уч ЮН'!$A$3:$H$492,3,FALSE)</f>
        <v>2001</v>
      </c>
      <c r="E35" s="54" t="str">
        <f>VLOOKUP(B35,'Уч ЮН'!$A$3:$H$492,4,FALSE)</f>
        <v>2</v>
      </c>
      <c r="F35" s="63" t="str">
        <f>VLOOKUP(B35,'Уч ЮН'!$A$3:$H$492,5,FALSE)</f>
        <v>Пензенская</v>
      </c>
      <c r="G35" s="87">
        <f>VLOOKUP(B35,'Уч ЮН'!$A$3:$H$492,6,FALSE)</f>
        <v>0</v>
      </c>
      <c r="H35" s="114" t="str">
        <f>VLOOKUP(B35,'Уч ЮН'!$A$3:$H$492,7,FALSE)</f>
        <v>УОР</v>
      </c>
      <c r="I35" s="60" t="str">
        <f t="shared" si="3"/>
        <v>2:06,0</v>
      </c>
      <c r="J35" s="265">
        <f t="shared" si="4"/>
        <v>2</v>
      </c>
      <c r="K35" s="265" t="s">
        <v>776</v>
      </c>
      <c r="L35" s="334" t="s">
        <v>136</v>
      </c>
      <c r="M35" s="334" t="s">
        <v>813</v>
      </c>
      <c r="N35" s="335">
        <f t="shared" si="5"/>
        <v>206</v>
      </c>
      <c r="O35" s="269" t="str">
        <f>VLOOKUP(B35,'Уч ЮН'!$A$3:$H$492,8,FALSE)</f>
        <v>Аксенов А.В., Винокуров А.Г., Федянин Н.И.</v>
      </c>
      <c r="P35" s="336"/>
      <c r="Q35" s="298"/>
      <c r="R35" s="298"/>
      <c r="S35" s="297"/>
      <c r="T35" s="298"/>
      <c r="U35" s="47"/>
      <c r="V35" s="50"/>
      <c r="W35" s="9"/>
      <c r="X35" s="30"/>
      <c r="Y35" s="32"/>
      <c r="Z35" s="32"/>
      <c r="AA35" s="32"/>
      <c r="AB35" s="32"/>
      <c r="AC35" s="32"/>
      <c r="AD35" s="32"/>
      <c r="AE35" s="124"/>
      <c r="AF35" s="124"/>
      <c r="AG35" s="124"/>
      <c r="AH35" s="124"/>
      <c r="AI35" s="124"/>
      <c r="AJ35" s="124"/>
      <c r="AK35" s="124"/>
    </row>
    <row r="36" spans="1:37" s="11" customFormat="1" ht="15" customHeight="1">
      <c r="A36" s="54">
        <v>4</v>
      </c>
      <c r="B36" s="62">
        <v>347</v>
      </c>
      <c r="C36" s="63" t="str">
        <f>VLOOKUP(B36,'Уч ЮН'!$A$3:$H$492,2,FALSE)</f>
        <v>Болховитин Александр</v>
      </c>
      <c r="D36" s="110" t="str">
        <f>VLOOKUP(B36,'Уч ЮН'!$A$3:$H$492,3,FALSE)</f>
        <v>2001</v>
      </c>
      <c r="E36" s="54"/>
      <c r="F36" s="63" t="str">
        <f>VLOOKUP(B36,'Уч ЮН'!$A$3:$H$492,5,FALSE)</f>
        <v>Пензенская</v>
      </c>
      <c r="G36" s="87">
        <f>VLOOKUP(B36,'Уч ЮН'!$A$3:$H$492,6,FALSE)</f>
        <v>0</v>
      </c>
      <c r="H36" s="114" t="str">
        <f>VLOOKUP(B36,'Уч ЮН'!$A$3:$H$492,7,FALSE)</f>
        <v>УОР</v>
      </c>
      <c r="I36" s="60" t="str">
        <f t="shared" si="3"/>
        <v>2:06,1</v>
      </c>
      <c r="J36" s="265">
        <f t="shared" si="4"/>
        <v>2</v>
      </c>
      <c r="K36" s="265" t="s">
        <v>776</v>
      </c>
      <c r="L36" s="334" t="s">
        <v>136</v>
      </c>
      <c r="M36" s="334" t="s">
        <v>837</v>
      </c>
      <c r="N36" s="335">
        <f t="shared" si="5"/>
        <v>206.1</v>
      </c>
      <c r="O36" s="269" t="str">
        <f>VLOOKUP(B36,'Уч ЮН'!$A$3:$H$492,8,FALSE)</f>
        <v>Воеводины А.Н.,Ю.С.</v>
      </c>
      <c r="P36" s="64"/>
      <c r="Q36" s="9"/>
      <c r="R36" s="9"/>
      <c r="S36" s="9"/>
      <c r="T36" s="271"/>
      <c r="V36" s="9"/>
      <c r="X36" s="30"/>
      <c r="AE36" s="120"/>
      <c r="AF36" s="120"/>
      <c r="AG36" s="120"/>
      <c r="AH36" s="120"/>
      <c r="AI36" s="120"/>
      <c r="AJ36" s="120"/>
      <c r="AK36" s="120"/>
    </row>
    <row r="37" spans="1:37" s="11" customFormat="1" ht="15" customHeight="1">
      <c r="A37" s="54">
        <v>5</v>
      </c>
      <c r="B37" s="62">
        <v>22</v>
      </c>
      <c r="C37" s="63" t="str">
        <f>VLOOKUP(B37,'Уч ЮН'!$A$3:$H$492,2,FALSE)</f>
        <v xml:space="preserve">Вихляев Павел </v>
      </c>
      <c r="D37" s="110" t="str">
        <f>VLOOKUP(B37,'Уч ЮН'!$A$3:$H$492,3,FALSE)</f>
        <v>2001</v>
      </c>
      <c r="E37" s="54" t="str">
        <f>VLOOKUP(B37,'Уч ЮН'!$A$3:$H$492,4,FALSE)</f>
        <v>2</v>
      </c>
      <c r="F37" s="63" t="str">
        <f>VLOOKUP(B37,'Уч ЮН'!$A$3:$H$492,5,FALSE)</f>
        <v>Тамбовская</v>
      </c>
      <c r="G37" s="87">
        <f>VLOOKUP(B37,'Уч ЮН'!$A$3:$H$492,6,FALSE)</f>
        <v>0</v>
      </c>
      <c r="H37" s="114" t="str">
        <f>VLOOKUP(B37,'Уч ЮН'!$A$3:$H$492,7,FALSE)</f>
        <v>ДЮСШ-1</v>
      </c>
      <c r="I37" s="60" t="str">
        <f t="shared" si="3"/>
        <v>2:08,1</v>
      </c>
      <c r="J37" s="265">
        <f t="shared" si="4"/>
        <v>2</v>
      </c>
      <c r="K37" s="265" t="s">
        <v>776</v>
      </c>
      <c r="L37" s="334" t="s">
        <v>136</v>
      </c>
      <c r="M37" s="334" t="s">
        <v>840</v>
      </c>
      <c r="N37" s="335">
        <f t="shared" si="5"/>
        <v>208.1</v>
      </c>
      <c r="O37" s="269" t="str">
        <f>VLOOKUP(B37,'Уч ЮН'!$A$3:$H$492,8,FALSE)</f>
        <v>Ламскова В.Ф.</v>
      </c>
      <c r="P37" s="64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124"/>
      <c r="AF37" s="124"/>
      <c r="AG37" s="124"/>
      <c r="AH37" s="124"/>
      <c r="AI37" s="124"/>
      <c r="AJ37" s="124"/>
      <c r="AK37" s="124"/>
    </row>
    <row r="38" spans="1:37" s="9" customFormat="1" ht="15" customHeight="1">
      <c r="A38" s="54">
        <v>6</v>
      </c>
      <c r="B38" s="62">
        <v>210</v>
      </c>
      <c r="C38" s="63" t="str">
        <f>VLOOKUP(B38,'Уч ЮН'!$A$3:$H$492,2,FALSE)</f>
        <v>Акельев Артем</v>
      </c>
      <c r="D38" s="110" t="str">
        <f>VLOOKUP(B38,'Уч ЮН'!$A$3:$H$492,3,FALSE)</f>
        <v>2002</v>
      </c>
      <c r="E38" s="54"/>
      <c r="F38" s="63" t="str">
        <f>VLOOKUP(B38,'Уч ЮН'!$A$3:$H$492,5,FALSE)</f>
        <v>Пензенская</v>
      </c>
      <c r="G38" s="87">
        <f>VLOOKUP(B38,'Уч ЮН'!$A$3:$H$492,6,FALSE)</f>
        <v>0</v>
      </c>
      <c r="H38" s="114" t="str">
        <f>VLOOKUP(B38,'Уч ЮН'!$A$3:$H$492,7,FALSE)</f>
        <v>СДЮСШОР Заречный</v>
      </c>
      <c r="I38" s="60" t="str">
        <f t="shared" si="3"/>
        <v>2:09,0</v>
      </c>
      <c r="J38" s="265">
        <f t="shared" si="4"/>
        <v>2</v>
      </c>
      <c r="K38" s="265">
        <v>7</v>
      </c>
      <c r="L38" s="334" t="s">
        <v>136</v>
      </c>
      <c r="M38" s="334" t="s">
        <v>838</v>
      </c>
      <c r="N38" s="335">
        <f t="shared" si="5"/>
        <v>209</v>
      </c>
      <c r="O38" s="269" t="str">
        <f>VLOOKUP(B38,'Уч ЮН'!$A$3:$H$492,8,FALSE)</f>
        <v>Короблев В.В.</v>
      </c>
      <c r="P38" s="339"/>
      <c r="Q38" s="340"/>
      <c r="R38" s="340"/>
      <c r="S38" s="340"/>
      <c r="T38" s="340"/>
      <c r="U38" s="11"/>
      <c r="W38" s="11"/>
      <c r="X38" s="30"/>
      <c r="Y38" s="11"/>
      <c r="Z38" s="11"/>
      <c r="AA38" s="11"/>
      <c r="AB38" s="11"/>
      <c r="AC38" s="11"/>
      <c r="AD38" s="11"/>
      <c r="AE38" s="120"/>
      <c r="AF38" s="120"/>
      <c r="AG38" s="120"/>
      <c r="AH38" s="120"/>
      <c r="AI38" s="120"/>
      <c r="AJ38" s="120"/>
      <c r="AK38" s="120"/>
    </row>
    <row r="39" spans="1:37" s="9" customFormat="1" ht="15" customHeight="1">
      <c r="A39" s="54">
        <v>7</v>
      </c>
      <c r="B39" s="62">
        <v>369</v>
      </c>
      <c r="C39" s="63" t="str">
        <f>VLOOKUP(B39,'Уч ЮН'!$A$3:$H$492,2,FALSE)</f>
        <v>Белов Артём</v>
      </c>
      <c r="D39" s="110" t="str">
        <f>VLOOKUP(B39,'Уч ЮН'!$A$3:$H$492,3,FALSE)</f>
        <v>2002</v>
      </c>
      <c r="E39" s="54" t="str">
        <f>VLOOKUP(B39,'Уч ЮН'!$A$3:$H$492,4,FALSE)</f>
        <v>2</v>
      </c>
      <c r="F39" s="63" t="str">
        <f>VLOOKUP(B39,'Уч ЮН'!$A$3:$H$492,5,FALSE)</f>
        <v>Пензенская</v>
      </c>
      <c r="G39" s="87">
        <f>VLOOKUP(B39,'Уч ЮН'!$A$3:$H$492,6,FALSE)</f>
        <v>0</v>
      </c>
      <c r="H39" s="114" t="str">
        <f>VLOOKUP(B39,'Уч ЮН'!$A$3:$H$492,7,FALSE)</f>
        <v>СДЮСШОР Заречный</v>
      </c>
      <c r="I39" s="60" t="str">
        <f t="shared" si="3"/>
        <v>2:10,5</v>
      </c>
      <c r="J39" s="265">
        <f t="shared" si="4"/>
        <v>2</v>
      </c>
      <c r="K39" s="265" t="s">
        <v>776</v>
      </c>
      <c r="L39" s="334" t="s">
        <v>136</v>
      </c>
      <c r="M39" s="334" t="s">
        <v>830</v>
      </c>
      <c r="N39" s="335">
        <f t="shared" si="5"/>
        <v>210.5</v>
      </c>
      <c r="O39" s="269" t="str">
        <f>VLOOKUP(B39,'Уч ЮН'!$A$3:$H$492,8,FALSE)</f>
        <v>Сёмин С.В.</v>
      </c>
      <c r="P39" s="64"/>
      <c r="AE39" s="120"/>
      <c r="AF39" s="120"/>
      <c r="AG39" s="120"/>
      <c r="AH39" s="120"/>
      <c r="AI39" s="120"/>
      <c r="AJ39" s="120"/>
      <c r="AK39" s="120"/>
    </row>
    <row r="40" spans="1:37" s="11" customFormat="1" ht="15" customHeight="1">
      <c r="A40" s="54">
        <v>8</v>
      </c>
      <c r="B40" s="62">
        <v>409</v>
      </c>
      <c r="C40" s="63" t="str">
        <f>VLOOKUP(B40,'Уч ЮН'!$A$3:$H$492,2,FALSE)</f>
        <v>Дворянинов Артем</v>
      </c>
      <c r="D40" s="110" t="str">
        <f>VLOOKUP(B40,'Уч ЮН'!$A$3:$H$492,3,FALSE)</f>
        <v>2001</v>
      </c>
      <c r="E40" s="54" t="str">
        <f>VLOOKUP(B40,'Уч ЮН'!$A$3:$H$492,4,FALSE)</f>
        <v>2</v>
      </c>
      <c r="F40" s="63" t="str">
        <f>VLOOKUP(B40,'Уч ЮН'!$A$3:$H$492,5,FALSE)</f>
        <v>Пензенская</v>
      </c>
      <c r="G40" s="87">
        <f>VLOOKUP(B40,'Уч ЮН'!$A$3:$H$492,6,FALSE)</f>
        <v>0</v>
      </c>
      <c r="H40" s="114" t="str">
        <f>VLOOKUP(B40,'Уч ЮН'!$A$3:$H$492,7,FALSE)</f>
        <v>ДЮСШ-6</v>
      </c>
      <c r="I40" s="60" t="str">
        <f t="shared" si="3"/>
        <v>2:11,8</v>
      </c>
      <c r="J40" s="265">
        <f t="shared" si="4"/>
        <v>3</v>
      </c>
      <c r="K40" s="265">
        <v>4</v>
      </c>
      <c r="L40" s="334" t="s">
        <v>136</v>
      </c>
      <c r="M40" s="334" t="s">
        <v>839</v>
      </c>
      <c r="N40" s="335">
        <f t="shared" si="5"/>
        <v>211.8</v>
      </c>
      <c r="O40" s="269" t="str">
        <f>VLOOKUP(B40,'Уч ЮН'!$A$3:$H$492,8,FALSE)</f>
        <v>Земсков А.М.</v>
      </c>
      <c r="P40" s="64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20"/>
      <c r="AF40" s="120"/>
      <c r="AG40" s="120"/>
      <c r="AH40" s="120"/>
      <c r="AI40" s="120"/>
      <c r="AJ40" s="120"/>
      <c r="AK40" s="120"/>
    </row>
    <row r="41" spans="1:37" s="9" customFormat="1" ht="15" customHeight="1">
      <c r="A41" s="54">
        <v>9</v>
      </c>
      <c r="B41" s="62">
        <v>574</v>
      </c>
      <c r="C41" s="63" t="str">
        <f>VLOOKUP(B41,'Уч ЮН'!$A$3:$H$492,2,FALSE)</f>
        <v>Борисов Вадим</v>
      </c>
      <c r="D41" s="110" t="str">
        <f>VLOOKUP(B41,'Уч ЮН'!$A$3:$H$492,3,FALSE)</f>
        <v>2001</v>
      </c>
      <c r="E41" s="54"/>
      <c r="F41" s="63" t="str">
        <f>VLOOKUP(B41,'Уч ЮН'!$A$3:$H$492,5,FALSE)</f>
        <v>Тамбовская</v>
      </c>
      <c r="G41" s="87">
        <f>VLOOKUP(B41,'Уч ЮН'!$A$3:$H$492,6,FALSE)</f>
        <v>0</v>
      </c>
      <c r="H41" s="114" t="str">
        <f>VLOOKUP(B41,'Уч ЮН'!$A$3:$H$492,7,FALSE)</f>
        <v>ДЮСШ-2 Котовск</v>
      </c>
      <c r="I41" s="60" t="str">
        <f t="shared" si="3"/>
        <v>2:12,5</v>
      </c>
      <c r="J41" s="265">
        <f t="shared" si="4"/>
        <v>3</v>
      </c>
      <c r="K41" s="265" t="s">
        <v>776</v>
      </c>
      <c r="L41" s="334" t="s">
        <v>136</v>
      </c>
      <c r="M41" s="334" t="s">
        <v>831</v>
      </c>
      <c r="N41" s="335">
        <f t="shared" si="5"/>
        <v>212.5</v>
      </c>
      <c r="O41" s="269" t="str">
        <f>VLOOKUP(B41,'Уч ЮН'!$A$3:$H$492,8,FALSE)</f>
        <v>Лукьянова С.А</v>
      </c>
      <c r="P41" s="265"/>
      <c r="Q41" s="271"/>
      <c r="R41" s="271"/>
      <c r="S41" s="271"/>
      <c r="T41" s="271"/>
      <c r="U41" s="34"/>
      <c r="W41" s="50"/>
      <c r="X41" s="51"/>
      <c r="Y41" s="11"/>
      <c r="Z41" s="11"/>
      <c r="AA41" s="11"/>
      <c r="AB41" s="11"/>
      <c r="AC41" s="11"/>
      <c r="AD41" s="11"/>
      <c r="AE41" s="124"/>
      <c r="AF41" s="124"/>
      <c r="AG41" s="124"/>
      <c r="AH41" s="124"/>
      <c r="AI41" s="124"/>
      <c r="AJ41" s="124"/>
      <c r="AK41" s="124"/>
    </row>
    <row r="42" spans="1:37" s="9" customFormat="1" ht="15" customHeight="1">
      <c r="A42" s="54">
        <v>10</v>
      </c>
      <c r="B42" s="62">
        <v>198</v>
      </c>
      <c r="C42" s="63" t="str">
        <f>VLOOKUP(B42,'Уч ЮН'!$A$3:$H$492,2,FALSE)</f>
        <v>Красов Михаил</v>
      </c>
      <c r="D42" s="110" t="str">
        <f>VLOOKUP(B42,'Уч ЮН'!$A$3:$H$492,3,FALSE)</f>
        <v>2001</v>
      </c>
      <c r="E42" s="54">
        <f>VLOOKUP(B42,'Уч ЮН'!$A$3:$H$492,4,FALSE)</f>
        <v>2</v>
      </c>
      <c r="F42" s="63" t="str">
        <f>VLOOKUP(B42,'Уч ЮН'!$A$3:$H$492,5,FALSE)</f>
        <v>Пензенская</v>
      </c>
      <c r="G42" s="87">
        <f>VLOOKUP(B42,'Уч ЮН'!$A$3:$H$492,6,FALSE)</f>
        <v>0</v>
      </c>
      <c r="H42" s="114" t="str">
        <f>VLOOKUP(B42,'Уч ЮН'!$A$3:$H$492,7,FALSE)</f>
        <v>СДЮСШОР Заречный</v>
      </c>
      <c r="I42" s="60" t="str">
        <f t="shared" si="3"/>
        <v>2:12,6</v>
      </c>
      <c r="J42" s="265">
        <f t="shared" si="4"/>
        <v>3</v>
      </c>
      <c r="K42" s="265">
        <v>3</v>
      </c>
      <c r="L42" s="334" t="s">
        <v>136</v>
      </c>
      <c r="M42" s="334" t="s">
        <v>832</v>
      </c>
      <c r="N42" s="335">
        <f t="shared" si="5"/>
        <v>212.6</v>
      </c>
      <c r="O42" s="269" t="str">
        <f>VLOOKUP(B42,'Уч ЮН'!$A$3:$H$492,8,FALSE)</f>
        <v>Улога М.В.</v>
      </c>
      <c r="P42" s="64"/>
      <c r="AE42" s="124"/>
      <c r="AF42" s="124"/>
      <c r="AG42" s="124"/>
      <c r="AH42" s="124"/>
      <c r="AI42" s="124"/>
      <c r="AJ42" s="124"/>
      <c r="AK42" s="124"/>
    </row>
    <row r="43" spans="1:37" s="9" customFormat="1" ht="15" customHeight="1">
      <c r="A43" s="54">
        <v>11</v>
      </c>
      <c r="B43" s="62">
        <v>969</v>
      </c>
      <c r="C43" s="63" t="str">
        <f>VLOOKUP(B43,'Уч ЮН'!$A$3:$H$492,2,FALSE)</f>
        <v>Баюнов Артем</v>
      </c>
      <c r="D43" s="110" t="str">
        <f>VLOOKUP(B43,'Уч ЮН'!$A$3:$H$492,3,FALSE)</f>
        <v>2001</v>
      </c>
      <c r="E43" s="54" t="str">
        <f>VLOOKUP(B43,'Уч ЮН'!$A$3:$H$492,4,FALSE)</f>
        <v>2</v>
      </c>
      <c r="F43" s="63" t="str">
        <f>VLOOKUP(B43,'Уч ЮН'!$A$3:$H$492,5,FALSE)</f>
        <v>Саратовская</v>
      </c>
      <c r="G43" s="87">
        <f>VLOOKUP(B43,'Уч ЮН'!$A$3:$H$492,6,FALSE)</f>
        <v>0</v>
      </c>
      <c r="H43" s="114" t="str">
        <f>VLOOKUP(B43,'Уч ЮН'!$A$3:$H$492,7,FALSE)</f>
        <v>СДЮСШОР-6</v>
      </c>
      <c r="I43" s="60" t="str">
        <f t="shared" si="3"/>
        <v>2:13,3</v>
      </c>
      <c r="J43" s="265">
        <f t="shared" si="4"/>
        <v>3</v>
      </c>
      <c r="K43" s="265" t="s">
        <v>776</v>
      </c>
      <c r="L43" s="334" t="s">
        <v>136</v>
      </c>
      <c r="M43" s="334" t="s">
        <v>833</v>
      </c>
      <c r="N43" s="335">
        <f t="shared" si="5"/>
        <v>213.3</v>
      </c>
      <c r="O43" s="269" t="str">
        <f>VLOOKUP(B43,'Уч ЮН'!$A$3:$H$492,8,FALSE)</f>
        <v>Буркацкая А.А.</v>
      </c>
      <c r="P43" s="64"/>
      <c r="AE43" s="124"/>
      <c r="AF43" s="124"/>
      <c r="AG43" s="124"/>
      <c r="AH43" s="124"/>
      <c r="AI43" s="124"/>
      <c r="AJ43" s="124"/>
      <c r="AK43" s="124"/>
    </row>
    <row r="44" spans="1:37" s="9" customFormat="1" ht="15" customHeight="1">
      <c r="A44" s="54">
        <v>12</v>
      </c>
      <c r="B44" s="62" t="s">
        <v>632</v>
      </c>
      <c r="C44" s="63" t="str">
        <f>VLOOKUP(B44,'Уч ЮН'!$A$3:$H$492,2,FALSE)</f>
        <v>Меркулов Константин</v>
      </c>
      <c r="D44" s="110" t="str">
        <f>VLOOKUP(B44,'Уч ЮН'!$A$3:$H$492,3,FALSE)</f>
        <v>2002</v>
      </c>
      <c r="E44" s="54" t="str">
        <f>VLOOKUP(B44,'Уч ЮН'!$A$3:$H$492,4,FALSE)</f>
        <v>3</v>
      </c>
      <c r="F44" s="63" t="str">
        <f>VLOOKUP(B44,'Уч ЮН'!$A$3:$H$492,5,FALSE)</f>
        <v>Саратовская</v>
      </c>
      <c r="G44" s="87">
        <f>VLOOKUP(B44,'Уч ЮН'!$A$3:$H$492,6,FALSE)</f>
        <v>0</v>
      </c>
      <c r="H44" s="114" t="str">
        <f>VLOOKUP(B44,'Уч ЮН'!$A$3:$H$492,7,FALSE)</f>
        <v>ДЮСШ Энгельс</v>
      </c>
      <c r="I44" s="60" t="str">
        <f t="shared" si="3"/>
        <v>2:13,5</v>
      </c>
      <c r="J44" s="265">
        <f t="shared" si="4"/>
        <v>3</v>
      </c>
      <c r="K44" s="265" t="s">
        <v>776</v>
      </c>
      <c r="L44" s="334" t="s">
        <v>136</v>
      </c>
      <c r="M44" s="334" t="s">
        <v>824</v>
      </c>
      <c r="N44" s="335">
        <f t="shared" si="5"/>
        <v>213.5</v>
      </c>
      <c r="O44" s="269" t="str">
        <f>VLOOKUP(B44,'Уч ЮН'!$A$3:$H$492,8,FALSE)</f>
        <v>Кудашкина З.К.</v>
      </c>
      <c r="P44" s="64"/>
      <c r="AE44" s="124"/>
      <c r="AF44" s="124"/>
      <c r="AG44" s="124"/>
      <c r="AH44" s="124"/>
      <c r="AI44" s="124"/>
      <c r="AJ44" s="124"/>
      <c r="AK44" s="124"/>
    </row>
    <row r="45" spans="1:37" s="9" customFormat="1" ht="15" customHeight="1">
      <c r="A45" s="54">
        <v>13</v>
      </c>
      <c r="B45" s="62">
        <v>215</v>
      </c>
      <c r="C45" s="63" t="str">
        <f>VLOOKUP(B45,'Уч ЮН'!$A$3:$H$492,2,FALSE)</f>
        <v>Егоров Евгений</v>
      </c>
      <c r="D45" s="110" t="str">
        <f>VLOOKUP(B45,'Уч ЮН'!$A$3:$H$492,3,FALSE)</f>
        <v>2002</v>
      </c>
      <c r="E45" s="54"/>
      <c r="F45" s="63" t="str">
        <f>VLOOKUP(B45,'Уч ЮН'!$A$3:$H$492,5,FALSE)</f>
        <v>Пензенская</v>
      </c>
      <c r="G45" s="87">
        <f>VLOOKUP(B45,'Уч ЮН'!$A$3:$H$492,6,FALSE)</f>
        <v>0</v>
      </c>
      <c r="H45" s="114" t="str">
        <f>VLOOKUP(B45,'Уч ЮН'!$A$3:$H$492,7,FALSE)</f>
        <v>СДЮСШОР Заречный</v>
      </c>
      <c r="I45" s="60" t="str">
        <f t="shared" si="3"/>
        <v>2:14,4</v>
      </c>
      <c r="J45" s="265">
        <f t="shared" si="4"/>
        <v>3</v>
      </c>
      <c r="K45" s="265" t="s">
        <v>776</v>
      </c>
      <c r="L45" s="334" t="s">
        <v>136</v>
      </c>
      <c r="M45" s="334" t="s">
        <v>834</v>
      </c>
      <c r="N45" s="335">
        <f t="shared" si="5"/>
        <v>214.4</v>
      </c>
      <c r="O45" s="269" t="str">
        <f>VLOOKUP(B45,'Уч ЮН'!$A$3:$H$492,8,FALSE)</f>
        <v>Короблев В.В.</v>
      </c>
      <c r="P45" s="339"/>
      <c r="Q45" s="340"/>
      <c r="R45" s="340"/>
      <c r="S45" s="340"/>
      <c r="T45" s="340"/>
      <c r="U45" s="11"/>
      <c r="W45" s="11"/>
      <c r="X45" s="30"/>
      <c r="Y45" s="11"/>
      <c r="Z45" s="11"/>
      <c r="AA45" s="11"/>
      <c r="AB45" s="11"/>
      <c r="AC45" s="11"/>
      <c r="AD45" s="11"/>
      <c r="AE45" s="120"/>
      <c r="AF45" s="120"/>
      <c r="AG45" s="120"/>
      <c r="AH45" s="120"/>
      <c r="AI45" s="120"/>
      <c r="AJ45" s="120"/>
      <c r="AK45" s="120"/>
    </row>
    <row r="46" spans="1:37" s="9" customFormat="1" ht="15" customHeight="1">
      <c r="A46" s="54">
        <v>14</v>
      </c>
      <c r="B46" s="62">
        <v>958</v>
      </c>
      <c r="C46" s="63" t="str">
        <f>VLOOKUP(B46,'Уч ЮН'!$A$3:$H$492,2,FALSE)</f>
        <v>Жданов Михаил</v>
      </c>
      <c r="D46" s="110" t="str">
        <f>VLOOKUP(B46,'Уч ЮН'!$A$3:$H$492,3,FALSE)</f>
        <v>2002</v>
      </c>
      <c r="E46" s="54"/>
      <c r="F46" s="63" t="str">
        <f>VLOOKUP(B46,'Уч ЮН'!$A$3:$H$492,5,FALSE)</f>
        <v>Тамбовская</v>
      </c>
      <c r="G46" s="87">
        <f>VLOOKUP(B46,'Уч ЮН'!$A$3:$H$492,6,FALSE)</f>
        <v>0</v>
      </c>
      <c r="H46" s="114" t="str">
        <f>VLOOKUP(B46,'Уч ЮН'!$A$3:$H$492,7,FALSE)</f>
        <v>СДЮСШОР "ЦПС по ЦИВС"</v>
      </c>
      <c r="I46" s="60" t="str">
        <f t="shared" si="3"/>
        <v>2:14,8</v>
      </c>
      <c r="J46" s="265">
        <f t="shared" si="4"/>
        <v>3</v>
      </c>
      <c r="K46" s="265" t="s">
        <v>776</v>
      </c>
      <c r="L46" s="334" t="s">
        <v>136</v>
      </c>
      <c r="M46" s="334" t="s">
        <v>747</v>
      </c>
      <c r="N46" s="335">
        <f t="shared" si="5"/>
        <v>214.8</v>
      </c>
      <c r="O46" s="269" t="str">
        <f>VLOOKUP(B46,'Уч ЮН'!$A$3:$H$492,8,FALSE)</f>
        <v>Пастушенко М.М.</v>
      </c>
      <c r="P46" s="64"/>
      <c r="AE46" s="120"/>
      <c r="AF46" s="120"/>
      <c r="AG46" s="120"/>
      <c r="AH46" s="120"/>
      <c r="AI46" s="120"/>
      <c r="AJ46" s="120"/>
      <c r="AK46" s="120"/>
    </row>
    <row r="47" spans="1:37" s="11" customFormat="1" ht="15" customHeight="1">
      <c r="A47" s="54">
        <v>15</v>
      </c>
      <c r="B47" s="62">
        <v>107</v>
      </c>
      <c r="C47" s="63" t="str">
        <f>VLOOKUP(B47,'Уч ЮН'!$A$3:$H$492,2,FALSE)</f>
        <v>Криванчиков Денис</v>
      </c>
      <c r="D47" s="110" t="str">
        <f>VLOOKUP(B47,'Уч ЮН'!$A$3:$H$492,3,FALSE)</f>
        <v>2002</v>
      </c>
      <c r="E47" s="54"/>
      <c r="F47" s="63" t="str">
        <f>VLOOKUP(B47,'Уч ЮН'!$A$3:$H$492,5,FALSE)</f>
        <v>Пензенская</v>
      </c>
      <c r="G47" s="87">
        <f>VLOOKUP(B47,'Уч ЮН'!$A$3:$H$492,6,FALSE)</f>
        <v>0</v>
      </c>
      <c r="H47" s="114" t="str">
        <f>VLOOKUP(B47,'Уч ЮН'!$A$3:$H$492,7,FALSE)</f>
        <v>ДЮСШ Спасск</v>
      </c>
      <c r="I47" s="60" t="str">
        <f t="shared" si="3"/>
        <v>2:15,3</v>
      </c>
      <c r="J47" s="265">
        <f t="shared" si="4"/>
        <v>3</v>
      </c>
      <c r="K47" s="265" t="s">
        <v>776</v>
      </c>
      <c r="L47" s="334" t="s">
        <v>136</v>
      </c>
      <c r="M47" s="334" t="s">
        <v>825</v>
      </c>
      <c r="N47" s="335">
        <f t="shared" si="5"/>
        <v>215.3</v>
      </c>
      <c r="O47" s="269" t="str">
        <f>VLOOKUP(B47,'Уч ЮН'!$A$3:$H$492,8,FALSE)</f>
        <v>Кирин В.П.</v>
      </c>
      <c r="P47" s="339"/>
      <c r="Q47" s="340"/>
      <c r="R47" s="340"/>
      <c r="S47" s="340"/>
      <c r="T47" s="340"/>
      <c r="V47" s="9"/>
      <c r="X47" s="30"/>
      <c r="AE47" s="120"/>
      <c r="AF47" s="120"/>
      <c r="AG47" s="120"/>
      <c r="AH47" s="120"/>
      <c r="AI47" s="120"/>
      <c r="AJ47" s="120"/>
      <c r="AK47" s="120"/>
    </row>
    <row r="48" spans="1:37" s="9" customFormat="1" ht="15" customHeight="1">
      <c r="A48" s="54">
        <v>16</v>
      </c>
      <c r="B48" s="62">
        <v>351</v>
      </c>
      <c r="C48" s="63" t="str">
        <f>VLOOKUP(B48,'Уч ЮН'!$A$3:$H$492,2,FALSE)</f>
        <v>Воеводин Данила</v>
      </c>
      <c r="D48" s="110" t="str">
        <f>VLOOKUP(B48,'Уч ЮН'!$A$3:$H$492,3,FALSE)</f>
        <v>2001</v>
      </c>
      <c r="E48" s="54"/>
      <c r="F48" s="63" t="str">
        <f>VLOOKUP(B48,'Уч ЮН'!$A$3:$H$492,5,FALSE)</f>
        <v>Пензенская</v>
      </c>
      <c r="G48" s="87">
        <f>VLOOKUP(B48,'Уч ЮН'!$A$3:$H$492,6,FALSE)</f>
        <v>0</v>
      </c>
      <c r="H48" s="114" t="str">
        <f>VLOOKUP(B48,'Уч ЮН'!$A$3:$H$492,7,FALSE)</f>
        <v>УОР</v>
      </c>
      <c r="I48" s="60" t="str">
        <f t="shared" si="3"/>
        <v>2:16,7</v>
      </c>
      <c r="J48" s="265">
        <f t="shared" si="4"/>
        <v>3</v>
      </c>
      <c r="K48" s="265" t="s">
        <v>776</v>
      </c>
      <c r="L48" s="334" t="s">
        <v>136</v>
      </c>
      <c r="M48" s="334" t="s">
        <v>814</v>
      </c>
      <c r="N48" s="335">
        <f t="shared" si="5"/>
        <v>216.7</v>
      </c>
      <c r="O48" s="269" t="str">
        <f>VLOOKUP(B48,'Уч ЮН'!$A$3:$H$492,8,FALSE)</f>
        <v>Воеводины А.Н.,Ю.С.</v>
      </c>
      <c r="P48" s="64"/>
      <c r="AE48" s="120"/>
      <c r="AF48" s="120"/>
      <c r="AG48" s="120"/>
      <c r="AH48" s="120"/>
      <c r="AI48" s="120"/>
      <c r="AJ48" s="120"/>
      <c r="AK48" s="120"/>
    </row>
    <row r="49" spans="1:37" s="9" customFormat="1" ht="15" customHeight="1">
      <c r="A49" s="54">
        <v>17</v>
      </c>
      <c r="B49" s="62">
        <v>385</v>
      </c>
      <c r="C49" s="63" t="str">
        <f>VLOOKUP(B49,'Уч ЮН'!$A$3:$H$492,2,FALSE)</f>
        <v>Максимкин Денис</v>
      </c>
      <c r="D49" s="110" t="str">
        <f>VLOOKUP(B49,'Уч ЮН'!$A$3:$H$492,3,FALSE)</f>
        <v>2002</v>
      </c>
      <c r="E49" s="54"/>
      <c r="F49" s="63" t="str">
        <f>VLOOKUP(B49,'Уч ЮН'!$A$3:$H$492,5,FALSE)</f>
        <v>Пензенская</v>
      </c>
      <c r="G49" s="87">
        <f>VLOOKUP(B49,'Уч ЮН'!$A$3:$H$492,6,FALSE)</f>
        <v>0</v>
      </c>
      <c r="H49" s="114" t="str">
        <f>VLOOKUP(B49,'Уч ЮН'!$A$3:$H$492,7,FALSE)</f>
        <v>ДЮСШ-2,Кузнецк</v>
      </c>
      <c r="I49" s="60" t="str">
        <f t="shared" si="3"/>
        <v>2:17,3</v>
      </c>
      <c r="J49" s="265">
        <f t="shared" si="4"/>
        <v>3</v>
      </c>
      <c r="K49" s="265" t="s">
        <v>776</v>
      </c>
      <c r="L49" s="334" t="s">
        <v>136</v>
      </c>
      <c r="M49" s="334" t="s">
        <v>815</v>
      </c>
      <c r="N49" s="335">
        <f t="shared" si="5"/>
        <v>217.3</v>
      </c>
      <c r="O49" s="269" t="str">
        <f>VLOOKUP(B49,'Уч ЮН'!$A$3:$H$492,8,FALSE)</f>
        <v>Акатьев В.В,</v>
      </c>
      <c r="P49" s="64"/>
      <c r="AE49" s="124"/>
      <c r="AF49" s="124"/>
      <c r="AG49" s="124"/>
      <c r="AH49" s="124"/>
      <c r="AI49" s="124"/>
      <c r="AJ49" s="124"/>
      <c r="AK49" s="124"/>
    </row>
    <row r="50" spans="1:37" s="9" customFormat="1" ht="15" customHeight="1">
      <c r="A50" s="54">
        <v>18</v>
      </c>
      <c r="B50" s="62">
        <v>349</v>
      </c>
      <c r="C50" s="63" t="str">
        <f>VLOOKUP(B50,'Уч ЮН'!$A$3:$H$492,2,FALSE)</f>
        <v>Латышев Данила</v>
      </c>
      <c r="D50" s="110" t="str">
        <f>VLOOKUP(B50,'Уч ЮН'!$A$3:$H$492,3,FALSE)</f>
        <v>2002</v>
      </c>
      <c r="E50" s="54"/>
      <c r="F50" s="63" t="str">
        <f>VLOOKUP(B50,'Уч ЮН'!$A$3:$H$492,5,FALSE)</f>
        <v>Пензенская</v>
      </c>
      <c r="G50" s="87">
        <f>VLOOKUP(B50,'Уч ЮН'!$A$3:$H$492,6,FALSE)</f>
        <v>0</v>
      </c>
      <c r="H50" s="114" t="str">
        <f>VLOOKUP(B50,'Уч ЮН'!$A$3:$H$492,7,FALSE)</f>
        <v>УОР</v>
      </c>
      <c r="I50" s="60" t="str">
        <f t="shared" si="3"/>
        <v>2:17,5</v>
      </c>
      <c r="J50" s="265">
        <f t="shared" si="4"/>
        <v>3</v>
      </c>
      <c r="K50" s="265" t="s">
        <v>776</v>
      </c>
      <c r="L50" s="334" t="s">
        <v>136</v>
      </c>
      <c r="M50" s="334" t="s">
        <v>816</v>
      </c>
      <c r="N50" s="335">
        <f t="shared" si="5"/>
        <v>217.5</v>
      </c>
      <c r="O50" s="269" t="str">
        <f>VLOOKUP(B50,'Уч ЮН'!$A$3:$H$492,8,FALSE)</f>
        <v>Воеводины А.Н.,Ю.С.</v>
      </c>
      <c r="P50" s="265"/>
      <c r="Q50" s="271"/>
      <c r="R50" s="271"/>
      <c r="S50" s="271"/>
      <c r="T50" s="271"/>
      <c r="U50" s="11"/>
      <c r="X50" s="30"/>
      <c r="Y50" s="11"/>
      <c r="Z50" s="11"/>
      <c r="AA50" s="11"/>
      <c r="AB50" s="11"/>
      <c r="AC50" s="11"/>
      <c r="AD50" s="11"/>
      <c r="AE50" s="120"/>
      <c r="AF50" s="120"/>
      <c r="AG50" s="120"/>
      <c r="AH50" s="120"/>
      <c r="AI50" s="120"/>
      <c r="AJ50" s="120"/>
      <c r="AK50" s="120"/>
    </row>
    <row r="51" spans="1:37" s="9" customFormat="1" ht="15" customHeight="1">
      <c r="A51" s="54">
        <v>19</v>
      </c>
      <c r="B51" s="62">
        <v>329</v>
      </c>
      <c r="C51" s="63" t="str">
        <f>VLOOKUP(B51,'Уч ЮН'!$A$3:$H$492,2,FALSE)</f>
        <v>Басалаев Алексей</v>
      </c>
      <c r="D51" s="110" t="str">
        <f>VLOOKUP(B51,'Уч ЮН'!$A$3:$H$492,3,FALSE)</f>
        <v>2002</v>
      </c>
      <c r="E51" s="54" t="str">
        <f>VLOOKUP(B51,'Уч ЮН'!$A$3:$H$492,4,FALSE)</f>
        <v>2юн</v>
      </c>
      <c r="F51" s="63" t="str">
        <f>VLOOKUP(B51,'Уч ЮН'!$A$3:$H$492,5,FALSE)</f>
        <v>Пензенская</v>
      </c>
      <c r="G51" s="87">
        <f>VLOOKUP(B51,'Уч ЮН'!$A$3:$H$492,6,FALSE)</f>
        <v>0</v>
      </c>
      <c r="H51" s="114" t="str">
        <f>VLOOKUP(B51,'Уч ЮН'!$A$3:$H$492,7,FALSE)</f>
        <v>КСШОР</v>
      </c>
      <c r="I51" s="60" t="str">
        <f t="shared" si="3"/>
        <v>2:18,2</v>
      </c>
      <c r="J51" s="265">
        <f t="shared" si="4"/>
        <v>3</v>
      </c>
      <c r="K51" s="265" t="s">
        <v>776</v>
      </c>
      <c r="L51" s="334" t="s">
        <v>136</v>
      </c>
      <c r="M51" s="334" t="s">
        <v>835</v>
      </c>
      <c r="N51" s="335">
        <f t="shared" si="5"/>
        <v>218.2</v>
      </c>
      <c r="O51" s="269" t="str">
        <f>VLOOKUP(B51,'Уч ЮН'!$A$3:$H$492,8,FALSE)</f>
        <v>Кузнецов В.Б.</v>
      </c>
      <c r="P51" s="265"/>
      <c r="Q51" s="271"/>
      <c r="R51" s="271"/>
      <c r="S51" s="271"/>
      <c r="T51" s="271"/>
      <c r="U51" s="34"/>
      <c r="X51" s="30"/>
      <c r="Y51" s="11"/>
      <c r="Z51" s="11"/>
      <c r="AA51" s="11"/>
      <c r="AB51" s="11"/>
      <c r="AC51" s="11"/>
      <c r="AD51" s="11"/>
      <c r="AE51" s="124"/>
      <c r="AF51" s="124"/>
      <c r="AG51" s="124"/>
      <c r="AH51" s="124"/>
      <c r="AI51" s="124"/>
      <c r="AJ51" s="124"/>
      <c r="AK51" s="124"/>
    </row>
    <row r="52" spans="1:37" s="9" customFormat="1" ht="15" customHeight="1">
      <c r="A52" s="54">
        <v>20</v>
      </c>
      <c r="B52" s="62">
        <v>248</v>
      </c>
      <c r="C52" s="63" t="str">
        <f>VLOOKUP(B52,'Уч ЮН'!$A$3:$H$492,2,FALSE)</f>
        <v>Артемов Дмитрий</v>
      </c>
      <c r="D52" s="110" t="str">
        <f>VLOOKUP(B52,'Уч ЮН'!$A$3:$H$492,3,FALSE)</f>
        <v>2002</v>
      </c>
      <c r="E52" s="54"/>
      <c r="F52" s="63" t="str">
        <f>VLOOKUP(B52,'Уч ЮН'!$A$3:$H$492,5,FALSE)</f>
        <v>Пензенская</v>
      </c>
      <c r="G52" s="87">
        <f>VLOOKUP(B52,'Уч ЮН'!$A$3:$H$492,6,FALSE)</f>
        <v>0</v>
      </c>
      <c r="H52" s="114" t="str">
        <f>VLOOKUP(B52,'Уч ЮН'!$A$3:$H$492,7,FALSE)</f>
        <v>ДЮСШ-6</v>
      </c>
      <c r="I52" s="60" t="str">
        <f t="shared" si="3"/>
        <v>2:19,9</v>
      </c>
      <c r="J52" s="265">
        <f t="shared" si="4"/>
        <v>3</v>
      </c>
      <c r="K52" s="265" t="s">
        <v>776</v>
      </c>
      <c r="L52" s="334" t="s">
        <v>136</v>
      </c>
      <c r="M52" s="334" t="s">
        <v>817</v>
      </c>
      <c r="N52" s="335">
        <f t="shared" si="5"/>
        <v>219.9</v>
      </c>
      <c r="O52" s="269" t="str">
        <f>VLOOKUP(B52,'Уч ЮН'!$A$3:$H$492,8,FALSE)</f>
        <v>Краснова И.Н.</v>
      </c>
      <c r="P52" s="64"/>
      <c r="AE52" s="150"/>
      <c r="AF52" s="150"/>
      <c r="AG52" s="150"/>
      <c r="AH52" s="150"/>
      <c r="AI52" s="150"/>
      <c r="AJ52" s="150"/>
      <c r="AK52" s="150"/>
    </row>
    <row r="53" spans="1:37" s="9" customFormat="1" ht="15" customHeight="1">
      <c r="A53" s="54">
        <v>21</v>
      </c>
      <c r="B53" s="62">
        <v>109</v>
      </c>
      <c r="C53" s="63" t="str">
        <f>VLOOKUP(B53,'Уч ЮН'!$A$3:$H$492,2,FALSE)</f>
        <v>Корнилов Максим</v>
      </c>
      <c r="D53" s="110" t="str">
        <f>VLOOKUP(B53,'Уч ЮН'!$A$3:$H$492,3,FALSE)</f>
        <v>2002</v>
      </c>
      <c r="E53" s="54"/>
      <c r="F53" s="63" t="str">
        <f>VLOOKUP(B53,'Уч ЮН'!$A$3:$H$492,5,FALSE)</f>
        <v>Пензенская</v>
      </c>
      <c r="G53" s="87">
        <f>VLOOKUP(B53,'Уч ЮН'!$A$3:$H$492,6,FALSE)</f>
        <v>0</v>
      </c>
      <c r="H53" s="114" t="str">
        <f>VLOOKUP(B53,'Уч ЮН'!$A$3:$H$492,7,FALSE)</f>
        <v>ДЮСШ Спасск</v>
      </c>
      <c r="I53" s="60" t="str">
        <f t="shared" si="3"/>
        <v>2:21,5</v>
      </c>
      <c r="J53" s="265" t="str">
        <f t="shared" si="4"/>
        <v>1ю</v>
      </c>
      <c r="K53" s="265" t="s">
        <v>776</v>
      </c>
      <c r="L53" s="334" t="s">
        <v>136</v>
      </c>
      <c r="M53" s="334" t="s">
        <v>819</v>
      </c>
      <c r="N53" s="335">
        <f t="shared" si="5"/>
        <v>221.5</v>
      </c>
      <c r="O53" s="269" t="str">
        <f>VLOOKUP(B53,'Уч ЮН'!$A$3:$H$492,8,FALSE)</f>
        <v>Кирин В.П.</v>
      </c>
      <c r="P53" s="64"/>
      <c r="AE53" s="124"/>
      <c r="AF53" s="124"/>
      <c r="AG53" s="124"/>
      <c r="AH53" s="124"/>
      <c r="AI53" s="124"/>
      <c r="AJ53" s="124"/>
      <c r="AK53" s="124"/>
    </row>
    <row r="54" spans="1:37" s="11" customFormat="1" ht="15" customHeight="1">
      <c r="A54" s="54">
        <v>22</v>
      </c>
      <c r="B54" s="62">
        <v>348</v>
      </c>
      <c r="C54" s="63" t="str">
        <f>VLOOKUP(B54,'Уч ЮН'!$A$3:$H$492,2,FALSE)</f>
        <v>Карпаков Илья</v>
      </c>
      <c r="D54" s="110" t="str">
        <f>VLOOKUP(B54,'Уч ЮН'!$A$3:$H$492,3,FALSE)</f>
        <v>2002</v>
      </c>
      <c r="E54" s="54"/>
      <c r="F54" s="63" t="str">
        <f>VLOOKUP(B54,'Уч ЮН'!$A$3:$H$492,5,FALSE)</f>
        <v>Пензенская</v>
      </c>
      <c r="G54" s="87">
        <f>VLOOKUP(B54,'Уч ЮН'!$A$3:$H$492,6,FALSE)</f>
        <v>0</v>
      </c>
      <c r="H54" s="114" t="str">
        <f>VLOOKUP(B54,'Уч ЮН'!$A$3:$H$492,7,FALSE)</f>
        <v>УОР</v>
      </c>
      <c r="I54" s="60" t="str">
        <f t="shared" si="3"/>
        <v>2:22,0</v>
      </c>
      <c r="J54" s="265" t="str">
        <f t="shared" si="4"/>
        <v>1ю</v>
      </c>
      <c r="K54" s="265" t="s">
        <v>776</v>
      </c>
      <c r="L54" s="334" t="s">
        <v>136</v>
      </c>
      <c r="M54" s="334" t="s">
        <v>820</v>
      </c>
      <c r="N54" s="335">
        <f t="shared" si="5"/>
        <v>222</v>
      </c>
      <c r="O54" s="269" t="str">
        <f>VLOOKUP(B54,'Уч ЮН'!$A$3:$H$492,8,FALSE)</f>
        <v>Воеводины А.Н.,Ю.С.</v>
      </c>
      <c r="P54" s="6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120"/>
      <c r="AF54" s="120"/>
      <c r="AG54" s="120"/>
      <c r="AH54" s="120"/>
      <c r="AI54" s="120"/>
      <c r="AJ54" s="120"/>
      <c r="AK54" s="120"/>
    </row>
    <row r="55" spans="1:37" s="9" customFormat="1" ht="15" customHeight="1">
      <c r="A55" s="54">
        <v>23</v>
      </c>
      <c r="B55" s="62">
        <v>85</v>
      </c>
      <c r="C55" s="63" t="str">
        <f>VLOOKUP(B55,'Уч ЮН'!$A$3:$H$492,2,FALSE)</f>
        <v>Бабков Алексей</v>
      </c>
      <c r="D55" s="110" t="str">
        <f>VLOOKUP(B55,'Уч ЮН'!$A$3:$H$492,3,FALSE)</f>
        <v>2002</v>
      </c>
      <c r="E55" s="54" t="str">
        <f>VLOOKUP(B55,'Уч ЮН'!$A$3:$H$492,4,FALSE)</f>
        <v>2</v>
      </c>
      <c r="F55" s="63" t="str">
        <f>VLOOKUP(B55,'Уч ЮН'!$A$3:$H$492,5,FALSE)</f>
        <v>Пензенская</v>
      </c>
      <c r="G55" s="87">
        <f>VLOOKUP(B55,'Уч ЮН'!$A$3:$H$492,6,FALSE)</f>
        <v>0</v>
      </c>
      <c r="H55" s="114" t="str">
        <f>VLOOKUP(B55,'Уч ЮН'!$A$3:$H$492,7,FALSE)</f>
        <v>ДЮСШ Башмаково</v>
      </c>
      <c r="I55" s="60" t="str">
        <f t="shared" si="3"/>
        <v>2:23,3</v>
      </c>
      <c r="J55" s="265" t="str">
        <f t="shared" si="4"/>
        <v>1ю</v>
      </c>
      <c r="K55" s="265" t="s">
        <v>776</v>
      </c>
      <c r="L55" s="334" t="s">
        <v>136</v>
      </c>
      <c r="M55" s="334" t="s">
        <v>826</v>
      </c>
      <c r="N55" s="335">
        <f t="shared" si="5"/>
        <v>223.3</v>
      </c>
      <c r="O55" s="269" t="str">
        <f>VLOOKUP(B55,'Уч ЮН'!$A$3:$H$492,8,FALSE)</f>
        <v>Безиков М.В, Шишканов А.М.</v>
      </c>
      <c r="P55" s="265"/>
      <c r="Q55" s="271"/>
      <c r="R55" s="271"/>
      <c r="S55" s="271"/>
      <c r="T55" s="271"/>
      <c r="U55" s="34"/>
      <c r="X55" s="30"/>
      <c r="Y55" s="11"/>
      <c r="Z55" s="11"/>
      <c r="AA55" s="11"/>
      <c r="AB55" s="11"/>
      <c r="AC55" s="11"/>
      <c r="AD55" s="11"/>
      <c r="AE55" s="124"/>
      <c r="AF55" s="124"/>
      <c r="AG55" s="124"/>
      <c r="AH55" s="124"/>
      <c r="AI55" s="124"/>
      <c r="AJ55" s="124"/>
      <c r="AK55" s="124"/>
    </row>
    <row r="56" spans="1:37" s="9" customFormat="1" ht="15" customHeight="1">
      <c r="A56" s="54">
        <v>24</v>
      </c>
      <c r="B56" s="62">
        <v>395</v>
      </c>
      <c r="C56" s="63" t="str">
        <f>VLOOKUP(B56,'Уч ЮН'!$A$3:$H$492,2,FALSE)</f>
        <v>Шошин Никита</v>
      </c>
      <c r="D56" s="110" t="str">
        <f>VLOOKUP(B56,'Уч ЮН'!$A$3:$H$492,3,FALSE)</f>
        <v>2002</v>
      </c>
      <c r="E56" s="54"/>
      <c r="F56" s="63" t="str">
        <f>VLOOKUP(B56,'Уч ЮН'!$A$3:$H$492,5,FALSE)</f>
        <v>Пензенская</v>
      </c>
      <c r="G56" s="87">
        <f>VLOOKUP(B56,'Уч ЮН'!$A$3:$H$492,6,FALSE)</f>
        <v>0</v>
      </c>
      <c r="H56" s="114" t="str">
        <f>VLOOKUP(B56,'Уч ЮН'!$A$3:$H$492,7,FALSE)</f>
        <v>ДЮСШ-2,Кузнецк</v>
      </c>
      <c r="I56" s="60" t="str">
        <f t="shared" si="3"/>
        <v>2:23,9</v>
      </c>
      <c r="J56" s="265" t="str">
        <f t="shared" si="4"/>
        <v>1ю</v>
      </c>
      <c r="K56" s="265" t="s">
        <v>776</v>
      </c>
      <c r="L56" s="334" t="s">
        <v>136</v>
      </c>
      <c r="M56" s="334" t="s">
        <v>818</v>
      </c>
      <c r="N56" s="335">
        <f t="shared" si="5"/>
        <v>223.9</v>
      </c>
      <c r="O56" s="269" t="str">
        <f>VLOOKUP(B56,'Уч ЮН'!$A$3:$H$492,8,FALSE)</f>
        <v>Акатьев В.В,</v>
      </c>
      <c r="P56" s="64"/>
      <c r="AE56" s="120"/>
      <c r="AF56" s="120"/>
      <c r="AG56" s="120"/>
      <c r="AH56" s="120"/>
      <c r="AI56" s="120"/>
      <c r="AJ56" s="120"/>
      <c r="AK56" s="120"/>
    </row>
    <row r="57" spans="1:37" s="9" customFormat="1" ht="15" customHeight="1">
      <c r="A57" s="54">
        <v>25</v>
      </c>
      <c r="B57" s="62">
        <v>59</v>
      </c>
      <c r="C57" s="63" t="str">
        <f>VLOOKUP(B57,'Уч ЮН'!$A$3:$H$492,2,FALSE)</f>
        <v>Башкиров Денис</v>
      </c>
      <c r="D57" s="110" t="str">
        <f>VLOOKUP(B57,'Уч ЮН'!$A$3:$H$492,3,FALSE)</f>
        <v>2001</v>
      </c>
      <c r="E57" s="54"/>
      <c r="F57" s="63" t="str">
        <f>VLOOKUP(B57,'Уч ЮН'!$A$3:$H$492,5,FALSE)</f>
        <v>Пензенская</v>
      </c>
      <c r="G57" s="87">
        <f>VLOOKUP(B57,'Уч ЮН'!$A$3:$H$492,6,FALSE)</f>
        <v>0</v>
      </c>
      <c r="H57" s="114" t="str">
        <f>VLOOKUP(B57,'Уч ЮН'!$A$3:$H$492,7,FALSE)</f>
        <v>ДЮСШ</v>
      </c>
      <c r="I57" s="60" t="str">
        <f t="shared" si="3"/>
        <v>2:24,3</v>
      </c>
      <c r="J57" s="265" t="str">
        <f t="shared" si="4"/>
        <v>1ю</v>
      </c>
      <c r="K57" s="265" t="s">
        <v>776</v>
      </c>
      <c r="L57" s="334" t="s">
        <v>136</v>
      </c>
      <c r="M57" s="334" t="s">
        <v>827</v>
      </c>
      <c r="N57" s="335">
        <f t="shared" si="5"/>
        <v>224.3</v>
      </c>
      <c r="O57" s="269" t="str">
        <f>VLOOKUP(B57,'Уч ЮН'!$A$3:$H$492,8,FALSE)</f>
        <v>Бесчастнова Л.Н.</v>
      </c>
      <c r="P57" s="64"/>
      <c r="AE57" s="124"/>
      <c r="AF57" s="124"/>
      <c r="AG57" s="124"/>
      <c r="AH57" s="124"/>
      <c r="AI57" s="124"/>
      <c r="AJ57" s="124"/>
      <c r="AK57" s="124"/>
    </row>
    <row r="58" spans="1:37" s="9" customFormat="1" ht="15" customHeight="1">
      <c r="A58" s="54">
        <v>26</v>
      </c>
      <c r="B58" s="62">
        <v>82</v>
      </c>
      <c r="C58" s="63" t="str">
        <f>VLOOKUP(B58,'Уч ЮН'!$A$3:$H$492,2,FALSE)</f>
        <v>Липилин Роман</v>
      </c>
      <c r="D58" s="110" t="str">
        <f>VLOOKUP(B58,'Уч ЮН'!$A$3:$H$492,3,FALSE)</f>
        <v>2002</v>
      </c>
      <c r="E58" s="54" t="str">
        <f>VLOOKUP(B58,'Уч ЮН'!$A$3:$H$492,4,FALSE)</f>
        <v>2</v>
      </c>
      <c r="F58" s="63" t="str">
        <f>VLOOKUP(B58,'Уч ЮН'!$A$3:$H$492,5,FALSE)</f>
        <v>Пензенская</v>
      </c>
      <c r="G58" s="87">
        <f>VLOOKUP(B58,'Уч ЮН'!$A$3:$H$492,6,FALSE)</f>
        <v>0</v>
      </c>
      <c r="H58" s="114" t="str">
        <f>VLOOKUP(B58,'Уч ЮН'!$A$3:$H$492,7,FALSE)</f>
        <v>ДЮСШ Башмаково</v>
      </c>
      <c r="I58" s="60" t="str">
        <f t="shared" si="3"/>
        <v>2:24,6</v>
      </c>
      <c r="J58" s="265" t="str">
        <f t="shared" si="4"/>
        <v>1ю</v>
      </c>
      <c r="K58" s="265" t="s">
        <v>776</v>
      </c>
      <c r="L58" s="334" t="s">
        <v>136</v>
      </c>
      <c r="M58" s="334" t="s">
        <v>828</v>
      </c>
      <c r="N58" s="335">
        <f t="shared" si="5"/>
        <v>224.6</v>
      </c>
      <c r="O58" s="269" t="str">
        <f>VLOOKUP(B58,'Уч ЮН'!$A$3:$H$492,8,FALSE)</f>
        <v>Безиков М.В</v>
      </c>
      <c r="P58" s="265"/>
      <c r="Q58" s="271"/>
      <c r="R58" s="271"/>
      <c r="S58" s="271"/>
      <c r="T58" s="271"/>
      <c r="U58" s="34"/>
      <c r="W58" s="50"/>
      <c r="X58" s="51"/>
      <c r="Y58" s="11"/>
      <c r="Z58" s="11"/>
      <c r="AA58" s="11"/>
      <c r="AB58" s="11"/>
      <c r="AC58" s="11"/>
      <c r="AD58" s="11"/>
      <c r="AE58" s="124"/>
      <c r="AF58" s="124"/>
      <c r="AG58" s="124"/>
      <c r="AH58" s="124"/>
      <c r="AI58" s="124"/>
      <c r="AJ58" s="124"/>
      <c r="AK58" s="124"/>
    </row>
    <row r="59" spans="1:37" s="9" customFormat="1" ht="15" customHeight="1">
      <c r="A59" s="54">
        <v>27</v>
      </c>
      <c r="B59" s="62" t="s">
        <v>628</v>
      </c>
      <c r="C59" s="63" t="str">
        <f>VLOOKUP(B59,'Уч ЮН'!$A$3:$H$492,2,FALSE)</f>
        <v>Зуев Дмитрий</v>
      </c>
      <c r="D59" s="110" t="str">
        <f>VLOOKUP(B59,'Уч ЮН'!$A$3:$H$492,3,FALSE)</f>
        <v>2002</v>
      </c>
      <c r="E59" s="54" t="str">
        <f>VLOOKUP(B59,'Уч ЮН'!$A$3:$H$492,4,FALSE)</f>
        <v>3</v>
      </c>
      <c r="F59" s="63" t="str">
        <f>VLOOKUP(B59,'Уч ЮН'!$A$3:$H$492,5,FALSE)</f>
        <v>Саратовская</v>
      </c>
      <c r="G59" s="87">
        <f>VLOOKUP(B59,'Уч ЮН'!$A$3:$H$492,6,FALSE)</f>
        <v>0</v>
      </c>
      <c r="H59" s="114" t="str">
        <f>VLOOKUP(B59,'Уч ЮН'!$A$3:$H$492,7,FALSE)</f>
        <v>ДЮСШ Энгельс</v>
      </c>
      <c r="I59" s="60" t="str">
        <f t="shared" si="3"/>
        <v>2:25,3</v>
      </c>
      <c r="J59" s="265" t="str">
        <f t="shared" si="4"/>
        <v>1ю</v>
      </c>
      <c r="K59" s="265" t="s">
        <v>776</v>
      </c>
      <c r="L59" s="334" t="s">
        <v>136</v>
      </c>
      <c r="M59" s="334" t="s">
        <v>829</v>
      </c>
      <c r="N59" s="335">
        <f t="shared" si="5"/>
        <v>225.3</v>
      </c>
      <c r="O59" s="269" t="str">
        <f>VLOOKUP(B59,'Уч ЮН'!$A$3:$H$492,8,FALSE)</f>
        <v>Кудашкина З.К.</v>
      </c>
      <c r="P59" s="64"/>
      <c r="AE59" s="120"/>
      <c r="AF59" s="120"/>
      <c r="AG59" s="120"/>
      <c r="AH59" s="120"/>
      <c r="AI59" s="120"/>
      <c r="AJ59" s="120"/>
      <c r="AK59" s="120"/>
    </row>
    <row r="60" spans="1:37" s="9" customFormat="1" ht="15" customHeight="1">
      <c r="A60" s="54">
        <v>28</v>
      </c>
      <c r="B60" s="62">
        <v>236</v>
      </c>
      <c r="C60" s="63" t="str">
        <f>VLOOKUP(B60,'Уч ЮН'!$A$3:$H$492,2,FALSE)</f>
        <v>Трофимов Иван</v>
      </c>
      <c r="D60" s="110" t="str">
        <f>VLOOKUP(B60,'Уч ЮН'!$A$3:$H$492,3,FALSE)</f>
        <v>2002</v>
      </c>
      <c r="E60" s="54" t="str">
        <f>VLOOKUP(B60,'Уч ЮН'!$A$3:$H$492,4,FALSE)</f>
        <v>3</v>
      </c>
      <c r="F60" s="63" t="str">
        <f>VLOOKUP(B60,'Уч ЮН'!$A$3:$H$492,5,FALSE)</f>
        <v>Пензенская</v>
      </c>
      <c r="G60" s="87">
        <f>VLOOKUP(B60,'Уч ЮН'!$A$3:$H$492,6,FALSE)</f>
        <v>0</v>
      </c>
      <c r="H60" s="114" t="str">
        <f>VLOOKUP(B60,'Уч ЮН'!$A$3:$H$492,7,FALSE)</f>
        <v>СДЮСШОР Заречный</v>
      </c>
      <c r="I60" s="60" t="str">
        <f t="shared" si="3"/>
        <v>2:25,8</v>
      </c>
      <c r="J60" s="265" t="str">
        <f t="shared" si="4"/>
        <v>1ю</v>
      </c>
      <c r="K60" s="265" t="s">
        <v>776</v>
      </c>
      <c r="L60" s="334" t="s">
        <v>136</v>
      </c>
      <c r="M60" s="334" t="s">
        <v>741</v>
      </c>
      <c r="N60" s="335">
        <f t="shared" si="5"/>
        <v>225.8</v>
      </c>
      <c r="O60" s="269" t="str">
        <f>VLOOKUP(B60,'Уч ЮН'!$A$3:$H$492,8,FALSE)</f>
        <v>Сёмин С.В.</v>
      </c>
      <c r="P60" s="265"/>
      <c r="Q60" s="271"/>
      <c r="R60" s="271"/>
      <c r="S60" s="271"/>
      <c r="T60" s="271"/>
      <c r="U60" s="34"/>
      <c r="W60" s="50"/>
      <c r="X60" s="51"/>
      <c r="Y60" s="11"/>
      <c r="Z60" s="11"/>
      <c r="AA60" s="11"/>
      <c r="AB60" s="11"/>
      <c r="AC60" s="11"/>
      <c r="AD60" s="11"/>
      <c r="AE60" s="124"/>
      <c r="AF60" s="124"/>
      <c r="AG60" s="124"/>
      <c r="AH60" s="124"/>
      <c r="AI60" s="124"/>
      <c r="AJ60" s="124"/>
      <c r="AK60" s="124"/>
    </row>
    <row r="61" spans="1:37" s="9" customFormat="1" ht="15" customHeight="1">
      <c r="A61" s="54">
        <v>29</v>
      </c>
      <c r="B61" s="62">
        <v>110</v>
      </c>
      <c r="C61" s="63" t="str">
        <f>VLOOKUP(B61,'Уч ЮН'!$A$3:$H$492,2,FALSE)</f>
        <v>Милешкин Анатолий</v>
      </c>
      <c r="D61" s="110" t="str">
        <f>VLOOKUP(B61,'Уч ЮН'!$A$3:$H$492,3,FALSE)</f>
        <v>2001</v>
      </c>
      <c r="E61" s="54"/>
      <c r="F61" s="63" t="str">
        <f>VLOOKUP(B61,'Уч ЮН'!$A$3:$H$492,5,FALSE)</f>
        <v>Пензенская</v>
      </c>
      <c r="G61" s="87">
        <f>VLOOKUP(B61,'Уч ЮН'!$A$3:$H$492,6,FALSE)</f>
        <v>0</v>
      </c>
      <c r="H61" s="114" t="str">
        <f>VLOOKUP(B61,'Уч ЮН'!$A$3:$H$492,7,FALSE)</f>
        <v>ДЮСШ Спасск</v>
      </c>
      <c r="I61" s="60" t="str">
        <f t="shared" si="3"/>
        <v>2:28,1</v>
      </c>
      <c r="J61" s="265" t="str">
        <f t="shared" si="4"/>
        <v>1ю</v>
      </c>
      <c r="K61" s="265" t="s">
        <v>776</v>
      </c>
      <c r="L61" s="334" t="s">
        <v>136</v>
      </c>
      <c r="M61" s="334" t="s">
        <v>821</v>
      </c>
      <c r="N61" s="335">
        <f t="shared" si="5"/>
        <v>228.1</v>
      </c>
      <c r="O61" s="269" t="str">
        <f>VLOOKUP(B61,'Уч ЮН'!$A$3:$H$492,8,FALSE)</f>
        <v>Кирин В.П.</v>
      </c>
      <c r="P61" s="339"/>
      <c r="Q61" s="340"/>
      <c r="R61" s="340"/>
      <c r="S61" s="340"/>
      <c r="T61" s="340"/>
      <c r="U61" s="11"/>
      <c r="W61" s="11"/>
      <c r="X61" s="30"/>
      <c r="Y61" s="11"/>
      <c r="Z61" s="11"/>
      <c r="AA61" s="11"/>
      <c r="AB61" s="11"/>
      <c r="AC61" s="11"/>
      <c r="AD61" s="11"/>
      <c r="AE61" s="120"/>
      <c r="AF61" s="120"/>
      <c r="AG61" s="120"/>
      <c r="AH61" s="120"/>
      <c r="AI61" s="120"/>
      <c r="AJ61" s="120"/>
      <c r="AK61" s="120"/>
    </row>
    <row r="62" spans="1:37" s="11" customFormat="1" ht="15" customHeight="1">
      <c r="A62" s="54">
        <v>30</v>
      </c>
      <c r="B62" s="62">
        <v>99</v>
      </c>
      <c r="C62" s="63" t="str">
        <f>VLOOKUP(B62,'Уч ЮН'!$A$3:$H$492,2,FALSE)</f>
        <v>Федянин Александр</v>
      </c>
      <c r="D62" s="110" t="str">
        <f>VLOOKUP(B62,'Уч ЮН'!$A$3:$H$492,3,FALSE)</f>
        <v>2002</v>
      </c>
      <c r="E62" s="54" t="str">
        <f>VLOOKUP(B62,'Уч ЮН'!$A$3:$H$492,4,FALSE)</f>
        <v>2</v>
      </c>
      <c r="F62" s="63" t="str">
        <f>VLOOKUP(B62,'Уч ЮН'!$A$3:$H$492,5,FALSE)</f>
        <v>Пензенская</v>
      </c>
      <c r="G62" s="87">
        <f>VLOOKUP(B62,'Уч ЮН'!$A$3:$H$492,6,FALSE)</f>
        <v>0</v>
      </c>
      <c r="H62" s="114" t="str">
        <f>VLOOKUP(B62,'Уч ЮН'!$A$3:$H$492,7,FALSE)</f>
        <v xml:space="preserve">ДЮСШ </v>
      </c>
      <c r="I62" s="60" t="str">
        <f t="shared" si="3"/>
        <v>2:28,3</v>
      </c>
      <c r="J62" s="265" t="str">
        <f t="shared" si="4"/>
        <v>1ю</v>
      </c>
      <c r="K62" s="265" t="s">
        <v>776</v>
      </c>
      <c r="L62" s="334" t="s">
        <v>136</v>
      </c>
      <c r="M62" s="334" t="s">
        <v>841</v>
      </c>
      <c r="N62" s="335">
        <f t="shared" si="5"/>
        <v>228.3</v>
      </c>
      <c r="O62" s="269" t="str">
        <f>VLOOKUP(B62,'Уч ЮН'!$A$3:$H$492,8,FALSE)</f>
        <v>Абузяров Р.Ф.</v>
      </c>
      <c r="P62" s="64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124"/>
      <c r="AF62" s="124"/>
      <c r="AG62" s="124"/>
      <c r="AH62" s="124"/>
      <c r="AI62" s="124"/>
      <c r="AJ62" s="124"/>
      <c r="AK62" s="124"/>
    </row>
    <row r="63" spans="1:37" s="9" customFormat="1" ht="15" customHeight="1">
      <c r="A63" s="54">
        <v>31</v>
      </c>
      <c r="B63" s="62">
        <v>108</v>
      </c>
      <c r="C63" s="63" t="str">
        <f>VLOOKUP(B63,'Уч ЮН'!$A$3:$H$492,2,FALSE)</f>
        <v>Сорокин Вадим</v>
      </c>
      <c r="D63" s="110" t="str">
        <f>VLOOKUP(B63,'Уч ЮН'!$A$3:$H$492,3,FALSE)</f>
        <v>2002</v>
      </c>
      <c r="E63" s="54"/>
      <c r="F63" s="63" t="str">
        <f>VLOOKUP(B63,'Уч ЮН'!$A$3:$H$492,5,FALSE)</f>
        <v>Пензенская</v>
      </c>
      <c r="G63" s="87">
        <f>VLOOKUP(B63,'Уч ЮН'!$A$3:$H$492,6,FALSE)</f>
        <v>0</v>
      </c>
      <c r="H63" s="114" t="str">
        <f>VLOOKUP(B63,'Уч ЮН'!$A$3:$H$492,7,FALSE)</f>
        <v>ДЮСШ Спасск</v>
      </c>
      <c r="I63" s="60" t="str">
        <f t="shared" si="3"/>
        <v>2:35,1</v>
      </c>
      <c r="J63" s="265" t="str">
        <f t="shared" si="4"/>
        <v>2ю</v>
      </c>
      <c r="K63" s="265" t="s">
        <v>776</v>
      </c>
      <c r="L63" s="334" t="s">
        <v>136</v>
      </c>
      <c r="M63" s="334" t="s">
        <v>822</v>
      </c>
      <c r="N63" s="335">
        <f t="shared" si="5"/>
        <v>235.1</v>
      </c>
      <c r="O63" s="269" t="str">
        <f>VLOOKUP(B63,'Уч ЮН'!$A$3:$H$492,8,FALSE)</f>
        <v>Кирин В.П.</v>
      </c>
      <c r="P63" s="64"/>
      <c r="AE63" s="120"/>
      <c r="AF63" s="120"/>
      <c r="AG63" s="120"/>
      <c r="AH63" s="120"/>
      <c r="AI63" s="120"/>
      <c r="AJ63" s="120"/>
      <c r="AK63" s="120"/>
    </row>
    <row r="64" spans="1:37" s="9" customFormat="1" ht="15" customHeight="1">
      <c r="A64" s="54">
        <v>32</v>
      </c>
      <c r="B64" s="62">
        <v>106</v>
      </c>
      <c r="C64" s="63" t="str">
        <f>VLOOKUP(B64,'Уч ЮН'!$A$3:$H$492,2,FALSE)</f>
        <v>Артемов Максим</v>
      </c>
      <c r="D64" s="110" t="str">
        <f>VLOOKUP(B64,'Уч ЮН'!$A$3:$H$492,3,FALSE)</f>
        <v>2002</v>
      </c>
      <c r="E64" s="54"/>
      <c r="F64" s="63" t="str">
        <f>VLOOKUP(B64,'Уч ЮН'!$A$3:$H$492,5,FALSE)</f>
        <v>Пензенская</v>
      </c>
      <c r="G64" s="87">
        <f>VLOOKUP(B64,'Уч ЮН'!$A$3:$H$492,6,FALSE)</f>
        <v>0</v>
      </c>
      <c r="H64" s="114" t="str">
        <f>VLOOKUP(B64,'Уч ЮН'!$A$3:$H$492,7,FALSE)</f>
        <v>ДЮСШ Спасск</v>
      </c>
      <c r="I64" s="60" t="str">
        <f t="shared" si="3"/>
        <v>2:37,2</v>
      </c>
      <c r="J64" s="265" t="str">
        <f t="shared" si="4"/>
        <v>2ю</v>
      </c>
      <c r="K64" s="265" t="s">
        <v>776</v>
      </c>
      <c r="L64" s="334" t="s">
        <v>136</v>
      </c>
      <c r="M64" s="334" t="s">
        <v>823</v>
      </c>
      <c r="N64" s="335">
        <f t="shared" si="5"/>
        <v>237.2</v>
      </c>
      <c r="O64" s="269" t="str">
        <f>VLOOKUP(B64,'Уч ЮН'!$A$3:$H$492,8,FALSE)</f>
        <v>Кирин В.П.</v>
      </c>
      <c r="P64" s="64"/>
      <c r="AE64" s="124"/>
      <c r="AF64" s="124"/>
      <c r="AG64" s="124"/>
      <c r="AH64" s="124"/>
      <c r="AI64" s="124"/>
      <c r="AJ64" s="124"/>
      <c r="AK64" s="124"/>
    </row>
    <row r="65" spans="1:37" s="9" customFormat="1" ht="15" hidden="1" customHeight="1">
      <c r="A65" s="54"/>
      <c r="B65" s="62">
        <v>75</v>
      </c>
      <c r="C65" s="63" t="str">
        <f>VLOOKUP(B65,'Уч ЮН'!$A$3:$H$492,2,FALSE)</f>
        <v>Куликов Демид</v>
      </c>
      <c r="D65" s="110" t="str">
        <f>VLOOKUP(B65,'Уч ЮН'!$A$3:$H$492,3,FALSE)</f>
        <v>2002</v>
      </c>
      <c r="E65" s="54"/>
      <c r="F65" s="63" t="str">
        <f>VLOOKUP(B65,'Уч ЮН'!$A$3:$H$492,5,FALSE)</f>
        <v>Пензенская</v>
      </c>
      <c r="G65" s="87">
        <f>VLOOKUP(B65,'Уч ЮН'!$A$3:$H$492,6,FALSE)</f>
        <v>0</v>
      </c>
      <c r="H65" s="114" t="str">
        <f>VLOOKUP(B65,'Уч ЮН'!$A$3:$H$492,7,FALSE)</f>
        <v>Загоскино</v>
      </c>
      <c r="I65" s="60" t="str">
        <f t="shared" si="3"/>
        <v>н.я.:</v>
      </c>
      <c r="J65" s="265"/>
      <c r="K65" s="265"/>
      <c r="L65" s="334" t="s">
        <v>718</v>
      </c>
      <c r="M65" s="334"/>
      <c r="N65" s="335" t="e">
        <f t="shared" si="5"/>
        <v>#VALUE!</v>
      </c>
      <c r="O65" s="269" t="str">
        <f>VLOOKUP(B65,'Уч ЮН'!$A$3:$H$492,8,FALSE)</f>
        <v>Беляков Ю.В</v>
      </c>
      <c r="P65" s="265"/>
      <c r="Q65" s="271"/>
      <c r="R65" s="271"/>
      <c r="S65" s="271"/>
      <c r="T65" s="271"/>
      <c r="U65" s="11"/>
      <c r="X65" s="30"/>
      <c r="Y65" s="11"/>
      <c r="Z65" s="11"/>
      <c r="AA65" s="11"/>
      <c r="AB65" s="11"/>
      <c r="AC65" s="11"/>
      <c r="AD65" s="11"/>
      <c r="AE65" s="124"/>
      <c r="AF65" s="124"/>
      <c r="AG65" s="124"/>
      <c r="AH65" s="124"/>
      <c r="AI65" s="124"/>
      <c r="AJ65" s="124"/>
      <c r="AK65" s="124"/>
    </row>
    <row r="66" spans="1:37" s="11" customFormat="1" ht="15" hidden="1" customHeight="1">
      <c r="A66" s="54"/>
      <c r="B66" s="62">
        <v>487</v>
      </c>
      <c r="C66" s="63" t="str">
        <f>VLOOKUP(B66,'Уч ЮН'!$A$3:$H$492,2,FALSE)</f>
        <v>Федечкин Данила</v>
      </c>
      <c r="D66" s="110" t="str">
        <f>VLOOKUP(B66,'Уч ЮН'!$A$3:$H$492,3,FALSE)</f>
        <v>2001</v>
      </c>
      <c r="E66" s="54" t="str">
        <f>VLOOKUP(B66,'Уч ЮН'!$A$3:$H$492,4,FALSE)</f>
        <v>2</v>
      </c>
      <c r="F66" s="63" t="str">
        <f>VLOOKUP(B66,'Уч ЮН'!$A$3:$H$492,5,FALSE)</f>
        <v>Пензенская</v>
      </c>
      <c r="G66" s="87">
        <f>VLOOKUP(B66,'Уч ЮН'!$A$3:$H$492,6,FALSE)</f>
        <v>0</v>
      </c>
      <c r="H66" s="114" t="str">
        <f>VLOOKUP(B66,'Уч ЮН'!$A$3:$H$492,7,FALSE)</f>
        <v>ДЮСШ-6</v>
      </c>
      <c r="I66" s="60"/>
      <c r="J66" s="265"/>
      <c r="K66" s="265"/>
      <c r="L66" s="334"/>
      <c r="M66" s="334"/>
      <c r="N66" s="335">
        <f t="shared" si="5"/>
        <v>0</v>
      </c>
      <c r="O66" s="269" t="str">
        <f>VLOOKUP(B66,'Уч ЮН'!$A$3:$H$492,8,FALSE)</f>
        <v>Красновы Р.Б.,К.И.</v>
      </c>
      <c r="P66" s="64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20"/>
      <c r="AF66" s="120"/>
      <c r="AG66" s="120"/>
      <c r="AH66" s="120"/>
      <c r="AI66" s="120"/>
      <c r="AJ66" s="120"/>
      <c r="AK66" s="120"/>
    </row>
    <row r="67" spans="1:37" s="11" customFormat="1" ht="15" hidden="1" customHeight="1">
      <c r="A67" s="54"/>
      <c r="B67" s="62">
        <v>965</v>
      </c>
      <c r="C67" s="63" t="str">
        <f>VLOOKUP(B67,'Уч ЮН'!$A$3:$H$492,2,FALSE)</f>
        <v>Тихненко Никита</v>
      </c>
      <c r="D67" s="110" t="str">
        <f>VLOOKUP(B67,'Уч ЮН'!$A$3:$H$492,3,FALSE)</f>
        <v>2001</v>
      </c>
      <c r="E67" s="54" t="str">
        <f>VLOOKUP(B67,'Уч ЮН'!$A$3:$H$492,4,FALSE)</f>
        <v>1</v>
      </c>
      <c r="F67" s="63" t="str">
        <f>VLOOKUP(B67,'Уч ЮН'!$A$3:$H$492,5,FALSE)</f>
        <v>Саратовская</v>
      </c>
      <c r="G67" s="87">
        <f>VLOOKUP(B67,'Уч ЮН'!$A$3:$H$492,6,FALSE)</f>
        <v>0</v>
      </c>
      <c r="H67" s="114" t="str">
        <f>VLOOKUP(B67,'Уч ЮН'!$A$3:$H$492,7,FALSE)</f>
        <v>СДЮСШОР-6</v>
      </c>
      <c r="I67" s="60"/>
      <c r="J67" s="265"/>
      <c r="K67" s="265"/>
      <c r="L67" s="334"/>
      <c r="M67" s="334"/>
      <c r="N67" s="335">
        <f t="shared" si="5"/>
        <v>0</v>
      </c>
      <c r="O67" s="269" t="str">
        <f>VLOOKUP(B67,'Уч ЮН'!$A$3:$H$492,8,FALSE)</f>
        <v>Тихненко С.Г.</v>
      </c>
      <c r="P67" s="265"/>
      <c r="Q67" s="271"/>
      <c r="R67" s="271"/>
      <c r="S67" s="271"/>
      <c r="T67" s="271"/>
      <c r="U67" s="34"/>
      <c r="V67" s="9"/>
      <c r="W67" s="9"/>
      <c r="X67" s="30"/>
      <c r="AE67" s="124"/>
      <c r="AF67" s="124"/>
      <c r="AG67" s="124"/>
      <c r="AH67" s="124"/>
      <c r="AI67" s="124"/>
      <c r="AJ67" s="124"/>
      <c r="AK67" s="124"/>
    </row>
    <row r="68" spans="1:37" s="86" customFormat="1" ht="15.75" customHeight="1">
      <c r="A68" s="378" t="s">
        <v>399</v>
      </c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69"/>
      <c r="V68" s="64"/>
      <c r="W68" s="64"/>
      <c r="X68" s="64"/>
      <c r="Y68" s="64"/>
      <c r="Z68" s="64"/>
      <c r="AA68" s="64"/>
      <c r="AB68" s="64"/>
      <c r="AC68" s="64"/>
      <c r="AD68" s="64"/>
      <c r="AE68" s="69"/>
      <c r="AF68" s="64"/>
      <c r="AG68" s="64"/>
      <c r="AH68" s="69"/>
      <c r="AI68" s="64"/>
      <c r="AJ68" s="64"/>
      <c r="AK68" s="64"/>
    </row>
    <row r="69" spans="1:37" s="86" customFormat="1" ht="15.75" customHeight="1">
      <c r="A69" s="380" t="s">
        <v>42</v>
      </c>
      <c r="B69" s="380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380"/>
      <c r="R69" s="380"/>
      <c r="S69" s="380"/>
      <c r="T69" s="380"/>
      <c r="U69" s="69"/>
      <c r="V69" s="69"/>
      <c r="W69" s="9"/>
      <c r="X69" s="30"/>
      <c r="AE69" s="64"/>
      <c r="AF69" s="64"/>
      <c r="AG69" s="64"/>
      <c r="AH69" s="64"/>
      <c r="AI69" s="64"/>
      <c r="AJ69" s="64"/>
      <c r="AK69" s="64"/>
    </row>
    <row r="70" spans="1:37" s="100" customFormat="1" ht="13.5" customHeight="1">
      <c r="A70" s="341"/>
      <c r="B70" s="342"/>
      <c r="C70" s="343"/>
      <c r="D70" s="344"/>
      <c r="E70" s="345"/>
      <c r="F70" s="346"/>
      <c r="G70" s="347"/>
      <c r="H70" s="348"/>
      <c r="I70" s="381" t="s">
        <v>24</v>
      </c>
      <c r="J70" s="381"/>
      <c r="K70" s="381"/>
      <c r="L70" s="381"/>
      <c r="M70" s="381"/>
      <c r="N70" s="381"/>
      <c r="O70" s="349" t="s">
        <v>866</v>
      </c>
      <c r="P70" s="382" t="s">
        <v>28</v>
      </c>
      <c r="Q70" s="382"/>
      <c r="R70" s="383"/>
      <c r="S70" s="383"/>
      <c r="T70" s="383"/>
      <c r="U70" s="47"/>
      <c r="V70" s="9"/>
      <c r="W70" s="9"/>
      <c r="X70" s="30"/>
      <c r="AE70" s="98"/>
      <c r="AF70" s="98"/>
      <c r="AG70" s="98"/>
      <c r="AH70" s="98"/>
      <c r="AI70" s="98"/>
      <c r="AJ70" s="98"/>
      <c r="AK70" s="98"/>
    </row>
    <row r="71" spans="1:37" s="32" customFormat="1" ht="28.5" customHeight="1">
      <c r="A71" s="324" t="s">
        <v>2</v>
      </c>
      <c r="B71" s="324" t="s">
        <v>25</v>
      </c>
      <c r="C71" s="324" t="s">
        <v>3</v>
      </c>
      <c r="D71" s="325" t="s">
        <v>406</v>
      </c>
      <c r="E71" s="324" t="s">
        <v>5</v>
      </c>
      <c r="F71" s="324" t="s">
        <v>6</v>
      </c>
      <c r="G71" s="324" t="s">
        <v>7</v>
      </c>
      <c r="H71" s="326" t="s">
        <v>8</v>
      </c>
      <c r="I71" s="92" t="s">
        <v>10</v>
      </c>
      <c r="J71" s="323" t="s">
        <v>18</v>
      </c>
      <c r="K71" s="323" t="s">
        <v>56</v>
      </c>
      <c r="L71" s="91" t="s">
        <v>31</v>
      </c>
      <c r="M71" s="91" t="s">
        <v>32</v>
      </c>
      <c r="N71" s="119" t="s">
        <v>33</v>
      </c>
      <c r="O71" s="117" t="s">
        <v>11</v>
      </c>
      <c r="P71" s="384" t="s">
        <v>12</v>
      </c>
      <c r="Q71" s="384"/>
      <c r="R71" s="384"/>
      <c r="S71" s="350" t="s">
        <v>13</v>
      </c>
      <c r="T71" s="351" t="s">
        <v>2</v>
      </c>
      <c r="U71" s="115"/>
      <c r="V71" s="50"/>
      <c r="W71" s="50"/>
      <c r="X71" s="51"/>
      <c r="AE71" s="64"/>
      <c r="AF71" s="64"/>
      <c r="AG71" s="64"/>
      <c r="AH71" s="64"/>
      <c r="AI71" s="64"/>
      <c r="AJ71" s="64"/>
      <c r="AK71" s="64"/>
    </row>
    <row r="72" spans="1:37" s="11" customFormat="1" ht="14.25" customHeight="1">
      <c r="A72" s="54">
        <v>1</v>
      </c>
      <c r="B72" s="62">
        <v>575</v>
      </c>
      <c r="C72" s="63" t="str">
        <f>VLOOKUP(B72,'Уч ЮН'!$A$3:$H$492,2,FALSE)</f>
        <v>Гончаров Артём</v>
      </c>
      <c r="D72" s="110" t="str">
        <f>VLOOKUP(B72,'Уч ЮН'!$A$3:$H$492,3,FALSE)</f>
        <v>1999</v>
      </c>
      <c r="E72" s="54" t="str">
        <f>VLOOKUP(B72,'Уч ЮН'!$A$3:$H$492,4,FALSE)</f>
        <v>КМС</v>
      </c>
      <c r="F72" s="63" t="str">
        <f>VLOOKUP(B72,'Уч ЮН'!$A$3:$H$492,5,FALSE)</f>
        <v>Тульская</v>
      </c>
      <c r="G72" s="87">
        <f>VLOOKUP(B72,'Уч ЮН'!$A$3:$H$492,6,FALSE)</f>
        <v>0</v>
      </c>
      <c r="H72" s="114" t="str">
        <f>VLOOKUP(B72,'Уч ЮН'!$A$3:$H$492,7,FALSE)</f>
        <v>ЦСП ТО</v>
      </c>
      <c r="I72" s="60" t="str">
        <f t="shared" ref="I72:I85" si="6">CONCATENATE(L72,":",M72)</f>
        <v>1:59,0</v>
      </c>
      <c r="J72" s="265">
        <f t="shared" ref="J72:J84" si="7">LOOKUP(N72,$U$1:$AC$1,$U$2:$AC$2)</f>
        <v>1</v>
      </c>
      <c r="K72" s="265" t="s">
        <v>776</v>
      </c>
      <c r="L72" s="334" t="s">
        <v>143</v>
      </c>
      <c r="M72" s="334" t="s">
        <v>845</v>
      </c>
      <c r="N72" s="335">
        <f t="shared" ref="N72:N85" si="8">(L72*100)+M72</f>
        <v>159</v>
      </c>
      <c r="O72" s="269" t="str">
        <f>VLOOKUP(B72,'Уч ЮН'!$A$3:$H$492,8,FALSE)</f>
        <v>Ковтун Н.Н.</v>
      </c>
      <c r="P72" s="265"/>
      <c r="Q72" s="271"/>
      <c r="R72" s="271"/>
      <c r="S72" s="271"/>
      <c r="T72" s="271"/>
      <c r="U72" s="34"/>
      <c r="V72" s="9"/>
      <c r="W72" s="50"/>
      <c r="X72" s="51"/>
      <c r="AE72" s="124"/>
      <c r="AF72" s="124"/>
      <c r="AG72" s="124"/>
      <c r="AH72" s="124"/>
      <c r="AI72" s="124"/>
      <c r="AJ72" s="124"/>
      <c r="AK72" s="124"/>
    </row>
    <row r="73" spans="1:37" s="11" customFormat="1" ht="14.25" customHeight="1">
      <c r="A73" s="54">
        <v>2</v>
      </c>
      <c r="B73" s="62">
        <v>346</v>
      </c>
      <c r="C73" s="63" t="str">
        <f>VLOOKUP(B73,'Уч ЮН'!$A$3:$H$492,2,FALSE)</f>
        <v>Зюзин Дмитрий</v>
      </c>
      <c r="D73" s="110" t="str">
        <f>VLOOKUP(B73,'Уч ЮН'!$A$3:$H$492,3,FALSE)</f>
        <v>2000</v>
      </c>
      <c r="E73" s="54"/>
      <c r="F73" s="63" t="str">
        <f>VLOOKUP(B73,'Уч ЮН'!$A$3:$H$492,5,FALSE)</f>
        <v>Пензенская</v>
      </c>
      <c r="G73" s="87">
        <f>VLOOKUP(B73,'Уч ЮН'!$A$3:$H$492,6,FALSE)</f>
        <v>0</v>
      </c>
      <c r="H73" s="114" t="str">
        <f>VLOOKUP(B73,'Уч ЮН'!$A$3:$H$492,7,FALSE)</f>
        <v>УОР</v>
      </c>
      <c r="I73" s="60" t="str">
        <f t="shared" si="6"/>
        <v>1:59,2</v>
      </c>
      <c r="J73" s="265">
        <f t="shared" si="7"/>
        <v>1</v>
      </c>
      <c r="K73" s="265" t="s">
        <v>776</v>
      </c>
      <c r="L73" s="334" t="s">
        <v>143</v>
      </c>
      <c r="M73" s="334" t="s">
        <v>846</v>
      </c>
      <c r="N73" s="335">
        <f t="shared" si="8"/>
        <v>159.19999999999999</v>
      </c>
      <c r="O73" s="269" t="str">
        <f>VLOOKUP(B73,'Уч ЮН'!$A$3:$H$492,8,FALSE)</f>
        <v>Воеводины А.Н.,Ю.С.</v>
      </c>
      <c r="P73" s="64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120"/>
      <c r="AF73" s="120"/>
      <c r="AG73" s="120"/>
      <c r="AH73" s="120"/>
      <c r="AI73" s="120"/>
      <c r="AJ73" s="120"/>
      <c r="AK73" s="120"/>
    </row>
    <row r="74" spans="1:37" s="11" customFormat="1" ht="14.25" customHeight="1">
      <c r="A74" s="54">
        <v>3</v>
      </c>
      <c r="B74" s="62">
        <v>417</v>
      </c>
      <c r="C74" s="63" t="str">
        <f>VLOOKUP(B74,'Уч ЮН'!$A$3:$H$492,2,FALSE)</f>
        <v>Звыков Даниил</v>
      </c>
      <c r="D74" s="110" t="str">
        <f>VLOOKUP(B74,'Уч ЮН'!$A$3:$H$492,3,FALSE)</f>
        <v>1999</v>
      </c>
      <c r="E74" s="54" t="str">
        <f>VLOOKUP(B74,'Уч ЮН'!$A$3:$H$492,4,FALSE)</f>
        <v>1</v>
      </c>
      <c r="F74" s="63" t="str">
        <f>VLOOKUP(B74,'Уч ЮН'!$A$3:$H$492,5,FALSE)</f>
        <v>Пензенская</v>
      </c>
      <c r="G74" s="87">
        <f>VLOOKUP(B74,'Уч ЮН'!$A$3:$H$492,6,FALSE)</f>
        <v>0</v>
      </c>
      <c r="H74" s="114" t="str">
        <f>VLOOKUP(B74,'Уч ЮН'!$A$3:$H$492,7,FALSE)</f>
        <v>ДЮСШ-6</v>
      </c>
      <c r="I74" s="60" t="str">
        <f t="shared" si="6"/>
        <v>1:59,5</v>
      </c>
      <c r="J74" s="265">
        <f t="shared" si="7"/>
        <v>1</v>
      </c>
      <c r="K74" s="265">
        <v>10</v>
      </c>
      <c r="L74" s="334" t="s">
        <v>143</v>
      </c>
      <c r="M74" s="334" t="s">
        <v>847</v>
      </c>
      <c r="N74" s="335">
        <f t="shared" si="8"/>
        <v>159.5</v>
      </c>
      <c r="O74" s="269" t="str">
        <f>VLOOKUP(B74,'Уч ЮН'!$A$3:$H$492,8,FALSE)</f>
        <v>Зинуков А.В.</v>
      </c>
      <c r="P74" s="265"/>
      <c r="Q74" s="271"/>
      <c r="R74" s="271"/>
      <c r="S74" s="271"/>
      <c r="T74" s="271"/>
      <c r="U74" s="34"/>
      <c r="V74" s="9"/>
      <c r="W74" s="9"/>
      <c r="X74" s="30"/>
      <c r="AE74" s="124"/>
      <c r="AF74" s="124"/>
      <c r="AG74" s="124"/>
      <c r="AH74" s="124"/>
      <c r="AI74" s="124"/>
      <c r="AJ74" s="124"/>
      <c r="AK74" s="124"/>
    </row>
    <row r="75" spans="1:37" s="11" customFormat="1" ht="14.25" customHeight="1">
      <c r="A75" s="54">
        <v>4</v>
      </c>
      <c r="B75" s="62">
        <v>576</v>
      </c>
      <c r="C75" s="63" t="str">
        <f>VLOOKUP(B75,'Уч ЮН'!$A$3:$H$492,2,FALSE)</f>
        <v>Раскучёв Илья</v>
      </c>
      <c r="D75" s="110" t="str">
        <f>VLOOKUP(B75,'Уч ЮН'!$A$3:$H$492,3,FALSE)</f>
        <v>1999</v>
      </c>
      <c r="E75" s="54" t="str">
        <f>VLOOKUP(B75,'Уч ЮН'!$A$3:$H$492,4,FALSE)</f>
        <v>1</v>
      </c>
      <c r="F75" s="63" t="str">
        <f>VLOOKUP(B75,'Уч ЮН'!$A$3:$H$492,5,FALSE)</f>
        <v>Тульская</v>
      </c>
      <c r="G75" s="87">
        <f>VLOOKUP(B75,'Уч ЮН'!$A$3:$H$492,6,FALSE)</f>
        <v>0</v>
      </c>
      <c r="H75" s="114" t="str">
        <f>VLOOKUP(B75,'Уч ЮН'!$A$3:$H$492,7,FALSE)</f>
        <v>ЦСП ТО</v>
      </c>
      <c r="I75" s="60" t="str">
        <f t="shared" si="6"/>
        <v>2:02,3</v>
      </c>
      <c r="J75" s="265">
        <f t="shared" si="7"/>
        <v>2</v>
      </c>
      <c r="K75" s="265" t="s">
        <v>776</v>
      </c>
      <c r="L75" s="334" t="s">
        <v>136</v>
      </c>
      <c r="M75" s="334" t="s">
        <v>652</v>
      </c>
      <c r="N75" s="335">
        <f t="shared" si="8"/>
        <v>202.3</v>
      </c>
      <c r="O75" s="269" t="str">
        <f>VLOOKUP(B75,'Уч ЮН'!$A$3:$H$492,8,FALSE)</f>
        <v>Фильчев А.В.</v>
      </c>
      <c r="P75" s="64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124"/>
      <c r="AF75" s="124"/>
      <c r="AG75" s="124"/>
      <c r="AH75" s="124"/>
      <c r="AI75" s="124"/>
      <c r="AJ75" s="124"/>
      <c r="AK75" s="124"/>
    </row>
    <row r="76" spans="1:37" s="11" customFormat="1" ht="14.25" customHeight="1">
      <c r="A76" s="54">
        <v>5</v>
      </c>
      <c r="B76" s="62">
        <v>539</v>
      </c>
      <c r="C76" s="63" t="str">
        <f>VLOOKUP(B76,'Уч ЮН'!$A$3:$H$492,2,FALSE)</f>
        <v>Колесников Никита</v>
      </c>
      <c r="D76" s="110" t="str">
        <f>VLOOKUP(B76,'Уч ЮН'!$A$3:$H$492,3,FALSE)</f>
        <v>1999</v>
      </c>
      <c r="E76" s="54">
        <f>VLOOKUP(B76,'Уч ЮН'!$A$3:$H$492,4,FALSE)</f>
        <v>1</v>
      </c>
      <c r="F76" s="63" t="str">
        <f>VLOOKUP(B76,'Уч ЮН'!$A$3:$H$492,5,FALSE)</f>
        <v>Самарская</v>
      </c>
      <c r="G76" s="87">
        <f>VLOOKUP(B76,'Уч ЮН'!$A$3:$H$492,6,FALSE)</f>
        <v>0</v>
      </c>
      <c r="H76" s="114" t="str">
        <f>VLOOKUP(B76,'Уч ЮН'!$A$3:$H$492,7,FALSE)</f>
        <v>СДЮСШОР-2</v>
      </c>
      <c r="I76" s="60" t="str">
        <f t="shared" si="6"/>
        <v>2:02,8</v>
      </c>
      <c r="J76" s="265">
        <f t="shared" si="7"/>
        <v>2</v>
      </c>
      <c r="K76" s="265" t="s">
        <v>776</v>
      </c>
      <c r="L76" s="334" t="s">
        <v>136</v>
      </c>
      <c r="M76" s="334" t="s">
        <v>657</v>
      </c>
      <c r="N76" s="335">
        <f t="shared" si="8"/>
        <v>202.8</v>
      </c>
      <c r="O76" s="269" t="str">
        <f>VLOOKUP(B76,'Уч ЮН'!$A$3:$H$492,8,FALSE)</f>
        <v>Зайцев И. С, Андронов Ю. В.</v>
      </c>
      <c r="P76" s="64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120"/>
      <c r="AF76" s="120"/>
      <c r="AG76" s="120"/>
      <c r="AH76" s="120"/>
      <c r="AI76" s="120"/>
      <c r="AJ76" s="120"/>
      <c r="AK76" s="120"/>
    </row>
    <row r="77" spans="1:37" s="11" customFormat="1" ht="14.25" customHeight="1">
      <c r="A77" s="54">
        <v>6</v>
      </c>
      <c r="B77" s="62">
        <v>537</v>
      </c>
      <c r="C77" s="63" t="str">
        <f>VLOOKUP(B77,'Уч ЮН'!$A$3:$H$492,2,FALSE)</f>
        <v>Скворцов Владимир</v>
      </c>
      <c r="D77" s="110" t="str">
        <f>VLOOKUP(B77,'Уч ЮН'!$A$3:$H$492,3,FALSE)</f>
        <v>2000</v>
      </c>
      <c r="E77" s="54">
        <f>VLOOKUP(B77,'Уч ЮН'!$A$3:$H$492,4,FALSE)</f>
        <v>2</v>
      </c>
      <c r="F77" s="63" t="str">
        <f>VLOOKUP(B77,'Уч ЮН'!$A$3:$H$492,5,FALSE)</f>
        <v>Самарская</v>
      </c>
      <c r="G77" s="87">
        <f>VLOOKUP(B77,'Уч ЮН'!$A$3:$H$492,6,FALSE)</f>
        <v>0</v>
      </c>
      <c r="H77" s="114" t="str">
        <f>VLOOKUP(B77,'Уч ЮН'!$A$3:$H$492,7,FALSE)</f>
        <v>СДЮСШОР-2</v>
      </c>
      <c r="I77" s="60" t="str">
        <f t="shared" si="6"/>
        <v>2:03,0</v>
      </c>
      <c r="J77" s="265">
        <f t="shared" si="7"/>
        <v>2</v>
      </c>
      <c r="K77" s="265" t="s">
        <v>776</v>
      </c>
      <c r="L77" s="334" t="s">
        <v>136</v>
      </c>
      <c r="M77" s="334" t="s">
        <v>697</v>
      </c>
      <c r="N77" s="335">
        <f t="shared" si="8"/>
        <v>203</v>
      </c>
      <c r="O77" s="269" t="str">
        <f>VLOOKUP(B77,'Уч ЮН'!$A$3:$H$492,8,FALSE)</f>
        <v>Зайцев И. С, Андронов Ю. В.</v>
      </c>
      <c r="P77" s="64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124"/>
      <c r="AF77" s="124"/>
      <c r="AG77" s="124"/>
      <c r="AH77" s="124"/>
      <c r="AI77" s="124"/>
      <c r="AJ77" s="124"/>
      <c r="AK77" s="124"/>
    </row>
    <row r="78" spans="1:37" s="11" customFormat="1" ht="14.25" customHeight="1">
      <c r="A78" s="54">
        <v>7</v>
      </c>
      <c r="B78" s="62">
        <v>954</v>
      </c>
      <c r="C78" s="63" t="str">
        <f>VLOOKUP(B78,'Уч ЮН'!$A$3:$H$492,2,FALSE)</f>
        <v>Полкунов Константин</v>
      </c>
      <c r="D78" s="110" t="str">
        <f>VLOOKUP(B78,'Уч ЮН'!$A$3:$H$492,3,FALSE)</f>
        <v>2000</v>
      </c>
      <c r="E78" s="54"/>
      <c r="F78" s="63" t="str">
        <f>VLOOKUP(B78,'Уч ЮН'!$A$3:$H$492,5,FALSE)</f>
        <v>Тамбовская</v>
      </c>
      <c r="G78" s="87">
        <f>VLOOKUP(B78,'Уч ЮН'!$A$3:$H$492,6,FALSE)</f>
        <v>0</v>
      </c>
      <c r="H78" s="114" t="str">
        <f>VLOOKUP(B78,'Уч ЮН'!$A$3:$H$492,7,FALSE)</f>
        <v>СДЮСШОР "ЦПС по ЦИВС"</v>
      </c>
      <c r="I78" s="60" t="str">
        <f t="shared" si="6"/>
        <v>2:03,4</v>
      </c>
      <c r="J78" s="265">
        <f t="shared" si="7"/>
        <v>2</v>
      </c>
      <c r="K78" s="265" t="s">
        <v>776</v>
      </c>
      <c r="L78" s="334" t="s">
        <v>136</v>
      </c>
      <c r="M78" s="334" t="s">
        <v>848</v>
      </c>
      <c r="N78" s="335">
        <f t="shared" si="8"/>
        <v>203.4</v>
      </c>
      <c r="O78" s="269" t="str">
        <f>VLOOKUP(B78,'Уч ЮН'!$A$3:$H$492,8,FALSE)</f>
        <v>Судомоина Т.Г.</v>
      </c>
      <c r="P78" s="339"/>
      <c r="Q78" s="340"/>
      <c r="R78" s="340"/>
      <c r="S78" s="340"/>
      <c r="T78" s="340"/>
      <c r="V78" s="9"/>
      <c r="X78" s="30"/>
      <c r="AE78" s="120"/>
      <c r="AF78" s="120"/>
      <c r="AG78" s="120"/>
      <c r="AH78" s="120"/>
      <c r="AI78" s="120"/>
      <c r="AJ78" s="120"/>
      <c r="AK78" s="120"/>
    </row>
    <row r="79" spans="1:37" s="11" customFormat="1" ht="14.25" customHeight="1">
      <c r="A79" s="54">
        <v>8</v>
      </c>
      <c r="B79" s="62">
        <v>536</v>
      </c>
      <c r="C79" s="63" t="str">
        <f>VLOOKUP(B79,'Уч ЮН'!$A$3:$H$492,2,FALSE)</f>
        <v>Овчинников Михаил</v>
      </c>
      <c r="D79" s="110" t="str">
        <f>VLOOKUP(B79,'Уч ЮН'!$A$3:$H$492,3,FALSE)</f>
        <v>2000</v>
      </c>
      <c r="E79" s="54">
        <f>VLOOKUP(B79,'Уч ЮН'!$A$3:$H$492,4,FALSE)</f>
        <v>1</v>
      </c>
      <c r="F79" s="63" t="str">
        <f>VLOOKUP(B79,'Уч ЮН'!$A$3:$H$492,5,FALSE)</f>
        <v>Самарская</v>
      </c>
      <c r="G79" s="87">
        <f>VLOOKUP(B79,'Уч ЮН'!$A$3:$H$492,6,FALSE)</f>
        <v>0</v>
      </c>
      <c r="H79" s="114" t="str">
        <f>VLOOKUP(B79,'Уч ЮН'!$A$3:$H$492,7,FALSE)</f>
        <v>СДЮСШОР-2</v>
      </c>
      <c r="I79" s="60" t="str">
        <f t="shared" si="6"/>
        <v>2:03,9</v>
      </c>
      <c r="J79" s="265">
        <f t="shared" si="7"/>
        <v>2</v>
      </c>
      <c r="K79" s="265" t="s">
        <v>776</v>
      </c>
      <c r="L79" s="334" t="s">
        <v>136</v>
      </c>
      <c r="M79" s="334" t="s">
        <v>842</v>
      </c>
      <c r="N79" s="335">
        <f t="shared" si="8"/>
        <v>203.9</v>
      </c>
      <c r="O79" s="269" t="str">
        <f>VLOOKUP(B79,'Уч ЮН'!$A$3:$H$492,8,FALSE)</f>
        <v>Зайцев И. С, Андронов Ю. В.</v>
      </c>
      <c r="P79" s="336"/>
      <c r="Q79" s="337"/>
      <c r="R79" s="337"/>
      <c r="S79" s="337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120"/>
      <c r="AF79" s="120"/>
      <c r="AG79" s="120"/>
      <c r="AH79" s="120"/>
      <c r="AI79" s="120"/>
      <c r="AJ79" s="120"/>
      <c r="AK79" s="120"/>
    </row>
    <row r="80" spans="1:37" s="11" customFormat="1" ht="14.25" customHeight="1">
      <c r="A80" s="54">
        <v>9</v>
      </c>
      <c r="B80" s="62">
        <v>381</v>
      </c>
      <c r="C80" s="63" t="str">
        <f>VLOOKUP(B80,'Уч ЮН'!$A$3:$H$492,2,FALSE)</f>
        <v>Калмыков Андрей</v>
      </c>
      <c r="D80" s="110" t="str">
        <f>VLOOKUP(B80,'Уч ЮН'!$A$3:$H$492,3,FALSE)</f>
        <v>2000</v>
      </c>
      <c r="E80" s="54"/>
      <c r="F80" s="63" t="str">
        <f>VLOOKUP(B80,'Уч ЮН'!$A$3:$H$492,5,FALSE)</f>
        <v>Пензенская</v>
      </c>
      <c r="G80" s="87">
        <f>VLOOKUP(B80,'Уч ЮН'!$A$3:$H$492,6,FALSE)</f>
        <v>0</v>
      </c>
      <c r="H80" s="114" t="str">
        <f>VLOOKUP(B80,'Уч ЮН'!$A$3:$H$492,7,FALSE)</f>
        <v>ДЮСШ-2,Кузнецк</v>
      </c>
      <c r="I80" s="60" t="str">
        <f t="shared" si="6"/>
        <v>2:04,1</v>
      </c>
      <c r="J80" s="265">
        <f t="shared" si="7"/>
        <v>2</v>
      </c>
      <c r="K80" s="265">
        <v>7</v>
      </c>
      <c r="L80" s="334" t="s">
        <v>136</v>
      </c>
      <c r="M80" s="334" t="s">
        <v>843</v>
      </c>
      <c r="N80" s="335">
        <f t="shared" si="8"/>
        <v>204.1</v>
      </c>
      <c r="O80" s="269" t="str">
        <f>VLOOKUP(B80,'Уч ЮН'!$A$3:$H$492,8,FALSE)</f>
        <v>Акатьев В.В,</v>
      </c>
      <c r="P80" s="265"/>
      <c r="Q80" s="271"/>
      <c r="R80" s="271"/>
      <c r="S80" s="271"/>
      <c r="T80" s="271"/>
      <c r="V80" s="9"/>
      <c r="W80" s="9"/>
      <c r="X80" s="30"/>
      <c r="AE80" s="120"/>
      <c r="AF80" s="120"/>
      <c r="AG80" s="120"/>
      <c r="AH80" s="120"/>
      <c r="AI80" s="120"/>
      <c r="AJ80" s="120"/>
      <c r="AK80" s="120"/>
    </row>
    <row r="81" spans="1:37" s="9" customFormat="1" ht="14.25" customHeight="1">
      <c r="A81" s="54">
        <v>10</v>
      </c>
      <c r="B81" s="62">
        <v>338</v>
      </c>
      <c r="C81" s="63" t="str">
        <f>VLOOKUP(B81,'Уч ЮН'!$A$3:$H$492,2,FALSE)</f>
        <v>Гроо Денис</v>
      </c>
      <c r="D81" s="110" t="str">
        <f>VLOOKUP(B81,'Уч ЮН'!$A$3:$H$492,3,FALSE)</f>
        <v>2000</v>
      </c>
      <c r="E81" s="54" t="str">
        <f>VLOOKUP(B81,'Уч ЮН'!$A$3:$H$492,4,FALSE)</f>
        <v>2</v>
      </c>
      <c r="F81" s="63" t="str">
        <f>VLOOKUP(B81,'Уч ЮН'!$A$3:$H$492,5,FALSE)</f>
        <v>Пензенская</v>
      </c>
      <c r="G81" s="87">
        <f>VLOOKUP(B81,'Уч ЮН'!$A$3:$H$492,6,FALSE)</f>
        <v>0</v>
      </c>
      <c r="H81" s="114" t="str">
        <f>VLOOKUP(B81,'Уч ЮН'!$A$3:$H$492,7,FALSE)</f>
        <v>КСШОР</v>
      </c>
      <c r="I81" s="60" t="str">
        <f t="shared" si="6"/>
        <v>2:05,3</v>
      </c>
      <c r="J81" s="265">
        <f t="shared" si="7"/>
        <v>2</v>
      </c>
      <c r="K81" s="265" t="s">
        <v>776</v>
      </c>
      <c r="L81" s="334" t="s">
        <v>136</v>
      </c>
      <c r="M81" s="334" t="s">
        <v>653</v>
      </c>
      <c r="N81" s="335">
        <f t="shared" si="8"/>
        <v>205.3</v>
      </c>
      <c r="O81" s="269" t="str">
        <f>VLOOKUP(B81,'Уч ЮН'!$A$3:$H$492,8,FALSE)</f>
        <v>Кузнецов В.Б.</v>
      </c>
      <c r="P81" s="64"/>
      <c r="AE81" s="150"/>
      <c r="AF81" s="150"/>
      <c r="AG81" s="150"/>
      <c r="AH81" s="150"/>
      <c r="AI81" s="150"/>
      <c r="AJ81" s="150"/>
      <c r="AK81" s="150"/>
    </row>
    <row r="82" spans="1:37" s="9" customFormat="1" ht="14.25" customHeight="1">
      <c r="A82" s="54">
        <v>11</v>
      </c>
      <c r="B82" s="62">
        <v>12</v>
      </c>
      <c r="C82" s="63" t="str">
        <f>VLOOKUP(B82,'Уч ЮН'!$A$3:$H$492,2,FALSE)</f>
        <v>Смоленцев Александр</v>
      </c>
      <c r="D82" s="110" t="str">
        <f>VLOOKUP(B82,'Уч ЮН'!$A$3:$H$492,3,FALSE)</f>
        <v>2000</v>
      </c>
      <c r="E82" s="54">
        <f>VLOOKUP(B82,'Уч ЮН'!$A$3:$H$492,4,FALSE)</f>
        <v>2</v>
      </c>
      <c r="F82" s="63" t="str">
        <f>VLOOKUP(B82,'Уч ЮН'!$A$3:$H$492,5,FALSE)</f>
        <v>Тамбовская</v>
      </c>
      <c r="G82" s="87">
        <f>VLOOKUP(B82,'Уч ЮН'!$A$3:$H$492,6,FALSE)</f>
        <v>0</v>
      </c>
      <c r="H82" s="114" t="str">
        <f>VLOOKUP(B82,'Уч ЮН'!$A$3:$H$492,7,FALSE)</f>
        <v>ДЮСШ (Мичуринск)</v>
      </c>
      <c r="I82" s="60" t="str">
        <f t="shared" si="6"/>
        <v>2:10,2</v>
      </c>
      <c r="J82" s="265">
        <f t="shared" si="7"/>
        <v>2</v>
      </c>
      <c r="K82" s="265" t="s">
        <v>776</v>
      </c>
      <c r="L82" s="334" t="s">
        <v>136</v>
      </c>
      <c r="M82" s="334" t="s">
        <v>844</v>
      </c>
      <c r="N82" s="335">
        <f t="shared" si="8"/>
        <v>210.2</v>
      </c>
      <c r="O82" s="269" t="str">
        <f>VLOOKUP(B82,'Уч ЮН'!$A$3:$H$492,8,FALSE)</f>
        <v>Мироненко В.И.</v>
      </c>
      <c r="P82" s="338"/>
      <c r="Q82" s="337"/>
      <c r="R82" s="337"/>
      <c r="S82" s="337"/>
      <c r="T82" s="337"/>
      <c r="U82" s="11"/>
      <c r="Y82" s="11"/>
      <c r="Z82" s="11"/>
      <c r="AA82" s="11"/>
      <c r="AB82" s="11"/>
      <c r="AC82" s="11"/>
      <c r="AD82" s="11"/>
      <c r="AE82" s="120"/>
      <c r="AF82" s="120"/>
      <c r="AG82" s="120"/>
      <c r="AH82" s="120"/>
      <c r="AI82" s="120"/>
      <c r="AJ82" s="120"/>
      <c r="AK82" s="120"/>
    </row>
    <row r="83" spans="1:37" s="9" customFormat="1" ht="14.25" customHeight="1">
      <c r="A83" s="54">
        <v>11</v>
      </c>
      <c r="B83" s="62">
        <v>58</v>
      </c>
      <c r="C83" s="63" t="str">
        <f>VLOOKUP(B83,'Уч ЮН'!$A$3:$H$492,2,FALSE)</f>
        <v>Киселёв Константин</v>
      </c>
      <c r="D83" s="110" t="str">
        <f>VLOOKUP(B83,'Уч ЮН'!$A$3:$H$492,3,FALSE)</f>
        <v>2000</v>
      </c>
      <c r="E83" s="54"/>
      <c r="F83" s="63" t="str">
        <f>VLOOKUP(B83,'Уч ЮН'!$A$3:$H$492,5,FALSE)</f>
        <v>Пензенская</v>
      </c>
      <c r="G83" s="87">
        <f>VLOOKUP(B83,'Уч ЮН'!$A$3:$H$492,6,FALSE)</f>
        <v>0</v>
      </c>
      <c r="H83" s="114" t="str">
        <f>VLOOKUP(B83,'Уч ЮН'!$A$3:$H$492,7,FALSE)</f>
        <v>ДЮСШ</v>
      </c>
      <c r="I83" s="60" t="str">
        <f t="shared" si="6"/>
        <v>2:10,2</v>
      </c>
      <c r="J83" s="265">
        <f t="shared" si="7"/>
        <v>2</v>
      </c>
      <c r="K83" s="265" t="s">
        <v>776</v>
      </c>
      <c r="L83" s="334" t="s">
        <v>136</v>
      </c>
      <c r="M83" s="334" t="s">
        <v>844</v>
      </c>
      <c r="N83" s="335">
        <f t="shared" si="8"/>
        <v>210.2</v>
      </c>
      <c r="O83" s="269" t="str">
        <f>VLOOKUP(B83,'Уч ЮН'!$A$3:$H$492,8,FALSE)</f>
        <v>Бесчастнова Л.Н.</v>
      </c>
      <c r="P83" s="64"/>
      <c r="AE83" s="120"/>
      <c r="AF83" s="120"/>
      <c r="AG83" s="120"/>
      <c r="AH83" s="120"/>
      <c r="AI83" s="120"/>
      <c r="AJ83" s="120"/>
      <c r="AK83" s="120"/>
    </row>
    <row r="84" spans="1:37" s="9" customFormat="1" ht="14.25" customHeight="1">
      <c r="A84" s="54">
        <v>13</v>
      </c>
      <c r="B84" s="62">
        <v>433</v>
      </c>
      <c r="C84" s="63" t="str">
        <f>VLOOKUP(B84,'Уч ЮН'!$A$3:$H$492,2,FALSE)</f>
        <v>Гусятников Борис</v>
      </c>
      <c r="D84" s="110" t="str">
        <f>VLOOKUP(B84,'Уч ЮН'!$A$3:$H$492,3,FALSE)</f>
        <v>1999</v>
      </c>
      <c r="E84" s="54" t="str">
        <f>VLOOKUP(B84,'Уч ЮН'!$A$3:$H$492,4,FALSE)</f>
        <v>1</v>
      </c>
      <c r="F84" s="63" t="str">
        <f>VLOOKUP(B84,'Уч ЮН'!$A$3:$H$492,5,FALSE)</f>
        <v>Пензенская</v>
      </c>
      <c r="G84" s="87">
        <f>VLOOKUP(B84,'Уч ЮН'!$A$3:$H$492,6,FALSE)</f>
        <v>0</v>
      </c>
      <c r="H84" s="114" t="str">
        <f>VLOOKUP(B84,'Уч ЮН'!$A$3:$H$492,7,FALSE)</f>
        <v>ДЮСШ-6</v>
      </c>
      <c r="I84" s="60" t="str">
        <f t="shared" si="6"/>
        <v>2:10,5</v>
      </c>
      <c r="J84" s="265">
        <f t="shared" si="7"/>
        <v>2</v>
      </c>
      <c r="K84" s="265" t="s">
        <v>776</v>
      </c>
      <c r="L84" s="334" t="s">
        <v>136</v>
      </c>
      <c r="M84" s="334" t="s">
        <v>830</v>
      </c>
      <c r="N84" s="335">
        <f t="shared" si="8"/>
        <v>210.5</v>
      </c>
      <c r="O84" s="269" t="str">
        <f>VLOOKUP(B84,'Уч ЮН'!$A$3:$H$492,8,FALSE)</f>
        <v>Гарынов А.А,</v>
      </c>
      <c r="P84" s="64"/>
      <c r="AE84" s="124"/>
      <c r="AF84" s="124"/>
      <c r="AG84" s="124"/>
      <c r="AH84" s="124"/>
      <c r="AI84" s="124"/>
      <c r="AJ84" s="124"/>
      <c r="AK84" s="124"/>
    </row>
    <row r="85" spans="1:37" s="9" customFormat="1" ht="15" hidden="1" customHeight="1">
      <c r="A85" s="54"/>
      <c r="B85" s="62">
        <v>339</v>
      </c>
      <c r="C85" s="63" t="str">
        <f>VLOOKUP(B85,'Уч ЮН'!$A$3:$H$492,2,FALSE)</f>
        <v>Седов Илья</v>
      </c>
      <c r="D85" s="110" t="str">
        <f>VLOOKUP(B85,'Уч ЮН'!$A$3:$H$492,3,FALSE)</f>
        <v>2000</v>
      </c>
      <c r="E85" s="54">
        <f>VLOOKUP(B85,'Уч ЮН'!$A$3:$H$492,4,FALSE)</f>
        <v>0</v>
      </c>
      <c r="F85" s="63" t="str">
        <f>VLOOKUP(B85,'Уч ЮН'!$A$3:$H$492,5,FALSE)</f>
        <v>Пензенская</v>
      </c>
      <c r="G85" s="87">
        <f>VLOOKUP(B85,'Уч ЮН'!$A$3:$H$492,6,FALSE)</f>
        <v>0</v>
      </c>
      <c r="H85" s="114" t="str">
        <f>VLOOKUP(B85,'Уч ЮН'!$A$3:$H$492,7,FALSE)</f>
        <v>КСШОР</v>
      </c>
      <c r="I85" s="60" t="str">
        <f t="shared" si="6"/>
        <v>:н.я.</v>
      </c>
      <c r="J85" s="265"/>
      <c r="K85" s="265" t="s">
        <v>776</v>
      </c>
      <c r="L85" s="334"/>
      <c r="M85" s="334" t="s">
        <v>718</v>
      </c>
      <c r="N85" s="335" t="e">
        <f t="shared" si="8"/>
        <v>#VALUE!</v>
      </c>
      <c r="O85" s="269" t="str">
        <f>VLOOKUP(B85,'Уч ЮН'!$A$3:$H$492,8,FALSE)</f>
        <v>Кузнецов В.Б.</v>
      </c>
      <c r="P85" s="64"/>
      <c r="AE85" s="120"/>
      <c r="AF85" s="120"/>
      <c r="AG85" s="120"/>
      <c r="AH85" s="120"/>
      <c r="AI85" s="120"/>
      <c r="AJ85" s="120"/>
      <c r="AK85" s="120"/>
    </row>
    <row r="86" spans="1:37" s="86" customFormat="1" ht="15.75" customHeight="1">
      <c r="A86" s="378" t="s">
        <v>400</v>
      </c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69"/>
      <c r="V86" s="64"/>
      <c r="W86" s="64"/>
      <c r="X86" s="64"/>
      <c r="Y86" s="64"/>
      <c r="Z86" s="64"/>
      <c r="AA86" s="64"/>
      <c r="AB86" s="64"/>
      <c r="AC86" s="64"/>
      <c r="AD86" s="64"/>
      <c r="AE86" s="69"/>
      <c r="AF86" s="64"/>
      <c r="AG86" s="64"/>
      <c r="AH86" s="69"/>
      <c r="AI86" s="64"/>
      <c r="AJ86" s="64"/>
      <c r="AK86" s="64"/>
    </row>
    <row r="87" spans="1:37" s="86" customFormat="1" ht="15.75" customHeight="1">
      <c r="A87" s="380" t="s">
        <v>42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69"/>
      <c r="V87" s="69"/>
      <c r="W87" s="9"/>
      <c r="X87" s="30"/>
      <c r="AE87" s="64"/>
      <c r="AF87" s="64"/>
      <c r="AG87" s="64"/>
      <c r="AH87" s="64"/>
      <c r="AI87" s="64"/>
      <c r="AJ87" s="64"/>
      <c r="AK87" s="64"/>
    </row>
    <row r="88" spans="1:37" s="100" customFormat="1" ht="13.5" customHeight="1">
      <c r="A88" s="341"/>
      <c r="B88" s="342"/>
      <c r="C88" s="343"/>
      <c r="D88" s="344"/>
      <c r="E88" s="345"/>
      <c r="F88" s="346"/>
      <c r="G88" s="347"/>
      <c r="H88" s="348"/>
      <c r="I88" s="381" t="s">
        <v>24</v>
      </c>
      <c r="J88" s="381"/>
      <c r="K88" s="381"/>
      <c r="L88" s="381"/>
      <c r="M88" s="381"/>
      <c r="N88" s="381"/>
      <c r="O88" s="349" t="s">
        <v>867</v>
      </c>
      <c r="P88" s="382" t="s">
        <v>28</v>
      </c>
      <c r="Q88" s="382"/>
      <c r="R88" s="383"/>
      <c r="S88" s="383"/>
      <c r="T88" s="383"/>
      <c r="U88" s="47"/>
      <c r="V88" s="9"/>
      <c r="W88" s="9"/>
      <c r="X88" s="30"/>
      <c r="AE88" s="98"/>
      <c r="AF88" s="98"/>
      <c r="AG88" s="98"/>
      <c r="AH88" s="98"/>
      <c r="AI88" s="98"/>
      <c r="AJ88" s="98"/>
      <c r="AK88" s="98"/>
    </row>
    <row r="89" spans="1:37" s="32" customFormat="1" ht="25.5" customHeight="1">
      <c r="A89" s="324" t="s">
        <v>2</v>
      </c>
      <c r="B89" s="324" t="s">
        <v>25</v>
      </c>
      <c r="C89" s="324" t="s">
        <v>3</v>
      </c>
      <c r="D89" s="325" t="s">
        <v>406</v>
      </c>
      <c r="E89" s="324" t="s">
        <v>5</v>
      </c>
      <c r="F89" s="324" t="s">
        <v>6</v>
      </c>
      <c r="G89" s="324" t="s">
        <v>7</v>
      </c>
      <c r="H89" s="326" t="s">
        <v>8</v>
      </c>
      <c r="I89" s="92" t="s">
        <v>10</v>
      </c>
      <c r="J89" s="323" t="s">
        <v>18</v>
      </c>
      <c r="K89" s="323"/>
      <c r="L89" s="91" t="s">
        <v>31</v>
      </c>
      <c r="M89" s="91" t="s">
        <v>32</v>
      </c>
      <c r="N89" s="119" t="s">
        <v>33</v>
      </c>
      <c r="O89" s="117" t="s">
        <v>11</v>
      </c>
      <c r="P89" s="384" t="s">
        <v>12</v>
      </c>
      <c r="Q89" s="384"/>
      <c r="R89" s="384"/>
      <c r="S89" s="350" t="s">
        <v>13</v>
      </c>
      <c r="T89" s="351" t="s">
        <v>2</v>
      </c>
      <c r="U89" s="115"/>
      <c r="V89" s="50"/>
      <c r="W89" s="50"/>
      <c r="X89" s="51"/>
      <c r="AE89" s="64"/>
      <c r="AF89" s="64"/>
      <c r="AG89" s="64"/>
      <c r="AH89" s="64"/>
      <c r="AI89" s="64"/>
      <c r="AJ89" s="64"/>
      <c r="AK89" s="64"/>
    </row>
    <row r="90" spans="1:37" s="11" customFormat="1" ht="14.25" customHeight="1">
      <c r="A90" s="54">
        <v>1</v>
      </c>
      <c r="B90" s="62">
        <v>344</v>
      </c>
      <c r="C90" s="63" t="str">
        <f>VLOOKUP(B90,'Уч ЮН'!$A$3:$H$492,2,FALSE)</f>
        <v>Башкирцев Денис</v>
      </c>
      <c r="D90" s="110" t="str">
        <f>VLOOKUP(B90,'Уч ЮН'!$A$3:$H$492,3,FALSE)</f>
        <v>1996</v>
      </c>
      <c r="E90" s="54" t="str">
        <f>VLOOKUP(B90,'Уч ЮН'!$A$3:$H$492,4,FALSE)</f>
        <v>МС</v>
      </c>
      <c r="F90" s="63" t="str">
        <f>VLOOKUP(B90,'Уч ЮН'!$A$3:$H$492,5,FALSE)</f>
        <v>Пензенская</v>
      </c>
      <c r="G90" s="87">
        <f>VLOOKUP(B90,'Уч ЮН'!$A$3:$H$492,6,FALSE)</f>
        <v>0</v>
      </c>
      <c r="H90" s="114" t="str">
        <f>VLOOKUP(B90,'Уч ЮН'!$A$3:$H$492,7,FALSE)</f>
        <v>КСШОР</v>
      </c>
      <c r="I90" s="60" t="str">
        <f t="shared" ref="I90:I108" si="9">CONCATENATE(L90,":",M90)</f>
        <v>1:52,7</v>
      </c>
      <c r="J90" s="265" t="str">
        <f t="shared" ref="J90:J108" si="10">LOOKUP(N90,$U$1:$AC$1,$U$2:$AC$2)</f>
        <v>КМС</v>
      </c>
      <c r="K90" s="265"/>
      <c r="L90" s="334" t="s">
        <v>143</v>
      </c>
      <c r="M90" s="334" t="s">
        <v>689</v>
      </c>
      <c r="N90" s="335">
        <f t="shared" ref="N90:N108" si="11">(L90*100)+M90</f>
        <v>152.69999999999999</v>
      </c>
      <c r="O90" s="269" t="str">
        <f>VLOOKUP(B90,'Уч ЮН'!$A$3:$H$492,8,FALSE)</f>
        <v>Кузнецов В.Б.</v>
      </c>
      <c r="P90" s="265"/>
      <c r="Q90" s="271"/>
      <c r="R90" s="271"/>
      <c r="S90" s="271"/>
      <c r="T90" s="271"/>
      <c r="U90" s="34"/>
      <c r="V90" s="9"/>
      <c r="W90" s="50"/>
      <c r="X90" s="51"/>
      <c r="AE90" s="124"/>
      <c r="AF90" s="124"/>
      <c r="AG90" s="124"/>
      <c r="AH90" s="124"/>
      <c r="AI90" s="124"/>
      <c r="AJ90" s="124"/>
      <c r="AK90" s="124"/>
    </row>
    <row r="91" spans="1:37" s="11" customFormat="1" ht="14.25" customHeight="1">
      <c r="A91" s="54">
        <v>2</v>
      </c>
      <c r="B91" s="62">
        <v>193</v>
      </c>
      <c r="C91" s="63" t="str">
        <f>VLOOKUP(B91,'Уч ЮН'!$A$3:$H$492,2,FALSE)</f>
        <v>Морозкин Вадим</v>
      </c>
      <c r="D91" s="110" t="str">
        <f>VLOOKUP(B91,'Уч ЮН'!$A$3:$H$492,3,FALSE)</f>
        <v>1997</v>
      </c>
      <c r="E91" s="54" t="str">
        <f>VLOOKUP(B91,'Уч ЮН'!$A$3:$H$492,4,FALSE)</f>
        <v>КМС</v>
      </c>
      <c r="F91" s="63" t="str">
        <f>VLOOKUP(B91,'Уч ЮН'!$A$3:$H$492,5,FALSE)</f>
        <v>Мордовия</v>
      </c>
      <c r="G91" s="87">
        <f>VLOOKUP(B91,'Уч ЮН'!$A$3:$H$492,6,FALSE)</f>
        <v>0</v>
      </c>
      <c r="H91" s="114" t="str">
        <f>VLOOKUP(B91,'Уч ЮН'!$A$3:$H$492,7,FALSE)</f>
        <v>СШОР им. П.Г.Болотникова, МГПИ</v>
      </c>
      <c r="I91" s="60" t="str">
        <f t="shared" si="9"/>
        <v>1:53,4</v>
      </c>
      <c r="J91" s="265" t="str">
        <f t="shared" si="10"/>
        <v>КМС</v>
      </c>
      <c r="K91" s="265"/>
      <c r="L91" s="334" t="s">
        <v>143</v>
      </c>
      <c r="M91" s="334" t="s">
        <v>738</v>
      </c>
      <c r="N91" s="335">
        <f t="shared" si="11"/>
        <v>153.4</v>
      </c>
      <c r="O91" s="269" t="str">
        <f>VLOOKUP(B91,'Уч ЮН'!$A$3:$H$492,8,FALSE)</f>
        <v>Запрялов В.А</v>
      </c>
      <c r="P91" s="265"/>
      <c r="Q91" s="271"/>
      <c r="R91" s="271"/>
      <c r="S91" s="271"/>
      <c r="T91" s="271"/>
      <c r="U91" s="34"/>
      <c r="V91" s="9"/>
      <c r="W91" s="9"/>
      <c r="X91" s="30"/>
      <c r="AE91" s="124"/>
      <c r="AF91" s="124"/>
      <c r="AG91" s="124"/>
      <c r="AH91" s="124"/>
      <c r="AI91" s="124"/>
      <c r="AJ91" s="124"/>
      <c r="AK91" s="124"/>
    </row>
    <row r="92" spans="1:37" s="11" customFormat="1" ht="14.25" customHeight="1">
      <c r="A92" s="54">
        <v>3</v>
      </c>
      <c r="B92" s="62">
        <v>522</v>
      </c>
      <c r="C92" s="63" t="str">
        <f>VLOOKUP(B92,'Уч ЮН'!$A$3:$H$492,2,FALSE)</f>
        <v>Таткенов Руслан</v>
      </c>
      <c r="D92" s="110" t="str">
        <f>VLOOKUP(B92,'Уч ЮН'!$A$3:$H$492,3,FALSE)</f>
        <v>1994</v>
      </c>
      <c r="E92" s="54" t="str">
        <f>VLOOKUP(B92,'Уч ЮН'!$A$3:$H$492,4,FALSE)</f>
        <v>КМС</v>
      </c>
      <c r="F92" s="63" t="str">
        <f>VLOOKUP(B92,'Уч ЮН'!$A$3:$H$492,5,FALSE)</f>
        <v>Самарская</v>
      </c>
      <c r="G92" s="87">
        <f>VLOOKUP(B92,'Уч ЮН'!$A$3:$H$492,6,FALSE)</f>
        <v>0</v>
      </c>
      <c r="H92" s="114" t="str">
        <f>VLOOKUP(B92,'Уч ЮН'!$A$3:$H$492,7,FALSE)</f>
        <v>СДЮСШОР-2</v>
      </c>
      <c r="I92" s="60" t="str">
        <f t="shared" si="9"/>
        <v>1:54,8</v>
      </c>
      <c r="J92" s="265" t="str">
        <f t="shared" si="10"/>
        <v>КМС</v>
      </c>
      <c r="K92" s="265"/>
      <c r="L92" s="334" t="s">
        <v>143</v>
      </c>
      <c r="M92" s="334" t="s">
        <v>715</v>
      </c>
      <c r="N92" s="335">
        <f t="shared" si="11"/>
        <v>154.80000000000001</v>
      </c>
      <c r="O92" s="269" t="str">
        <f>VLOOKUP(B92,'Уч ЮН'!$A$3:$H$492,8,FALSE)</f>
        <v>Комаров С.В.</v>
      </c>
      <c r="P92" s="64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124"/>
      <c r="AF92" s="124"/>
      <c r="AG92" s="124"/>
      <c r="AH92" s="124"/>
      <c r="AI92" s="124"/>
      <c r="AJ92" s="124"/>
      <c r="AK92" s="124"/>
    </row>
    <row r="93" spans="1:37" s="11" customFormat="1" ht="14.25" customHeight="1">
      <c r="A93" s="54">
        <v>7</v>
      </c>
      <c r="B93" s="62">
        <v>343</v>
      </c>
      <c r="C93" s="63" t="str">
        <f>VLOOKUP(B93,'Уч ЮН'!$A$3:$H$492,2,FALSE)</f>
        <v>Царапкин Максим</v>
      </c>
      <c r="D93" s="110" t="str">
        <f>VLOOKUP(B93,'Уч ЮН'!$A$3:$H$492,3,FALSE)</f>
        <v>1998</v>
      </c>
      <c r="E93" s="54" t="str">
        <f>VLOOKUP(B93,'Уч ЮН'!$A$3:$H$492,4,FALSE)</f>
        <v>КМС</v>
      </c>
      <c r="F93" s="63" t="str">
        <f>VLOOKUP(B93,'Уч ЮН'!$A$3:$H$492,5,FALSE)</f>
        <v>Пензенская</v>
      </c>
      <c r="G93" s="87">
        <f>VLOOKUP(B93,'Уч ЮН'!$A$3:$H$492,6,FALSE)</f>
        <v>0</v>
      </c>
      <c r="H93" s="114" t="str">
        <f>VLOOKUP(B93,'Уч ЮН'!$A$3:$H$492,7,FALSE)</f>
        <v>КСШОР</v>
      </c>
      <c r="I93" s="60" t="str">
        <f t="shared" si="9"/>
        <v>1:55,2</v>
      </c>
      <c r="J93" s="265">
        <f t="shared" si="10"/>
        <v>1</v>
      </c>
      <c r="K93" s="265"/>
      <c r="L93" s="334" t="s">
        <v>143</v>
      </c>
      <c r="M93" s="334" t="s">
        <v>857</v>
      </c>
      <c r="N93" s="335">
        <f t="shared" si="11"/>
        <v>155.19999999999999</v>
      </c>
      <c r="O93" s="269" t="str">
        <f>VLOOKUP(B93,'Уч ЮН'!$A$3:$H$492,8,FALSE)</f>
        <v>Кузнецов В.Б.</v>
      </c>
      <c r="P93" s="64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120"/>
      <c r="AF93" s="120"/>
      <c r="AG93" s="120"/>
      <c r="AH93" s="120"/>
      <c r="AI93" s="120"/>
      <c r="AJ93" s="120"/>
      <c r="AK93" s="120"/>
    </row>
    <row r="94" spans="1:37" s="11" customFormat="1" ht="14.25" customHeight="1">
      <c r="A94" s="54">
        <v>4</v>
      </c>
      <c r="B94" s="62">
        <v>168</v>
      </c>
      <c r="C94" s="63" t="str">
        <f>VLOOKUP(B94,'Уч ЮН'!$A$3:$H$492,2,FALSE)</f>
        <v>Шишканов Дитрий</v>
      </c>
      <c r="D94" s="110" t="str">
        <f>VLOOKUP(B94,'Уч ЮН'!$A$3:$H$492,3,FALSE)</f>
        <v>1996</v>
      </c>
      <c r="E94" s="54" t="str">
        <f>VLOOKUP(B94,'Уч ЮН'!$A$3:$H$492,4,FALSE)</f>
        <v>КМС</v>
      </c>
      <c r="F94" s="63" t="str">
        <f>VLOOKUP(B94,'Уч ЮН'!$A$3:$H$492,5,FALSE)</f>
        <v>Мордовия</v>
      </c>
      <c r="G94" s="87">
        <f>VLOOKUP(B94,'Уч ЮН'!$A$3:$H$492,6,FALSE)</f>
        <v>0</v>
      </c>
      <c r="H94" s="114" t="str">
        <f>VLOOKUP(B94,'Уч ЮН'!$A$3:$H$492,7,FALSE)</f>
        <v>МГУ им. Н. П. Огарёва</v>
      </c>
      <c r="I94" s="60" t="str">
        <f t="shared" si="9"/>
        <v>1:59,1</v>
      </c>
      <c r="J94" s="265">
        <f t="shared" si="10"/>
        <v>1</v>
      </c>
      <c r="K94" s="265"/>
      <c r="L94" s="334" t="s">
        <v>143</v>
      </c>
      <c r="M94" s="334" t="s">
        <v>696</v>
      </c>
      <c r="N94" s="335">
        <f t="shared" si="11"/>
        <v>159.1</v>
      </c>
      <c r="O94" s="269" t="str">
        <f>VLOOKUP(B94,'Уч ЮН'!$A$3:$H$492,8,FALSE)</f>
        <v>Разов В. Н.</v>
      </c>
      <c r="P94" s="6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120"/>
      <c r="AF94" s="120"/>
      <c r="AG94" s="120"/>
      <c r="AH94" s="120"/>
      <c r="AI94" s="120"/>
      <c r="AJ94" s="120"/>
      <c r="AK94" s="120"/>
    </row>
    <row r="95" spans="1:37" s="11" customFormat="1" ht="14.25" customHeight="1">
      <c r="A95" s="54">
        <v>5</v>
      </c>
      <c r="B95" s="62">
        <v>940</v>
      </c>
      <c r="C95" s="63" t="str">
        <f>VLOOKUP(B95,'Уч ЮН'!$A$3:$H$492,2,FALSE)</f>
        <v>Собин Алексей</v>
      </c>
      <c r="D95" s="110" t="str">
        <f>VLOOKUP(B95,'Уч ЮН'!$A$3:$H$492,3,FALSE)</f>
        <v>1985</v>
      </c>
      <c r="E95" s="54" t="str">
        <f>VLOOKUP(B95,'Уч ЮН'!$A$3:$H$492,4,FALSE)</f>
        <v>МСМК</v>
      </c>
      <c r="F95" s="63" t="str">
        <f>VLOOKUP(B95,'Уч ЮН'!$A$3:$H$492,5,FALSE)</f>
        <v>Пензенская</v>
      </c>
      <c r="G95" s="87">
        <f>VLOOKUP(B95,'Уч ЮН'!$A$3:$H$492,6,FALSE)</f>
        <v>0</v>
      </c>
      <c r="H95" s="114" t="str">
        <f>VLOOKUP(B95,'Уч ЮН'!$A$3:$H$492,7,FALSE)</f>
        <v>ЦСП</v>
      </c>
      <c r="I95" s="60" t="str">
        <f t="shared" si="9"/>
        <v>2:00,5</v>
      </c>
      <c r="J95" s="265">
        <f t="shared" si="10"/>
        <v>1</v>
      </c>
      <c r="K95" s="265"/>
      <c r="L95" s="334" t="s">
        <v>136</v>
      </c>
      <c r="M95" s="334" t="s">
        <v>713</v>
      </c>
      <c r="N95" s="335">
        <f t="shared" si="11"/>
        <v>200.5</v>
      </c>
      <c r="O95" s="269" t="str">
        <f>VLOOKUP(B95,'Уч ЮН'!$A$3:$H$492,8,FALSE)</f>
        <v>Тюленевы С.В.,С.Е.</v>
      </c>
      <c r="P95" s="64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120"/>
      <c r="AF95" s="120"/>
      <c r="AG95" s="120"/>
      <c r="AH95" s="120"/>
      <c r="AI95" s="120"/>
      <c r="AJ95" s="120"/>
      <c r="AK95" s="120"/>
    </row>
    <row r="96" spans="1:37" s="11" customFormat="1" ht="14.25" customHeight="1">
      <c r="A96" s="54">
        <v>6</v>
      </c>
      <c r="B96" s="62">
        <v>342</v>
      </c>
      <c r="C96" s="63" t="str">
        <f>VLOOKUP(B96,'Уч ЮН'!$A$3:$H$492,2,FALSE)</f>
        <v>Стуклов Артем</v>
      </c>
      <c r="D96" s="110" t="str">
        <f>VLOOKUP(B96,'Уч ЮН'!$A$3:$H$492,3,FALSE)</f>
        <v>1998</v>
      </c>
      <c r="E96" s="54"/>
      <c r="F96" s="63" t="str">
        <f>VLOOKUP(B96,'Уч ЮН'!$A$3:$H$492,5,FALSE)</f>
        <v>Пензенская</v>
      </c>
      <c r="G96" s="87">
        <f>VLOOKUP(B96,'Уч ЮН'!$A$3:$H$492,6,FALSE)</f>
        <v>0</v>
      </c>
      <c r="H96" s="114" t="str">
        <f>VLOOKUP(B96,'Уч ЮН'!$A$3:$H$492,7,FALSE)</f>
        <v>КСШОР</v>
      </c>
      <c r="I96" s="60" t="str">
        <f t="shared" si="9"/>
        <v>2:00,7</v>
      </c>
      <c r="J96" s="265">
        <f t="shared" si="10"/>
        <v>1</v>
      </c>
      <c r="K96" s="265"/>
      <c r="L96" s="334" t="s">
        <v>136</v>
      </c>
      <c r="M96" s="334" t="s">
        <v>655</v>
      </c>
      <c r="N96" s="335">
        <f t="shared" si="11"/>
        <v>200.7</v>
      </c>
      <c r="O96" s="269" t="str">
        <f>VLOOKUP(B96,'Уч ЮН'!$A$3:$H$492,8,FALSE)</f>
        <v>Кузнецов В.Б.</v>
      </c>
      <c r="P96" s="64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124"/>
      <c r="AF96" s="124"/>
      <c r="AG96" s="124"/>
      <c r="AH96" s="124"/>
      <c r="AI96" s="124"/>
      <c r="AJ96" s="124"/>
      <c r="AK96" s="124"/>
    </row>
    <row r="97" spans="1:37" s="9" customFormat="1" ht="14.25" customHeight="1">
      <c r="A97" s="54">
        <v>7</v>
      </c>
      <c r="B97" s="62">
        <v>523</v>
      </c>
      <c r="C97" s="63" t="str">
        <f>VLOOKUP(B97,'Уч ЮН'!$A$3:$H$492,2,FALSE)</f>
        <v>Бакчинов Владимир</v>
      </c>
      <c r="D97" s="110" t="str">
        <f>VLOOKUP(B97,'Уч ЮН'!$A$3:$H$492,3,FALSE)</f>
        <v>1998</v>
      </c>
      <c r="E97" s="54">
        <f>VLOOKUP(B97,'Уч ЮН'!$A$3:$H$492,4,FALSE)</f>
        <v>1</v>
      </c>
      <c r="F97" s="63" t="str">
        <f>VLOOKUP(B97,'Уч ЮН'!$A$3:$H$492,5,FALSE)</f>
        <v>Самарская</v>
      </c>
      <c r="G97" s="87">
        <f>VLOOKUP(B97,'Уч ЮН'!$A$3:$H$492,6,FALSE)</f>
        <v>0</v>
      </c>
      <c r="H97" s="114" t="str">
        <f>VLOOKUP(B97,'Уч ЮН'!$A$3:$H$492,7,FALSE)</f>
        <v>СДЮСШОР-2</v>
      </c>
      <c r="I97" s="60" t="str">
        <f t="shared" si="9"/>
        <v>2:02,3</v>
      </c>
      <c r="J97" s="265">
        <f t="shared" si="10"/>
        <v>2</v>
      </c>
      <c r="K97" s="265"/>
      <c r="L97" s="334" t="s">
        <v>136</v>
      </c>
      <c r="M97" s="334" t="s">
        <v>652</v>
      </c>
      <c r="N97" s="335">
        <f t="shared" si="11"/>
        <v>202.3</v>
      </c>
      <c r="O97" s="269" t="str">
        <f>VLOOKUP(B97,'Уч ЮН'!$A$3:$H$492,8,FALSE)</f>
        <v>Комаров С.В.</v>
      </c>
      <c r="P97" s="64"/>
      <c r="AE97" s="124"/>
      <c r="AF97" s="124"/>
      <c r="AG97" s="124"/>
      <c r="AH97" s="124"/>
      <c r="AI97" s="124"/>
      <c r="AJ97" s="124"/>
      <c r="AK97" s="124"/>
    </row>
    <row r="98" spans="1:37" s="11" customFormat="1" ht="14.25" customHeight="1">
      <c r="A98" s="54">
        <v>8</v>
      </c>
      <c r="B98" s="62">
        <v>294</v>
      </c>
      <c r="C98" s="63" t="str">
        <f>VLOOKUP(B98,'Уч ЮН'!$A$3:$H$492,2,FALSE)</f>
        <v>Михайлов Александр</v>
      </c>
      <c r="D98" s="110" t="str">
        <f>VLOOKUP(B98,'Уч ЮН'!$A$3:$H$492,3,FALSE)</f>
        <v>1996</v>
      </c>
      <c r="E98" s="54"/>
      <c r="F98" s="63" t="str">
        <f>VLOOKUP(B98,'Уч ЮН'!$A$3:$H$492,5,FALSE)</f>
        <v>Пензенская</v>
      </c>
      <c r="G98" s="87">
        <f>VLOOKUP(B98,'Уч ЮН'!$A$3:$H$492,6,FALSE)</f>
        <v>0</v>
      </c>
      <c r="H98" s="114" t="str">
        <f>VLOOKUP(B98,'Уч ЮН'!$A$3:$H$492,7,FALSE)</f>
        <v>ДЮСШ-6</v>
      </c>
      <c r="I98" s="60" t="str">
        <f t="shared" si="9"/>
        <v>2:03,1</v>
      </c>
      <c r="J98" s="265">
        <f t="shared" si="10"/>
        <v>2</v>
      </c>
      <c r="K98" s="265"/>
      <c r="L98" s="334" t="s">
        <v>136</v>
      </c>
      <c r="M98" s="334" t="s">
        <v>850</v>
      </c>
      <c r="N98" s="335">
        <f t="shared" si="11"/>
        <v>203.1</v>
      </c>
      <c r="O98" s="269" t="str">
        <f>VLOOKUP(B98,'Уч ЮН'!$A$3:$H$492,8,FALSE)</f>
        <v>Толмачев В.Ю.</v>
      </c>
      <c r="P98" s="265"/>
      <c r="Q98" s="271"/>
      <c r="R98" s="271"/>
      <c r="S98" s="271"/>
      <c r="T98" s="271"/>
      <c r="V98" s="9"/>
      <c r="W98" s="9"/>
      <c r="X98" s="30"/>
      <c r="AE98" s="120"/>
      <c r="AF98" s="120"/>
      <c r="AG98" s="120"/>
      <c r="AH98" s="120"/>
      <c r="AI98" s="120"/>
      <c r="AJ98" s="120"/>
      <c r="AK98" s="120"/>
    </row>
    <row r="99" spans="1:37" s="9" customFormat="1" ht="14.25" customHeight="1">
      <c r="A99" s="54">
        <v>9</v>
      </c>
      <c r="B99" s="62">
        <v>526</v>
      </c>
      <c r="C99" s="63" t="str">
        <f>VLOOKUP(B99,'Уч ЮН'!$A$3:$H$492,2,FALSE)</f>
        <v>Комаров Сергей</v>
      </c>
      <c r="D99" s="110" t="str">
        <f>VLOOKUP(B99,'Уч ЮН'!$A$3:$H$492,3,FALSE)</f>
        <v>1996</v>
      </c>
      <c r="E99" s="54" t="str">
        <f>VLOOKUP(B99,'Уч ЮН'!$A$3:$H$492,4,FALSE)</f>
        <v>КМС</v>
      </c>
      <c r="F99" s="63" t="str">
        <f>VLOOKUP(B99,'Уч ЮН'!$A$3:$H$492,5,FALSE)</f>
        <v>Самарская</v>
      </c>
      <c r="G99" s="87">
        <f>VLOOKUP(B99,'Уч ЮН'!$A$3:$H$492,6,FALSE)</f>
        <v>0</v>
      </c>
      <c r="H99" s="114" t="str">
        <f>VLOOKUP(B99,'Уч ЮН'!$A$3:$H$492,7,FALSE)</f>
        <v>СДЮСШОР-2</v>
      </c>
      <c r="I99" s="60" t="str">
        <f t="shared" si="9"/>
        <v>2:03,9</v>
      </c>
      <c r="J99" s="265">
        <f t="shared" si="10"/>
        <v>2</v>
      </c>
      <c r="K99" s="265"/>
      <c r="L99" s="334" t="s">
        <v>136</v>
      </c>
      <c r="M99" s="334" t="s">
        <v>842</v>
      </c>
      <c r="N99" s="335">
        <f t="shared" si="11"/>
        <v>203.9</v>
      </c>
      <c r="O99" s="269" t="str">
        <f>VLOOKUP(B99,'Уч ЮН'!$A$3:$H$492,8,FALSE)</f>
        <v>Комаров С.В.</v>
      </c>
      <c r="P99" s="64"/>
      <c r="AE99" s="124"/>
      <c r="AF99" s="124"/>
      <c r="AG99" s="124"/>
      <c r="AH99" s="124"/>
      <c r="AI99" s="124"/>
      <c r="AJ99" s="124"/>
      <c r="AK99" s="124"/>
    </row>
    <row r="100" spans="1:37" s="9" customFormat="1" ht="14.25" customHeight="1">
      <c r="A100" s="54">
        <v>10</v>
      </c>
      <c r="B100" s="62">
        <v>452</v>
      </c>
      <c r="C100" s="63" t="str">
        <f>VLOOKUP(B100,'Уч ЮН'!$A$3:$H$492,2,FALSE)</f>
        <v>Строганков Илья</v>
      </c>
      <c r="D100" s="110" t="str">
        <f>VLOOKUP(B100,'Уч ЮН'!$A$3:$H$492,3,FALSE)</f>
        <v>1998</v>
      </c>
      <c r="E100" s="54"/>
      <c r="F100" s="63" t="str">
        <f>VLOOKUP(B100,'Уч ЮН'!$A$3:$H$492,5,FALSE)</f>
        <v>Пензенская</v>
      </c>
      <c r="G100" s="87">
        <f>VLOOKUP(B100,'Уч ЮН'!$A$3:$H$492,6,FALSE)</f>
        <v>0</v>
      </c>
      <c r="H100" s="114" t="str">
        <f>VLOOKUP(B100,'Уч ЮН'!$A$3:$H$492,7,FALSE)</f>
        <v>ДЮСШ-6</v>
      </c>
      <c r="I100" s="60" t="str">
        <f t="shared" si="9"/>
        <v>2:04,8</v>
      </c>
      <c r="J100" s="265">
        <f t="shared" si="10"/>
        <v>2</v>
      </c>
      <c r="K100" s="265"/>
      <c r="L100" s="334" t="s">
        <v>136</v>
      </c>
      <c r="M100" s="334" t="s">
        <v>649</v>
      </c>
      <c r="N100" s="335">
        <f t="shared" si="11"/>
        <v>204.8</v>
      </c>
      <c r="O100" s="269" t="str">
        <f>VLOOKUP(B100,'Уч ЮН'!$A$3:$H$492,8,FALSE)</f>
        <v>Дубоносова С.В.</v>
      </c>
      <c r="P100" s="339"/>
      <c r="Q100" s="340"/>
      <c r="R100" s="340"/>
      <c r="S100" s="340"/>
      <c r="T100" s="340"/>
      <c r="U100" s="11"/>
      <c r="W100" s="11"/>
      <c r="X100" s="30"/>
      <c r="Y100" s="11"/>
      <c r="Z100" s="11"/>
      <c r="AA100" s="11"/>
      <c r="AB100" s="11"/>
      <c r="AC100" s="11"/>
      <c r="AD100" s="11"/>
      <c r="AE100" s="120"/>
      <c r="AF100" s="120"/>
      <c r="AG100" s="120"/>
      <c r="AH100" s="120"/>
      <c r="AI100" s="120"/>
      <c r="AJ100" s="120"/>
      <c r="AK100" s="120"/>
    </row>
    <row r="101" spans="1:37" s="9" customFormat="1" ht="14.25" customHeight="1">
      <c r="A101" s="54">
        <v>11</v>
      </c>
      <c r="B101" s="62">
        <v>291</v>
      </c>
      <c r="C101" s="63" t="str">
        <f>VLOOKUP(B101,'Уч ЮН'!$A$3:$H$492,2,FALSE)</f>
        <v>Бутырин Игорь</v>
      </c>
      <c r="D101" s="110" t="str">
        <f>VLOOKUP(B101,'Уч ЮН'!$A$3:$H$492,3,FALSE)</f>
        <v>1997</v>
      </c>
      <c r="E101" s="54"/>
      <c r="F101" s="63" t="str">
        <f>VLOOKUP(B101,'Уч ЮН'!$A$3:$H$492,5,FALSE)</f>
        <v>Пензенская</v>
      </c>
      <c r="G101" s="87">
        <f>VLOOKUP(B101,'Уч ЮН'!$A$3:$H$492,6,FALSE)</f>
        <v>0</v>
      </c>
      <c r="H101" s="114" t="str">
        <f>VLOOKUP(B101,'Уч ЮН'!$A$3:$H$492,7,FALSE)</f>
        <v>ДЮСШ-6</v>
      </c>
      <c r="I101" s="60" t="str">
        <f t="shared" si="9"/>
        <v>2:05,0</v>
      </c>
      <c r="J101" s="265">
        <f t="shared" si="10"/>
        <v>2</v>
      </c>
      <c r="K101" s="265"/>
      <c r="L101" s="334" t="s">
        <v>136</v>
      </c>
      <c r="M101" s="334" t="s">
        <v>812</v>
      </c>
      <c r="N101" s="335">
        <f t="shared" si="11"/>
        <v>205</v>
      </c>
      <c r="O101" s="269" t="str">
        <f>VLOOKUP(B101,'Уч ЮН'!$A$3:$H$492,8,FALSE)</f>
        <v>Толмачев В.Ю.</v>
      </c>
      <c r="P101" s="64"/>
      <c r="AE101" s="120"/>
      <c r="AF101" s="120"/>
      <c r="AG101" s="120"/>
      <c r="AH101" s="120"/>
      <c r="AI101" s="120"/>
      <c r="AJ101" s="120"/>
      <c r="AK101" s="120"/>
    </row>
    <row r="102" spans="1:37" s="9" customFormat="1" ht="14.25" customHeight="1">
      <c r="A102" s="54">
        <v>12</v>
      </c>
      <c r="B102" s="62">
        <v>585</v>
      </c>
      <c r="C102" s="63" t="str">
        <f>VLOOKUP(B102,'Уч ЮН'!$A$3:$H$492,2,FALSE)</f>
        <v>Некрасов Антон</v>
      </c>
      <c r="D102" s="110" t="str">
        <f>VLOOKUP(B102,'Уч ЮН'!$A$3:$H$492,3,FALSE)</f>
        <v>1998</v>
      </c>
      <c r="E102" s="54" t="str">
        <f>VLOOKUP(B102,'Уч ЮН'!$A$3:$H$492,4,FALSE)</f>
        <v>1</v>
      </c>
      <c r="F102" s="63" t="str">
        <f>VLOOKUP(B102,'Уч ЮН'!$A$3:$H$492,5,FALSE)</f>
        <v>Саратовская</v>
      </c>
      <c r="G102" s="87">
        <f>VLOOKUP(B102,'Уч ЮН'!$A$3:$H$492,6,FALSE)</f>
        <v>0</v>
      </c>
      <c r="H102" s="114" t="str">
        <f>VLOOKUP(B102,'Уч ЮН'!$A$3:$H$492,7,FALSE)</f>
        <v>СДЮСШОР-6</v>
      </c>
      <c r="I102" s="60" t="str">
        <f t="shared" si="9"/>
        <v>2:05,2</v>
      </c>
      <c r="J102" s="265">
        <f t="shared" si="10"/>
        <v>2</v>
      </c>
      <c r="K102" s="265"/>
      <c r="L102" s="334" t="s">
        <v>136</v>
      </c>
      <c r="M102" s="334" t="s">
        <v>658</v>
      </c>
      <c r="N102" s="335">
        <f t="shared" si="11"/>
        <v>205.2</v>
      </c>
      <c r="O102" s="269" t="str">
        <f>VLOOKUP(B102,'Уч ЮН'!$A$3:$H$492,8,FALSE)</f>
        <v>Беликовы Ю.Б., Н.И.</v>
      </c>
      <c r="P102" s="339"/>
      <c r="Q102" s="340"/>
      <c r="R102" s="340"/>
      <c r="S102" s="340"/>
      <c r="T102" s="340"/>
      <c r="U102" s="11"/>
      <c r="W102" s="11"/>
      <c r="X102" s="30"/>
      <c r="Y102" s="11"/>
      <c r="Z102" s="11"/>
      <c r="AA102" s="11"/>
      <c r="AB102" s="11"/>
      <c r="AC102" s="11"/>
      <c r="AD102" s="11"/>
      <c r="AE102" s="120"/>
      <c r="AF102" s="120"/>
      <c r="AG102" s="120"/>
      <c r="AH102" s="120"/>
      <c r="AI102" s="120"/>
      <c r="AJ102" s="120"/>
      <c r="AK102" s="120"/>
    </row>
    <row r="103" spans="1:37" s="9" customFormat="1" ht="14.25" customHeight="1">
      <c r="A103" s="54">
        <v>13</v>
      </c>
      <c r="B103" s="62">
        <v>588</v>
      </c>
      <c r="C103" s="63" t="str">
        <f>VLOOKUP(B103,'Уч ЮН'!$A$3:$H$492,2,FALSE)</f>
        <v>Бирзул Андрей</v>
      </c>
      <c r="D103" s="110" t="str">
        <f>VLOOKUP(B103,'Уч ЮН'!$A$3:$H$492,3,FALSE)</f>
        <v>1998</v>
      </c>
      <c r="E103" s="54" t="str">
        <f>VLOOKUP(B103,'Уч ЮН'!$A$3:$H$492,4,FALSE)</f>
        <v>1</v>
      </c>
      <c r="F103" s="63" t="str">
        <f>VLOOKUP(B103,'Уч ЮН'!$A$3:$H$492,5,FALSE)</f>
        <v>Саратовская</v>
      </c>
      <c r="G103" s="87">
        <f>VLOOKUP(B103,'Уч ЮН'!$A$3:$H$492,6,FALSE)</f>
        <v>0</v>
      </c>
      <c r="H103" s="114" t="str">
        <f>VLOOKUP(B103,'Уч ЮН'!$A$3:$H$492,7,FALSE)</f>
        <v>СДЮСШОР-6</v>
      </c>
      <c r="I103" s="60" t="str">
        <f t="shared" si="9"/>
        <v>2:05,9</v>
      </c>
      <c r="J103" s="265">
        <f t="shared" si="10"/>
        <v>2</v>
      </c>
      <c r="K103" s="265"/>
      <c r="L103" s="334" t="s">
        <v>136</v>
      </c>
      <c r="M103" s="334" t="s">
        <v>852</v>
      </c>
      <c r="N103" s="335">
        <f t="shared" si="11"/>
        <v>205.9</v>
      </c>
      <c r="O103" s="269" t="str">
        <f>VLOOKUP(B103,'Уч ЮН'!$A$3:$H$492,8,FALSE)</f>
        <v>Беликовы Ю.Б., Н.И.</v>
      </c>
      <c r="P103" s="64"/>
      <c r="AE103" s="124"/>
      <c r="AF103" s="124"/>
      <c r="AG103" s="124"/>
      <c r="AH103" s="124"/>
      <c r="AI103" s="124"/>
      <c r="AJ103" s="124"/>
      <c r="AK103" s="124"/>
    </row>
    <row r="104" spans="1:37" s="9" customFormat="1" ht="14.25" customHeight="1">
      <c r="A104" s="54">
        <v>14</v>
      </c>
      <c r="B104" s="62">
        <v>292</v>
      </c>
      <c r="C104" s="63" t="str">
        <f>VLOOKUP(B104,'Уч ЮН'!$A$3:$H$492,2,FALSE)</f>
        <v>Иванюк Анатолий</v>
      </c>
      <c r="D104" s="110" t="str">
        <f>VLOOKUP(B104,'Уч ЮН'!$A$3:$H$492,3,FALSE)</f>
        <v>1994</v>
      </c>
      <c r="E104" s="54"/>
      <c r="F104" s="63" t="str">
        <f>VLOOKUP(B104,'Уч ЮН'!$A$3:$H$492,5,FALSE)</f>
        <v>Пензенская</v>
      </c>
      <c r="G104" s="87">
        <f>VLOOKUP(B104,'Уч ЮН'!$A$3:$H$492,6,FALSE)</f>
        <v>0</v>
      </c>
      <c r="H104" s="114" t="str">
        <f>VLOOKUP(B104,'Уч ЮН'!$A$3:$H$492,7,FALSE)</f>
        <v>ДЮСШ-6</v>
      </c>
      <c r="I104" s="60" t="str">
        <f t="shared" si="9"/>
        <v>2:06,1</v>
      </c>
      <c r="J104" s="265">
        <f t="shared" si="10"/>
        <v>2</v>
      </c>
      <c r="K104" s="265"/>
      <c r="L104" s="334" t="s">
        <v>136</v>
      </c>
      <c r="M104" s="334" t="s">
        <v>837</v>
      </c>
      <c r="N104" s="335">
        <f t="shared" si="11"/>
        <v>206.1</v>
      </c>
      <c r="O104" s="269" t="str">
        <f>VLOOKUP(B104,'Уч ЮН'!$A$3:$H$492,8,FALSE)</f>
        <v>Толмачев В.Ю.</v>
      </c>
      <c r="P104" s="338"/>
      <c r="Q104" s="337"/>
      <c r="R104" s="337"/>
      <c r="S104" s="337"/>
      <c r="T104" s="337"/>
      <c r="U104" s="11"/>
      <c r="Y104" s="11"/>
      <c r="Z104" s="11"/>
      <c r="AA104" s="11"/>
      <c r="AB104" s="11"/>
      <c r="AC104" s="11"/>
      <c r="AD104" s="11"/>
      <c r="AE104" s="120"/>
      <c r="AF104" s="120"/>
      <c r="AG104" s="120"/>
      <c r="AH104" s="120"/>
      <c r="AI104" s="120"/>
      <c r="AJ104" s="120"/>
      <c r="AK104" s="120"/>
    </row>
    <row r="105" spans="1:37" s="9" customFormat="1" ht="14.25" customHeight="1">
      <c r="A105" s="54">
        <v>15</v>
      </c>
      <c r="B105" s="62">
        <v>140</v>
      </c>
      <c r="C105" s="63" t="str">
        <f>VLOOKUP(B105,'Уч ЮН'!$A$3:$H$492,2,FALSE)</f>
        <v>Строганов Артём</v>
      </c>
      <c r="D105" s="110" t="str">
        <f>VLOOKUP(B105,'Уч ЮН'!$A$3:$H$492,3,FALSE)</f>
        <v>1992</v>
      </c>
      <c r="E105" s="54" t="str">
        <f>VLOOKUP(B105,'Уч ЮН'!$A$3:$H$492,4,FALSE)</f>
        <v>2</v>
      </c>
      <c r="F105" s="63" t="str">
        <f>VLOOKUP(B105,'Уч ЮН'!$A$3:$H$492,5,FALSE)</f>
        <v>Пензенская</v>
      </c>
      <c r="G105" s="87">
        <f>VLOOKUP(B105,'Уч ЮН'!$A$3:$H$492,6,FALSE)</f>
        <v>0</v>
      </c>
      <c r="H105" s="114" t="str">
        <f>VLOOKUP(B105,'Уч ЮН'!$A$3:$H$492,7,FALSE)</f>
        <v>ПГАУ</v>
      </c>
      <c r="I105" s="60" t="str">
        <f t="shared" si="9"/>
        <v>2:06,3</v>
      </c>
      <c r="J105" s="265">
        <f t="shared" si="10"/>
        <v>2</v>
      </c>
      <c r="K105" s="265"/>
      <c r="L105" s="334" t="s">
        <v>136</v>
      </c>
      <c r="M105" s="334" t="s">
        <v>851</v>
      </c>
      <c r="N105" s="335">
        <f t="shared" si="11"/>
        <v>206.3</v>
      </c>
      <c r="O105" s="269" t="str">
        <f>VLOOKUP(B105,'Уч ЮН'!$A$3:$H$492,8,FALSE)</f>
        <v>Винокуров А.Г.</v>
      </c>
      <c r="P105" s="265"/>
      <c r="Q105" s="271"/>
      <c r="R105" s="271"/>
      <c r="S105" s="271"/>
      <c r="T105" s="271"/>
      <c r="U105" s="11"/>
      <c r="X105" s="30"/>
      <c r="Y105" s="11"/>
      <c r="Z105" s="11"/>
      <c r="AA105" s="11"/>
      <c r="AB105" s="11"/>
      <c r="AC105" s="11"/>
      <c r="AD105" s="11"/>
      <c r="AE105" s="124"/>
      <c r="AF105" s="124"/>
      <c r="AG105" s="124"/>
      <c r="AH105" s="124"/>
      <c r="AI105" s="124"/>
      <c r="AJ105" s="124"/>
      <c r="AK105" s="124"/>
    </row>
    <row r="106" spans="1:37" s="9" customFormat="1" ht="14.25" customHeight="1">
      <c r="A106" s="54">
        <v>16</v>
      </c>
      <c r="B106" s="62">
        <v>49</v>
      </c>
      <c r="C106" s="63" t="str">
        <f>VLOOKUP(B106,'Уч ЮН'!$A$3:$H$492,2,FALSE)</f>
        <v>Пименов Дмитрий</v>
      </c>
      <c r="D106" s="110" t="str">
        <f>VLOOKUP(B106,'Уч ЮН'!$A$3:$H$492,3,FALSE)</f>
        <v>1996</v>
      </c>
      <c r="E106" s="54"/>
      <c r="F106" s="63" t="str">
        <f>VLOOKUP(B106,'Уч ЮН'!$A$3:$H$492,5,FALSE)</f>
        <v>Пензенская</v>
      </c>
      <c r="G106" s="87">
        <f>VLOOKUP(B106,'Уч ЮН'!$A$3:$H$492,6,FALSE)</f>
        <v>0</v>
      </c>
      <c r="H106" s="114" t="str">
        <f>VLOOKUP(B106,'Уч ЮН'!$A$3:$H$492,7,FALSE)</f>
        <v>СДЮСШОР Заречный</v>
      </c>
      <c r="I106" s="60" t="str">
        <f t="shared" si="9"/>
        <v>2:09,7</v>
      </c>
      <c r="J106" s="265">
        <f t="shared" si="10"/>
        <v>2</v>
      </c>
      <c r="K106" s="265"/>
      <c r="L106" s="334" t="s">
        <v>136</v>
      </c>
      <c r="M106" s="334" t="s">
        <v>855</v>
      </c>
      <c r="N106" s="335">
        <f t="shared" si="11"/>
        <v>209.7</v>
      </c>
      <c r="O106" s="269" t="str">
        <f>VLOOKUP(B106,'Уч ЮН'!$A$3:$H$492,8,FALSE)</f>
        <v>Кораблев В.В.</v>
      </c>
      <c r="P106" s="64"/>
      <c r="AE106" s="120"/>
      <c r="AF106" s="120"/>
      <c r="AG106" s="120"/>
      <c r="AH106" s="120"/>
      <c r="AI106" s="120"/>
      <c r="AJ106" s="120"/>
      <c r="AK106" s="120"/>
    </row>
    <row r="107" spans="1:37" s="9" customFormat="1" ht="14.25" customHeight="1">
      <c r="A107" s="54">
        <v>17</v>
      </c>
      <c r="B107" s="62">
        <v>595</v>
      </c>
      <c r="C107" s="63" t="str">
        <f>VLOOKUP(B107,'Уч ЮН'!$A$3:$H$492,2,FALSE)</f>
        <v>Бисенгалиев Равиль</v>
      </c>
      <c r="D107" s="110" t="str">
        <f>VLOOKUP(B107,'Уч ЮН'!$A$3:$H$492,3,FALSE)</f>
        <v>1997</v>
      </c>
      <c r="E107" s="54" t="str">
        <f>VLOOKUP(B107,'Уч ЮН'!$A$3:$H$492,4,FALSE)</f>
        <v>1</v>
      </c>
      <c r="F107" s="63" t="str">
        <f>VLOOKUP(B107,'Уч ЮН'!$A$3:$H$492,5,FALSE)</f>
        <v>Саратовская</v>
      </c>
      <c r="G107" s="87">
        <f>VLOOKUP(B107,'Уч ЮН'!$A$3:$H$492,6,FALSE)</f>
        <v>0</v>
      </c>
      <c r="H107" s="114" t="str">
        <f>VLOOKUP(B107,'Уч ЮН'!$A$3:$H$492,7,FALSE)</f>
        <v>СДЮСШОР-6</v>
      </c>
      <c r="I107" s="60" t="str">
        <f t="shared" si="9"/>
        <v>2:10,4</v>
      </c>
      <c r="J107" s="265">
        <f t="shared" si="10"/>
        <v>2</v>
      </c>
      <c r="K107" s="265"/>
      <c r="L107" s="334" t="s">
        <v>136</v>
      </c>
      <c r="M107" s="334" t="s">
        <v>856</v>
      </c>
      <c r="N107" s="335">
        <f t="shared" si="11"/>
        <v>210.4</v>
      </c>
      <c r="O107" s="269" t="str">
        <f>VLOOKUP(B107,'Уч ЮН'!$A$3:$H$492,8,FALSE)</f>
        <v>Беликовы Ю.Б., Н.И.</v>
      </c>
      <c r="P107" s="64"/>
      <c r="AE107" s="120"/>
      <c r="AF107" s="120"/>
      <c r="AG107" s="120"/>
      <c r="AH107" s="120"/>
      <c r="AI107" s="120"/>
      <c r="AJ107" s="120"/>
      <c r="AK107" s="120"/>
    </row>
    <row r="108" spans="1:37" s="11" customFormat="1" ht="14.25" customHeight="1">
      <c r="A108" s="54">
        <v>18</v>
      </c>
      <c r="B108" s="62">
        <v>407</v>
      </c>
      <c r="C108" s="63" t="str">
        <f>VLOOKUP(B108,'Уч ЮН'!$A$3:$H$492,2,FALSE)</f>
        <v>Шурыгин Иван</v>
      </c>
      <c r="D108" s="110" t="str">
        <f>VLOOKUP(B108,'Уч ЮН'!$A$3:$H$492,3,FALSE)</f>
        <v>1997</v>
      </c>
      <c r="E108" s="54"/>
      <c r="F108" s="63" t="str">
        <f>VLOOKUP(B108,'Уч ЮН'!$A$3:$H$492,5,FALSE)</f>
        <v>Саратовская</v>
      </c>
      <c r="G108" s="87">
        <f>VLOOKUP(B108,'Уч ЮН'!$A$3:$H$492,6,FALSE)</f>
        <v>0</v>
      </c>
      <c r="H108" s="114" t="str">
        <f>VLOOKUP(B108,'Уч ЮН'!$A$3:$H$492,7,FALSE)</f>
        <v>СДЮСШОР</v>
      </c>
      <c r="I108" s="60" t="str">
        <f t="shared" si="9"/>
        <v>2:12,5</v>
      </c>
      <c r="J108" s="265">
        <f t="shared" si="10"/>
        <v>3</v>
      </c>
      <c r="K108" s="265"/>
      <c r="L108" s="334" t="s">
        <v>136</v>
      </c>
      <c r="M108" s="334" t="s">
        <v>831</v>
      </c>
      <c r="N108" s="335">
        <f t="shared" si="11"/>
        <v>212.5</v>
      </c>
      <c r="O108" s="269" t="str">
        <f>VLOOKUP(B108,'Уч ЮН'!$A$3:$H$492,8,FALSE)</f>
        <v>Беликовы Ю.Б., Н.И.</v>
      </c>
      <c r="P108" s="64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120"/>
      <c r="AF108" s="120"/>
      <c r="AG108" s="120"/>
      <c r="AH108" s="120"/>
      <c r="AI108" s="120"/>
      <c r="AJ108" s="120"/>
      <c r="AK108" s="120"/>
    </row>
    <row r="109" spans="1:37" s="9" customFormat="1" ht="15">
      <c r="A109" s="93"/>
      <c r="B109" s="64"/>
      <c r="D109" s="283"/>
      <c r="E109" s="64"/>
      <c r="F109" s="284"/>
      <c r="G109" s="285"/>
      <c r="H109" s="286"/>
      <c r="I109" s="352"/>
      <c r="J109" s="64"/>
      <c r="K109" s="64"/>
      <c r="L109" s="353"/>
      <c r="M109" s="353"/>
      <c r="N109" s="353"/>
      <c r="P109" s="64"/>
      <c r="AE109" s="124"/>
      <c r="AF109" s="124"/>
      <c r="AG109" s="124"/>
      <c r="AH109" s="124"/>
      <c r="AI109" s="124"/>
      <c r="AJ109" s="124"/>
      <c r="AK109" s="124"/>
    </row>
    <row r="110" spans="1:37" s="9" customFormat="1" ht="15">
      <c r="A110" s="93"/>
      <c r="B110" s="64"/>
      <c r="D110" s="283"/>
      <c r="E110" s="64"/>
      <c r="F110" s="284"/>
      <c r="G110" s="285"/>
      <c r="H110" s="286"/>
      <c r="I110" s="352"/>
      <c r="J110" s="64"/>
      <c r="K110" s="64"/>
      <c r="L110" s="353"/>
      <c r="M110" s="353"/>
      <c r="N110" s="353"/>
      <c r="P110" s="64"/>
      <c r="AE110" s="124"/>
      <c r="AF110" s="124"/>
      <c r="AG110" s="124"/>
      <c r="AH110" s="124"/>
      <c r="AI110" s="124"/>
      <c r="AJ110" s="124"/>
      <c r="AK110" s="124"/>
    </row>
    <row r="111" spans="1:37" s="9" customFormat="1" ht="15">
      <c r="A111" s="93"/>
      <c r="B111" s="64"/>
      <c r="D111" s="283"/>
      <c r="E111" s="64"/>
      <c r="F111" s="284"/>
      <c r="G111" s="285"/>
      <c r="H111" s="286"/>
      <c r="I111" s="352"/>
      <c r="J111" s="64"/>
      <c r="K111" s="64"/>
      <c r="L111" s="353"/>
      <c r="M111" s="353"/>
      <c r="N111" s="353"/>
      <c r="P111" s="64"/>
      <c r="AE111" s="120"/>
      <c r="AF111" s="120"/>
      <c r="AG111" s="120"/>
      <c r="AH111" s="120"/>
      <c r="AI111" s="120"/>
      <c r="AJ111" s="120"/>
      <c r="AK111" s="120"/>
    </row>
    <row r="112" spans="1:37" s="9" customFormat="1" ht="15.75">
      <c r="A112" s="93"/>
      <c r="B112" s="64"/>
      <c r="D112" s="283"/>
      <c r="E112" s="64"/>
      <c r="F112" s="284"/>
      <c r="G112" s="285"/>
      <c r="H112" s="286"/>
      <c r="I112" s="352"/>
      <c r="J112" s="64"/>
      <c r="K112" s="64"/>
      <c r="L112" s="353"/>
      <c r="M112" s="353"/>
      <c r="N112" s="353"/>
      <c r="P112" s="64"/>
      <c r="AE112" s="148"/>
      <c r="AF112" s="148"/>
      <c r="AG112" s="148"/>
      <c r="AH112" s="148"/>
      <c r="AI112" s="148"/>
      <c r="AJ112" s="148"/>
      <c r="AK112" s="148"/>
    </row>
    <row r="113" spans="1:37" s="9" customFormat="1" ht="15.75">
      <c r="A113" s="93"/>
      <c r="B113" s="64"/>
      <c r="D113" s="283"/>
      <c r="E113" s="64"/>
      <c r="F113" s="284"/>
      <c r="G113" s="285"/>
      <c r="H113" s="286"/>
      <c r="I113" s="352"/>
      <c r="J113" s="64"/>
      <c r="K113" s="64"/>
      <c r="L113" s="353"/>
      <c r="M113" s="353"/>
      <c r="N113" s="353"/>
      <c r="P113" s="64"/>
      <c r="AE113" s="98"/>
      <c r="AF113" s="98"/>
      <c r="AG113" s="98"/>
      <c r="AH113" s="98"/>
      <c r="AI113" s="98"/>
      <c r="AJ113" s="98"/>
      <c r="AK113" s="98"/>
    </row>
    <row r="114" spans="1:37" s="9" customFormat="1" ht="15.75">
      <c r="A114" s="93"/>
      <c r="B114" s="64"/>
      <c r="D114" s="283"/>
      <c r="E114" s="64"/>
      <c r="F114" s="284"/>
      <c r="G114" s="285"/>
      <c r="H114" s="286"/>
      <c r="I114" s="352"/>
      <c r="J114" s="64"/>
      <c r="K114" s="64"/>
      <c r="L114" s="353"/>
      <c r="M114" s="353"/>
      <c r="N114" s="353"/>
      <c r="P114" s="64"/>
      <c r="AE114" s="98"/>
      <c r="AF114" s="98"/>
      <c r="AG114" s="98"/>
      <c r="AH114" s="98"/>
      <c r="AI114" s="98"/>
      <c r="AJ114" s="98"/>
      <c r="AK114" s="98"/>
    </row>
    <row r="115" spans="1:37" s="9" customFormat="1" ht="15.75">
      <c r="A115" s="93"/>
      <c r="B115" s="64"/>
      <c r="D115" s="283"/>
      <c r="E115" s="64"/>
      <c r="F115" s="284"/>
      <c r="G115" s="285"/>
      <c r="H115" s="286"/>
      <c r="I115" s="352"/>
      <c r="J115" s="64"/>
      <c r="K115" s="64"/>
      <c r="L115" s="353"/>
      <c r="M115" s="353"/>
      <c r="N115" s="353"/>
      <c r="P115" s="64"/>
      <c r="AE115" s="149"/>
      <c r="AF115" s="149"/>
      <c r="AG115" s="149"/>
      <c r="AH115" s="149"/>
      <c r="AI115" s="149"/>
      <c r="AJ115" s="149"/>
      <c r="AK115" s="149"/>
    </row>
    <row r="116" spans="1:37" s="9" customFormat="1" ht="15">
      <c r="A116" s="93"/>
      <c r="B116" s="64"/>
      <c r="D116" s="283"/>
      <c r="E116" s="64"/>
      <c r="F116" s="284"/>
      <c r="G116" s="285"/>
      <c r="H116" s="286"/>
      <c r="I116" s="352"/>
      <c r="J116" s="64"/>
      <c r="K116" s="64"/>
      <c r="L116" s="353"/>
      <c r="M116" s="353"/>
      <c r="N116" s="353"/>
      <c r="P116" s="64"/>
      <c r="AE116" s="120"/>
      <c r="AF116" s="120"/>
      <c r="AG116" s="120"/>
      <c r="AH116" s="120"/>
      <c r="AI116" s="120"/>
      <c r="AJ116" s="120"/>
      <c r="AK116" s="120"/>
    </row>
    <row r="117" spans="1:37" s="9" customFormat="1" ht="15">
      <c r="A117" s="93"/>
      <c r="B117" s="64"/>
      <c r="D117" s="283"/>
      <c r="E117" s="64"/>
      <c r="F117" s="284"/>
      <c r="G117" s="285"/>
      <c r="H117" s="286"/>
      <c r="I117" s="352"/>
      <c r="J117" s="64"/>
      <c r="K117" s="64"/>
      <c r="L117" s="353"/>
      <c r="M117" s="353"/>
      <c r="N117" s="353"/>
      <c r="P117" s="64"/>
      <c r="AE117" s="120"/>
      <c r="AF117" s="120"/>
      <c r="AG117" s="120"/>
      <c r="AH117" s="120"/>
      <c r="AI117" s="120"/>
      <c r="AJ117" s="120"/>
      <c r="AK117" s="120"/>
    </row>
    <row r="118" spans="1:37" s="9" customFormat="1" ht="15">
      <c r="A118" s="93"/>
      <c r="B118" s="64"/>
      <c r="D118" s="283"/>
      <c r="E118" s="64"/>
      <c r="F118" s="284"/>
      <c r="G118" s="285"/>
      <c r="H118" s="286"/>
      <c r="I118" s="352"/>
      <c r="J118" s="64"/>
      <c r="K118" s="64"/>
      <c r="L118" s="353"/>
      <c r="M118" s="353"/>
      <c r="N118" s="353"/>
      <c r="P118" s="64"/>
      <c r="AE118" s="120"/>
      <c r="AF118" s="120"/>
      <c r="AG118" s="120"/>
      <c r="AH118" s="120"/>
      <c r="AI118" s="120"/>
      <c r="AJ118" s="120"/>
      <c r="AK118" s="120"/>
    </row>
    <row r="119" spans="1:37" s="9" customFormat="1" ht="15">
      <c r="A119" s="93"/>
      <c r="B119" s="64"/>
      <c r="D119" s="283"/>
      <c r="E119" s="64"/>
      <c r="F119" s="284"/>
      <c r="G119" s="285"/>
      <c r="H119" s="286"/>
      <c r="I119" s="352"/>
      <c r="J119" s="64"/>
      <c r="K119" s="64"/>
      <c r="L119" s="353"/>
      <c r="M119" s="353"/>
      <c r="N119" s="353"/>
      <c r="P119" s="64"/>
      <c r="AE119" s="124"/>
      <c r="AF119" s="124"/>
      <c r="AG119" s="124"/>
      <c r="AH119" s="124"/>
      <c r="AI119" s="124"/>
      <c r="AJ119" s="124"/>
      <c r="AK119" s="124"/>
    </row>
    <row r="120" spans="1:37" s="9" customFormat="1" ht="15">
      <c r="A120" s="93"/>
      <c r="B120" s="64"/>
      <c r="D120" s="283"/>
      <c r="E120" s="64"/>
      <c r="F120" s="284"/>
      <c r="G120" s="285"/>
      <c r="H120" s="286"/>
      <c r="I120" s="352"/>
      <c r="J120" s="64"/>
      <c r="K120" s="64"/>
      <c r="L120" s="353"/>
      <c r="M120" s="353"/>
      <c r="N120" s="353"/>
      <c r="P120" s="64"/>
      <c r="AE120" s="120"/>
      <c r="AF120" s="120"/>
      <c r="AG120" s="120"/>
      <c r="AH120" s="120"/>
      <c r="AI120" s="120"/>
      <c r="AJ120" s="120"/>
      <c r="AK120" s="120"/>
    </row>
    <row r="121" spans="1:37" s="9" customFormat="1" ht="15">
      <c r="A121" s="93"/>
      <c r="B121" s="64"/>
      <c r="D121" s="283"/>
      <c r="E121" s="64"/>
      <c r="F121" s="284"/>
      <c r="G121" s="285"/>
      <c r="H121" s="286"/>
      <c r="I121" s="352"/>
      <c r="J121" s="64"/>
      <c r="K121" s="64"/>
      <c r="L121" s="353"/>
      <c r="M121" s="353"/>
      <c r="N121" s="353"/>
      <c r="P121" s="64"/>
      <c r="AE121" s="120"/>
      <c r="AF121" s="120"/>
      <c r="AG121" s="120"/>
      <c r="AH121" s="120"/>
      <c r="AI121" s="120"/>
      <c r="AJ121" s="120"/>
      <c r="AK121" s="120"/>
    </row>
    <row r="122" spans="1:37" s="9" customFormat="1" ht="15">
      <c r="A122" s="93"/>
      <c r="B122" s="64"/>
      <c r="D122" s="283"/>
      <c r="E122" s="64"/>
      <c r="F122" s="284"/>
      <c r="G122" s="285"/>
      <c r="H122" s="286"/>
      <c r="I122" s="352"/>
      <c r="J122" s="64"/>
      <c r="K122" s="64"/>
      <c r="L122" s="353"/>
      <c r="M122" s="353"/>
      <c r="N122" s="353"/>
      <c r="P122" s="64"/>
      <c r="AE122" s="124"/>
      <c r="AF122" s="124"/>
      <c r="AG122" s="124"/>
      <c r="AH122" s="124"/>
      <c r="AI122" s="124"/>
      <c r="AJ122" s="124"/>
      <c r="AK122" s="124"/>
    </row>
    <row r="123" spans="1:37" s="9" customFormat="1" ht="15">
      <c r="A123" s="93"/>
      <c r="B123" s="64"/>
      <c r="D123" s="283"/>
      <c r="E123" s="64"/>
      <c r="F123" s="284"/>
      <c r="G123" s="285"/>
      <c r="H123" s="286"/>
      <c r="I123" s="352"/>
      <c r="J123" s="64"/>
      <c r="K123" s="64"/>
      <c r="L123" s="353"/>
      <c r="M123" s="353"/>
      <c r="N123" s="353"/>
      <c r="P123" s="64"/>
      <c r="AE123" s="120"/>
      <c r="AF123" s="120"/>
      <c r="AG123" s="120"/>
      <c r="AH123" s="120"/>
      <c r="AI123" s="120"/>
      <c r="AJ123" s="120"/>
      <c r="AK123" s="120"/>
    </row>
    <row r="124" spans="1:37" s="9" customFormat="1" ht="15">
      <c r="A124" s="93"/>
      <c r="B124" s="64"/>
      <c r="D124" s="283"/>
      <c r="E124" s="64"/>
      <c r="F124" s="284"/>
      <c r="G124" s="285"/>
      <c r="H124" s="286"/>
      <c r="I124" s="352"/>
      <c r="J124" s="64"/>
      <c r="K124" s="64"/>
      <c r="L124" s="353"/>
      <c r="M124" s="353"/>
      <c r="N124" s="353"/>
      <c r="P124" s="64"/>
      <c r="AE124" s="124"/>
      <c r="AF124" s="124"/>
      <c r="AG124" s="124"/>
      <c r="AH124" s="124"/>
      <c r="AI124" s="124"/>
      <c r="AJ124" s="124"/>
      <c r="AK124" s="124"/>
    </row>
    <row r="125" spans="1:37" s="9" customFormat="1" ht="15">
      <c r="A125" s="93"/>
      <c r="B125" s="64"/>
      <c r="D125" s="283"/>
      <c r="E125" s="64"/>
      <c r="F125" s="284"/>
      <c r="G125" s="285"/>
      <c r="H125" s="286"/>
      <c r="I125" s="352"/>
      <c r="J125" s="64"/>
      <c r="K125" s="64"/>
      <c r="L125" s="353"/>
      <c r="M125" s="353"/>
      <c r="N125" s="353"/>
      <c r="P125" s="64"/>
      <c r="AE125" s="124"/>
      <c r="AF125" s="124"/>
      <c r="AG125" s="124"/>
      <c r="AH125" s="124"/>
      <c r="AI125" s="124"/>
      <c r="AJ125" s="124"/>
      <c r="AK125" s="124"/>
    </row>
    <row r="126" spans="1:37" s="9" customFormat="1" ht="15">
      <c r="A126" s="93"/>
      <c r="B126" s="64"/>
      <c r="D126" s="283"/>
      <c r="E126" s="64"/>
      <c r="F126" s="284"/>
      <c r="G126" s="285"/>
      <c r="H126" s="286"/>
      <c r="I126" s="352"/>
      <c r="J126" s="64"/>
      <c r="K126" s="64"/>
      <c r="L126" s="353"/>
      <c r="M126" s="353"/>
      <c r="N126" s="353"/>
      <c r="P126" s="64"/>
      <c r="AE126" s="124"/>
      <c r="AF126" s="124"/>
      <c r="AG126" s="124"/>
      <c r="AH126" s="124"/>
      <c r="AI126" s="124"/>
      <c r="AJ126" s="124"/>
      <c r="AK126" s="124"/>
    </row>
    <row r="127" spans="1:37" s="9" customFormat="1" ht="15">
      <c r="A127" s="93"/>
      <c r="B127" s="64"/>
      <c r="D127" s="283"/>
      <c r="E127" s="64"/>
      <c r="F127" s="284"/>
      <c r="G127" s="285"/>
      <c r="H127" s="286"/>
      <c r="I127" s="352"/>
      <c r="J127" s="64"/>
      <c r="K127" s="64"/>
      <c r="L127" s="353"/>
      <c r="M127" s="353"/>
      <c r="N127" s="353"/>
      <c r="P127" s="64"/>
      <c r="AE127" s="124"/>
      <c r="AF127" s="124"/>
      <c r="AG127" s="124"/>
      <c r="AH127" s="124"/>
      <c r="AI127" s="124"/>
      <c r="AJ127" s="124"/>
      <c r="AK127" s="124"/>
    </row>
    <row r="128" spans="1:37" s="9" customFormat="1" ht="15">
      <c r="A128" s="93"/>
      <c r="B128" s="64"/>
      <c r="D128" s="283"/>
      <c r="E128" s="64"/>
      <c r="F128" s="284"/>
      <c r="G128" s="285"/>
      <c r="H128" s="286"/>
      <c r="I128" s="352"/>
      <c r="J128" s="64"/>
      <c r="K128" s="64"/>
      <c r="L128" s="353"/>
      <c r="M128" s="353"/>
      <c r="N128" s="353"/>
      <c r="P128" s="64"/>
      <c r="AE128" s="120"/>
      <c r="AF128" s="120"/>
      <c r="AG128" s="120"/>
      <c r="AH128" s="120"/>
      <c r="AI128" s="120"/>
      <c r="AJ128" s="120"/>
      <c r="AK128" s="120"/>
    </row>
    <row r="129" spans="1:37" s="9" customFormat="1" ht="15">
      <c r="A129" s="93"/>
      <c r="B129" s="64"/>
      <c r="D129" s="283"/>
      <c r="E129" s="64"/>
      <c r="F129" s="284"/>
      <c r="G129" s="285"/>
      <c r="H129" s="286"/>
      <c r="I129" s="352"/>
      <c r="J129" s="64"/>
      <c r="K129" s="64"/>
      <c r="L129" s="353"/>
      <c r="M129" s="353"/>
      <c r="N129" s="353"/>
      <c r="P129" s="64"/>
      <c r="AE129" s="120"/>
      <c r="AF129" s="120"/>
      <c r="AG129" s="120"/>
      <c r="AH129" s="120"/>
      <c r="AI129" s="120"/>
      <c r="AJ129" s="120"/>
      <c r="AK129" s="120"/>
    </row>
    <row r="130" spans="1:37" s="9" customFormat="1" ht="15">
      <c r="A130" s="93"/>
      <c r="B130" s="64"/>
      <c r="D130" s="283"/>
      <c r="E130" s="64"/>
      <c r="F130" s="284"/>
      <c r="G130" s="285"/>
      <c r="H130" s="286"/>
      <c r="I130" s="352"/>
      <c r="J130" s="64"/>
      <c r="K130" s="64"/>
      <c r="L130" s="353"/>
      <c r="M130" s="353"/>
      <c r="N130" s="353"/>
      <c r="P130" s="64"/>
      <c r="AE130" s="120"/>
      <c r="AF130" s="120"/>
      <c r="AG130" s="120"/>
      <c r="AH130" s="120"/>
      <c r="AI130" s="120"/>
      <c r="AJ130" s="120"/>
      <c r="AK130" s="120"/>
    </row>
    <row r="131" spans="1:37" s="9" customFormat="1" ht="15">
      <c r="A131" s="93"/>
      <c r="B131" s="64"/>
      <c r="D131" s="283"/>
      <c r="E131" s="64"/>
      <c r="F131" s="284"/>
      <c r="G131" s="285"/>
      <c r="H131" s="286"/>
      <c r="I131" s="352"/>
      <c r="J131" s="64"/>
      <c r="K131" s="64"/>
      <c r="L131" s="353"/>
      <c r="M131" s="353"/>
      <c r="N131" s="353"/>
      <c r="P131" s="64"/>
      <c r="AE131" s="120"/>
      <c r="AF131" s="120"/>
      <c r="AG131" s="120"/>
      <c r="AH131" s="120"/>
      <c r="AI131" s="120"/>
      <c r="AJ131" s="120"/>
      <c r="AK131" s="120"/>
    </row>
    <row r="132" spans="1:37" s="9" customFormat="1" ht="15">
      <c r="A132" s="93"/>
      <c r="B132" s="64"/>
      <c r="D132" s="283"/>
      <c r="E132" s="64"/>
      <c r="F132" s="284"/>
      <c r="G132" s="285"/>
      <c r="H132" s="286"/>
      <c r="I132" s="352"/>
      <c r="J132" s="64"/>
      <c r="K132" s="64"/>
      <c r="L132" s="353"/>
      <c r="M132" s="353"/>
      <c r="N132" s="353"/>
      <c r="P132" s="64"/>
      <c r="AE132" s="120"/>
      <c r="AF132" s="120"/>
      <c r="AG132" s="120"/>
      <c r="AH132" s="120"/>
      <c r="AI132" s="120"/>
      <c r="AJ132" s="120"/>
      <c r="AK132" s="120"/>
    </row>
    <row r="133" spans="1:37" s="9" customFormat="1" ht="15">
      <c r="A133" s="93"/>
      <c r="B133" s="64"/>
      <c r="D133" s="283"/>
      <c r="E133" s="64"/>
      <c r="F133" s="284"/>
      <c r="G133" s="285"/>
      <c r="H133" s="286"/>
      <c r="I133" s="352"/>
      <c r="J133" s="64"/>
      <c r="K133" s="64"/>
      <c r="L133" s="353"/>
      <c r="M133" s="353"/>
      <c r="N133" s="353"/>
      <c r="P133" s="64"/>
      <c r="AE133" s="120"/>
      <c r="AF133" s="120"/>
      <c r="AG133" s="120"/>
      <c r="AH133" s="120"/>
      <c r="AI133" s="120"/>
      <c r="AJ133" s="120"/>
      <c r="AK133" s="120"/>
    </row>
    <row r="134" spans="1:37" s="9" customFormat="1" ht="15">
      <c r="A134" s="93"/>
      <c r="B134" s="64"/>
      <c r="D134" s="283"/>
      <c r="E134" s="64"/>
      <c r="F134" s="284"/>
      <c r="G134" s="285"/>
      <c r="H134" s="286"/>
      <c r="I134" s="352"/>
      <c r="J134" s="64"/>
      <c r="K134" s="64"/>
      <c r="L134" s="353"/>
      <c r="M134" s="353"/>
      <c r="N134" s="353"/>
      <c r="P134" s="64"/>
      <c r="AE134" s="150"/>
      <c r="AF134" s="150"/>
      <c r="AG134" s="150"/>
      <c r="AH134" s="150"/>
      <c r="AI134" s="150"/>
      <c r="AJ134" s="150"/>
      <c r="AK134" s="150"/>
    </row>
    <row r="135" spans="1:37" s="9" customFormat="1" ht="15">
      <c r="A135" s="93"/>
      <c r="B135" s="64"/>
      <c r="D135" s="283"/>
      <c r="E135" s="64"/>
      <c r="F135" s="284"/>
      <c r="G135" s="285"/>
      <c r="H135" s="286"/>
      <c r="I135" s="352"/>
      <c r="J135" s="64"/>
      <c r="K135" s="64"/>
      <c r="L135" s="353"/>
      <c r="M135" s="353"/>
      <c r="N135" s="353"/>
      <c r="P135" s="64"/>
      <c r="AE135" s="120"/>
      <c r="AF135" s="120"/>
      <c r="AG135" s="120"/>
      <c r="AH135" s="120"/>
      <c r="AI135" s="120"/>
      <c r="AJ135" s="120"/>
      <c r="AK135" s="120"/>
    </row>
    <row r="136" spans="1:37" s="9" customFormat="1" ht="15">
      <c r="A136" s="93"/>
      <c r="B136" s="64"/>
      <c r="D136" s="283"/>
      <c r="E136" s="64"/>
      <c r="F136" s="284"/>
      <c r="G136" s="285"/>
      <c r="H136" s="286"/>
      <c r="I136" s="352"/>
      <c r="J136" s="64"/>
      <c r="K136" s="64"/>
      <c r="L136" s="353"/>
      <c r="M136" s="353"/>
      <c r="N136" s="353"/>
      <c r="P136" s="64"/>
      <c r="AE136" s="120"/>
      <c r="AF136" s="120"/>
      <c r="AG136" s="120"/>
      <c r="AH136" s="120"/>
      <c r="AI136" s="120"/>
      <c r="AJ136" s="120"/>
      <c r="AK136" s="120"/>
    </row>
    <row r="137" spans="1:37" s="9" customFormat="1" ht="15">
      <c r="A137" s="93"/>
      <c r="B137" s="64"/>
      <c r="D137" s="283"/>
      <c r="E137" s="64"/>
      <c r="F137" s="284"/>
      <c r="G137" s="285"/>
      <c r="H137" s="286"/>
      <c r="I137" s="352"/>
      <c r="J137" s="64"/>
      <c r="K137" s="64"/>
      <c r="L137" s="353"/>
      <c r="M137" s="353"/>
      <c r="N137" s="353"/>
      <c r="P137" s="64"/>
      <c r="AE137" s="124"/>
      <c r="AF137" s="124"/>
      <c r="AG137" s="124"/>
      <c r="AH137" s="124"/>
      <c r="AI137" s="124"/>
      <c r="AJ137" s="124"/>
      <c r="AK137" s="124"/>
    </row>
    <row r="138" spans="1:37" s="9" customFormat="1" ht="15">
      <c r="A138" s="93"/>
      <c r="B138" s="64"/>
      <c r="D138" s="283"/>
      <c r="E138" s="64"/>
      <c r="F138" s="284"/>
      <c r="G138" s="285"/>
      <c r="H138" s="286"/>
      <c r="I138" s="352"/>
      <c r="J138" s="64"/>
      <c r="K138" s="64"/>
      <c r="L138" s="353"/>
      <c r="M138" s="353"/>
      <c r="N138" s="353"/>
      <c r="P138" s="64"/>
      <c r="AE138" s="120"/>
      <c r="AF138" s="120"/>
      <c r="AG138" s="120"/>
      <c r="AH138" s="120"/>
      <c r="AI138" s="120"/>
      <c r="AJ138" s="120"/>
      <c r="AK138" s="120"/>
    </row>
    <row r="139" spans="1:37" s="9" customFormat="1" ht="15">
      <c r="A139" s="93"/>
      <c r="B139" s="64"/>
      <c r="D139" s="283"/>
      <c r="E139" s="64"/>
      <c r="F139" s="284"/>
      <c r="G139" s="285"/>
      <c r="H139" s="286"/>
      <c r="I139" s="352"/>
      <c r="J139" s="64"/>
      <c r="K139" s="64"/>
      <c r="L139" s="353"/>
      <c r="M139" s="353"/>
      <c r="N139" s="353"/>
      <c r="P139" s="64"/>
      <c r="AE139" s="120"/>
      <c r="AF139" s="120"/>
      <c r="AG139" s="120"/>
      <c r="AH139" s="120"/>
      <c r="AI139" s="120"/>
      <c r="AJ139" s="120"/>
      <c r="AK139" s="120"/>
    </row>
    <row r="140" spans="1:37" s="9" customFormat="1" ht="15">
      <c r="A140" s="93"/>
      <c r="B140" s="64"/>
      <c r="D140" s="283"/>
      <c r="E140" s="64"/>
      <c r="F140" s="284"/>
      <c r="G140" s="285"/>
      <c r="H140" s="286"/>
      <c r="I140" s="352"/>
      <c r="J140" s="64"/>
      <c r="K140" s="64"/>
      <c r="L140" s="353"/>
      <c r="M140" s="353"/>
      <c r="N140" s="353"/>
      <c r="P140" s="64"/>
      <c r="AE140" s="120"/>
      <c r="AF140" s="120"/>
      <c r="AG140" s="120"/>
      <c r="AH140" s="120"/>
      <c r="AI140" s="120"/>
      <c r="AJ140" s="120"/>
      <c r="AK140" s="120"/>
    </row>
    <row r="141" spans="1:37" s="9" customFormat="1" ht="15">
      <c r="A141" s="93"/>
      <c r="B141" s="64"/>
      <c r="D141" s="283"/>
      <c r="E141" s="64"/>
      <c r="F141" s="284"/>
      <c r="G141" s="285"/>
      <c r="H141" s="286"/>
      <c r="I141" s="352"/>
      <c r="J141" s="64"/>
      <c r="K141" s="64"/>
      <c r="L141" s="353"/>
      <c r="M141" s="353"/>
      <c r="N141" s="353"/>
      <c r="P141" s="64"/>
      <c r="AE141" s="120"/>
      <c r="AF141" s="120"/>
      <c r="AG141" s="120"/>
      <c r="AH141" s="120"/>
      <c r="AI141" s="120"/>
      <c r="AJ141" s="120"/>
      <c r="AK141" s="120"/>
    </row>
    <row r="142" spans="1:37" s="9" customFormat="1" ht="15">
      <c r="A142" s="93"/>
      <c r="B142" s="64"/>
      <c r="D142" s="283"/>
      <c r="E142" s="64"/>
      <c r="F142" s="284"/>
      <c r="G142" s="285"/>
      <c r="H142" s="286"/>
      <c r="I142" s="352"/>
      <c r="J142" s="64"/>
      <c r="K142" s="64"/>
      <c r="L142" s="353"/>
      <c r="M142" s="353"/>
      <c r="N142" s="353"/>
      <c r="P142" s="64"/>
      <c r="AE142" s="120"/>
      <c r="AF142" s="120"/>
      <c r="AG142" s="120"/>
      <c r="AH142" s="120"/>
      <c r="AI142" s="120"/>
      <c r="AJ142" s="120"/>
      <c r="AK142" s="120"/>
    </row>
    <row r="143" spans="1:37" s="9" customFormat="1" ht="15.75">
      <c r="A143" s="93"/>
      <c r="B143" s="64"/>
      <c r="D143" s="283"/>
      <c r="E143" s="64"/>
      <c r="F143" s="284"/>
      <c r="G143" s="285"/>
      <c r="H143" s="286"/>
      <c r="I143" s="352"/>
      <c r="J143" s="64"/>
      <c r="K143" s="64"/>
      <c r="L143" s="353"/>
      <c r="M143" s="353"/>
      <c r="N143" s="353"/>
      <c r="P143" s="64"/>
      <c r="AE143" s="98"/>
      <c r="AF143" s="98"/>
      <c r="AG143" s="98"/>
      <c r="AH143" s="98"/>
      <c r="AI143" s="98"/>
      <c r="AJ143" s="98"/>
      <c r="AK143" s="98"/>
    </row>
    <row r="144" spans="1:37" s="9" customFormat="1" ht="15.75">
      <c r="A144" s="93"/>
      <c r="B144" s="64"/>
      <c r="D144" s="283"/>
      <c r="E144" s="64"/>
      <c r="F144" s="284"/>
      <c r="G144" s="285"/>
      <c r="H144" s="286"/>
      <c r="I144" s="352"/>
      <c r="J144" s="64"/>
      <c r="K144" s="64"/>
      <c r="L144" s="353"/>
      <c r="M144" s="353"/>
      <c r="N144" s="353"/>
      <c r="P144" s="64"/>
      <c r="AE144" s="148"/>
      <c r="AF144" s="148"/>
      <c r="AG144" s="148"/>
      <c r="AH144" s="148"/>
      <c r="AI144" s="148"/>
      <c r="AJ144" s="148"/>
      <c r="AK144" s="148"/>
    </row>
    <row r="145" spans="1:37" s="9" customFormat="1" ht="15.75">
      <c r="A145" s="93"/>
      <c r="B145" s="64"/>
      <c r="D145" s="283"/>
      <c r="E145" s="64"/>
      <c r="F145" s="284"/>
      <c r="G145" s="285"/>
      <c r="H145" s="286"/>
      <c r="I145" s="352"/>
      <c r="J145" s="64"/>
      <c r="K145" s="64"/>
      <c r="L145" s="353"/>
      <c r="M145" s="353"/>
      <c r="N145" s="353"/>
      <c r="P145" s="64"/>
      <c r="AE145" s="98"/>
      <c r="AF145" s="98"/>
      <c r="AG145" s="98"/>
      <c r="AH145" s="98"/>
      <c r="AI145" s="98"/>
      <c r="AJ145" s="98"/>
      <c r="AK145" s="98"/>
    </row>
    <row r="146" spans="1:37" s="9" customFormat="1" ht="15.75">
      <c r="A146" s="93"/>
      <c r="B146" s="64"/>
      <c r="D146" s="283"/>
      <c r="E146" s="64"/>
      <c r="F146" s="284"/>
      <c r="G146" s="285"/>
      <c r="H146" s="286"/>
      <c r="I146" s="352"/>
      <c r="J146" s="64"/>
      <c r="K146" s="64"/>
      <c r="L146" s="353"/>
      <c r="M146" s="353"/>
      <c r="N146" s="353"/>
      <c r="P146" s="64"/>
      <c r="AE146" s="98"/>
      <c r="AF146" s="98"/>
      <c r="AG146" s="98"/>
      <c r="AH146" s="98"/>
      <c r="AI146" s="98"/>
      <c r="AJ146" s="98"/>
      <c r="AK146" s="98"/>
    </row>
    <row r="147" spans="1:37" s="9" customFormat="1" ht="15.75">
      <c r="A147" s="93"/>
      <c r="B147" s="64"/>
      <c r="D147" s="283"/>
      <c r="E147" s="64"/>
      <c r="F147" s="284"/>
      <c r="G147" s="285"/>
      <c r="H147" s="286"/>
      <c r="I147" s="352"/>
      <c r="J147" s="64"/>
      <c r="K147" s="64"/>
      <c r="L147" s="353"/>
      <c r="M147" s="353"/>
      <c r="N147" s="353"/>
      <c r="P147" s="64"/>
      <c r="AE147" s="149"/>
      <c r="AF147" s="149"/>
      <c r="AG147" s="149"/>
      <c r="AH147" s="149"/>
      <c r="AI147" s="149"/>
      <c r="AJ147" s="149"/>
      <c r="AK147" s="149"/>
    </row>
    <row r="148" spans="1:37" s="9" customFormat="1">
      <c r="A148" s="93"/>
      <c r="B148" s="64"/>
      <c r="D148" s="283"/>
      <c r="E148" s="64"/>
      <c r="F148" s="284"/>
      <c r="G148" s="285"/>
      <c r="H148" s="286"/>
      <c r="I148" s="352"/>
      <c r="J148" s="64"/>
      <c r="K148" s="64"/>
      <c r="L148" s="353"/>
      <c r="M148" s="353"/>
      <c r="N148" s="353"/>
      <c r="P148" s="64"/>
      <c r="AE148" s="20"/>
      <c r="AF148" s="20"/>
      <c r="AG148" s="20"/>
      <c r="AH148" s="20"/>
      <c r="AI148" s="20"/>
      <c r="AJ148" s="20"/>
      <c r="AK148" s="20"/>
    </row>
    <row r="149" spans="1:37" s="9" customFormat="1">
      <c r="A149" s="93"/>
      <c r="B149" s="64"/>
      <c r="D149" s="283"/>
      <c r="E149" s="64"/>
      <c r="F149" s="284"/>
      <c r="G149" s="285"/>
      <c r="H149" s="286"/>
      <c r="I149" s="352"/>
      <c r="J149" s="64"/>
      <c r="K149" s="64"/>
      <c r="L149" s="353"/>
      <c r="M149" s="353"/>
      <c r="N149" s="353"/>
      <c r="P149" s="64"/>
      <c r="AE149" s="64"/>
      <c r="AF149" s="64"/>
      <c r="AG149" s="64"/>
      <c r="AH149" s="64"/>
      <c r="AI149" s="64"/>
      <c r="AJ149" s="64"/>
      <c r="AK149" s="64"/>
    </row>
    <row r="150" spans="1:37" s="9" customFormat="1">
      <c r="A150" s="93"/>
      <c r="B150" s="64"/>
      <c r="D150" s="283"/>
      <c r="E150" s="64"/>
      <c r="F150" s="284"/>
      <c r="G150" s="285"/>
      <c r="H150" s="286"/>
      <c r="I150" s="352"/>
      <c r="J150" s="64"/>
      <c r="K150" s="64"/>
      <c r="L150" s="353"/>
      <c r="M150" s="353"/>
      <c r="N150" s="353"/>
      <c r="P150" s="64"/>
      <c r="AE150" s="64"/>
      <c r="AF150" s="64"/>
      <c r="AG150" s="64"/>
      <c r="AH150" s="64"/>
      <c r="AI150" s="64"/>
      <c r="AJ150" s="64"/>
      <c r="AK150" s="64"/>
    </row>
    <row r="151" spans="1:37" s="9" customFormat="1">
      <c r="A151" s="93"/>
      <c r="B151" s="64"/>
      <c r="D151" s="283"/>
      <c r="E151" s="64"/>
      <c r="F151" s="284"/>
      <c r="G151" s="285"/>
      <c r="H151" s="286"/>
      <c r="I151" s="352"/>
      <c r="J151" s="64"/>
      <c r="K151" s="64"/>
      <c r="L151" s="353"/>
      <c r="M151" s="353"/>
      <c r="N151" s="353"/>
      <c r="P151" s="64"/>
      <c r="AE151" s="64"/>
      <c r="AF151" s="64"/>
      <c r="AG151" s="64"/>
      <c r="AH151" s="64"/>
      <c r="AI151" s="64"/>
      <c r="AJ151" s="64"/>
      <c r="AK151" s="64"/>
    </row>
    <row r="152" spans="1:37" s="9" customFormat="1">
      <c r="A152" s="93"/>
      <c r="B152" s="64"/>
      <c r="D152" s="283"/>
      <c r="E152" s="64"/>
      <c r="F152" s="284"/>
      <c r="G152" s="285"/>
      <c r="H152" s="286"/>
      <c r="I152" s="352"/>
      <c r="J152" s="64"/>
      <c r="K152" s="64"/>
      <c r="L152" s="353"/>
      <c r="M152" s="353"/>
      <c r="N152" s="353"/>
      <c r="P152" s="64"/>
      <c r="AE152" s="64"/>
      <c r="AF152" s="64"/>
      <c r="AG152" s="64"/>
      <c r="AH152" s="64"/>
      <c r="AI152" s="64"/>
      <c r="AJ152" s="64"/>
      <c r="AK152" s="64"/>
    </row>
    <row r="153" spans="1:37" s="9" customFormat="1">
      <c r="A153" s="93"/>
      <c r="B153" s="64"/>
      <c r="D153" s="283"/>
      <c r="E153" s="64"/>
      <c r="F153" s="284"/>
      <c r="G153" s="285"/>
      <c r="H153" s="286"/>
      <c r="I153" s="352"/>
      <c r="J153" s="64"/>
      <c r="K153" s="64"/>
      <c r="L153" s="353"/>
      <c r="M153" s="353"/>
      <c r="N153" s="353"/>
      <c r="P153" s="64"/>
      <c r="AE153" s="64"/>
      <c r="AF153" s="64"/>
      <c r="AG153" s="64"/>
      <c r="AH153" s="64"/>
      <c r="AI153" s="64"/>
      <c r="AJ153" s="64"/>
      <c r="AK153" s="64"/>
    </row>
    <row r="154" spans="1:37" s="9" customFormat="1">
      <c r="A154" s="93"/>
      <c r="B154" s="64"/>
      <c r="D154" s="283"/>
      <c r="E154" s="64"/>
      <c r="F154" s="284"/>
      <c r="G154" s="285"/>
      <c r="H154" s="286"/>
      <c r="I154" s="352"/>
      <c r="J154" s="64"/>
      <c r="K154" s="64"/>
      <c r="L154" s="353"/>
      <c r="M154" s="353"/>
      <c r="N154" s="353"/>
      <c r="P154" s="64"/>
      <c r="AE154" s="64"/>
      <c r="AF154" s="64"/>
      <c r="AG154" s="64"/>
      <c r="AH154" s="64"/>
      <c r="AI154" s="64"/>
      <c r="AJ154" s="64"/>
      <c r="AK154" s="64"/>
    </row>
    <row r="155" spans="1:37" s="9" customFormat="1">
      <c r="A155" s="93"/>
      <c r="B155" s="64"/>
      <c r="D155" s="283"/>
      <c r="E155" s="64"/>
      <c r="F155" s="284"/>
      <c r="G155" s="285"/>
      <c r="H155" s="286"/>
      <c r="I155" s="352"/>
      <c r="J155" s="64"/>
      <c r="K155" s="64"/>
      <c r="L155" s="353"/>
      <c r="M155" s="353"/>
      <c r="N155" s="353"/>
      <c r="P155" s="64"/>
      <c r="AE155" s="64"/>
      <c r="AF155" s="64"/>
      <c r="AG155" s="64"/>
      <c r="AH155" s="64"/>
      <c r="AI155" s="64"/>
      <c r="AJ155" s="64"/>
      <c r="AK155" s="64"/>
    </row>
    <row r="156" spans="1:37" s="9" customFormat="1">
      <c r="A156" s="93"/>
      <c r="B156" s="64"/>
      <c r="D156" s="283"/>
      <c r="E156" s="64"/>
      <c r="F156" s="284"/>
      <c r="G156" s="285"/>
      <c r="H156" s="286"/>
      <c r="I156" s="352"/>
      <c r="J156" s="64"/>
      <c r="K156" s="64"/>
      <c r="L156" s="353"/>
      <c r="M156" s="353"/>
      <c r="N156" s="353"/>
      <c r="P156" s="64"/>
      <c r="AE156" s="64"/>
      <c r="AF156" s="64"/>
      <c r="AG156" s="64"/>
      <c r="AH156" s="64"/>
      <c r="AI156" s="64"/>
      <c r="AJ156" s="64"/>
      <c r="AK156" s="64"/>
    </row>
    <row r="157" spans="1:37" s="9" customFormat="1">
      <c r="A157" s="93"/>
      <c r="B157" s="64"/>
      <c r="D157" s="283"/>
      <c r="E157" s="64"/>
      <c r="F157" s="284"/>
      <c r="G157" s="285"/>
      <c r="H157" s="286"/>
      <c r="I157" s="352"/>
      <c r="J157" s="64"/>
      <c r="K157" s="64"/>
      <c r="L157" s="353"/>
      <c r="M157" s="353"/>
      <c r="N157" s="353"/>
      <c r="P157" s="64"/>
      <c r="AE157" s="64"/>
      <c r="AF157" s="64"/>
      <c r="AG157" s="64"/>
      <c r="AH157" s="64"/>
      <c r="AI157" s="64"/>
      <c r="AJ157" s="64"/>
      <c r="AK157" s="64"/>
    </row>
    <row r="158" spans="1:37" s="9" customFormat="1">
      <c r="A158" s="93"/>
      <c r="B158" s="64"/>
      <c r="D158" s="283"/>
      <c r="E158" s="64"/>
      <c r="F158" s="284"/>
      <c r="G158" s="285"/>
      <c r="H158" s="286"/>
      <c r="I158" s="352"/>
      <c r="J158" s="64"/>
      <c r="K158" s="64"/>
      <c r="L158" s="353"/>
      <c r="M158" s="353"/>
      <c r="N158" s="353"/>
      <c r="P158" s="64"/>
      <c r="AE158" s="64"/>
      <c r="AF158" s="64"/>
      <c r="AG158" s="64"/>
      <c r="AH158" s="64"/>
      <c r="AI158" s="64"/>
      <c r="AJ158" s="64"/>
      <c r="AK158" s="64"/>
    </row>
    <row r="159" spans="1:37" s="9" customFormat="1">
      <c r="A159" s="93"/>
      <c r="B159" s="64"/>
      <c r="D159" s="283"/>
      <c r="E159" s="64"/>
      <c r="F159" s="284"/>
      <c r="G159" s="285"/>
      <c r="H159" s="286"/>
      <c r="I159" s="352"/>
      <c r="J159" s="64"/>
      <c r="K159" s="64"/>
      <c r="L159" s="353"/>
      <c r="M159" s="353"/>
      <c r="N159" s="353"/>
      <c r="P159" s="64"/>
      <c r="AE159" s="64"/>
      <c r="AF159" s="64"/>
      <c r="AG159" s="64"/>
      <c r="AH159" s="64"/>
      <c r="AI159" s="64"/>
      <c r="AJ159" s="64"/>
      <c r="AK159" s="64"/>
    </row>
    <row r="160" spans="1:37" s="9" customFormat="1" ht="15.75">
      <c r="A160" s="93"/>
      <c r="B160" s="64"/>
      <c r="D160" s="283"/>
      <c r="E160" s="64"/>
      <c r="F160" s="284"/>
      <c r="G160" s="285"/>
      <c r="H160" s="286"/>
      <c r="I160" s="352"/>
      <c r="J160" s="64"/>
      <c r="K160" s="64"/>
      <c r="L160" s="353"/>
      <c r="M160" s="353"/>
      <c r="N160" s="353"/>
      <c r="P160" s="64"/>
      <c r="AE160" s="98"/>
      <c r="AF160" s="98"/>
      <c r="AG160" s="98"/>
      <c r="AH160" s="98"/>
      <c r="AI160" s="98"/>
      <c r="AJ160" s="98"/>
      <c r="AK160" s="98"/>
    </row>
    <row r="161" spans="1:37" s="9" customFormat="1" ht="15.75">
      <c r="A161" s="93"/>
      <c r="B161" s="64"/>
      <c r="D161" s="283"/>
      <c r="E161" s="64"/>
      <c r="F161" s="284"/>
      <c r="G161" s="285"/>
      <c r="H161" s="286"/>
      <c r="I161" s="352"/>
      <c r="J161" s="64"/>
      <c r="K161" s="64"/>
      <c r="L161" s="353"/>
      <c r="M161" s="353"/>
      <c r="N161" s="353"/>
      <c r="P161" s="64"/>
      <c r="AE161" s="98"/>
      <c r="AF161" s="98"/>
      <c r="AG161" s="98"/>
      <c r="AH161" s="98"/>
      <c r="AI161" s="98"/>
      <c r="AJ161" s="98"/>
      <c r="AK161" s="98"/>
    </row>
    <row r="162" spans="1:37" s="9" customFormat="1" ht="15.75">
      <c r="A162" s="93"/>
      <c r="B162" s="64"/>
      <c r="D162" s="283"/>
      <c r="E162" s="64"/>
      <c r="F162" s="284"/>
      <c r="G162" s="285"/>
      <c r="H162" s="286"/>
      <c r="I162" s="352"/>
      <c r="J162" s="64"/>
      <c r="K162" s="64"/>
      <c r="L162" s="353"/>
      <c r="M162" s="353"/>
      <c r="N162" s="353"/>
      <c r="P162" s="64"/>
      <c r="AE162" s="98"/>
      <c r="AF162" s="98"/>
      <c r="AG162" s="98"/>
      <c r="AH162" s="98"/>
      <c r="AI162" s="98"/>
      <c r="AJ162" s="98"/>
      <c r="AK162" s="98"/>
    </row>
    <row r="163" spans="1:37" s="9" customFormat="1" ht="15.75">
      <c r="A163" s="93"/>
      <c r="B163" s="64"/>
      <c r="D163" s="283"/>
      <c r="E163" s="64"/>
      <c r="F163" s="284"/>
      <c r="G163" s="285"/>
      <c r="H163" s="286"/>
      <c r="I163" s="352"/>
      <c r="J163" s="64"/>
      <c r="K163" s="64"/>
      <c r="L163" s="353"/>
      <c r="M163" s="353"/>
      <c r="N163" s="353"/>
      <c r="P163" s="64"/>
      <c r="AE163" s="98"/>
      <c r="AF163" s="98"/>
      <c r="AG163" s="98"/>
      <c r="AH163" s="98"/>
      <c r="AI163" s="98"/>
      <c r="AJ163" s="98"/>
      <c r="AK163" s="98"/>
    </row>
    <row r="164" spans="1:37" s="9" customFormat="1">
      <c r="A164" s="93"/>
      <c r="B164" s="64"/>
      <c r="D164" s="283"/>
      <c r="E164" s="64"/>
      <c r="F164" s="284"/>
      <c r="G164" s="285"/>
      <c r="H164" s="286"/>
      <c r="I164" s="352"/>
      <c r="J164" s="64"/>
      <c r="K164" s="64"/>
      <c r="L164" s="353"/>
      <c r="M164" s="353"/>
      <c r="N164" s="353"/>
      <c r="P164" s="64"/>
      <c r="AE164" s="64"/>
      <c r="AF164" s="64"/>
      <c r="AG164" s="64"/>
      <c r="AH164" s="64"/>
      <c r="AI164" s="64"/>
      <c r="AJ164" s="64"/>
      <c r="AK164" s="64"/>
    </row>
    <row r="165" spans="1:37" s="9" customFormat="1">
      <c r="A165" s="93"/>
      <c r="B165" s="64"/>
      <c r="D165" s="283"/>
      <c r="E165" s="64"/>
      <c r="F165" s="284"/>
      <c r="G165" s="285"/>
      <c r="H165" s="286"/>
      <c r="I165" s="352"/>
      <c r="J165" s="64"/>
      <c r="K165" s="64"/>
      <c r="L165" s="353"/>
      <c r="M165" s="353"/>
      <c r="N165" s="353"/>
      <c r="P165" s="64"/>
      <c r="AE165" s="64"/>
      <c r="AF165" s="64"/>
      <c r="AG165" s="64"/>
      <c r="AH165" s="64"/>
      <c r="AI165" s="64"/>
      <c r="AJ165" s="64"/>
      <c r="AK165" s="64"/>
    </row>
    <row r="166" spans="1:37" s="9" customFormat="1">
      <c r="A166" s="93"/>
      <c r="B166" s="64"/>
      <c r="D166" s="283"/>
      <c r="E166" s="64"/>
      <c r="F166" s="284"/>
      <c r="G166" s="285"/>
      <c r="H166" s="286"/>
      <c r="I166" s="352"/>
      <c r="J166" s="64"/>
      <c r="K166" s="64"/>
      <c r="L166" s="353"/>
      <c r="M166" s="353"/>
      <c r="N166" s="353"/>
      <c r="P166" s="64"/>
      <c r="AE166" s="64"/>
      <c r="AF166" s="64"/>
      <c r="AG166" s="64"/>
      <c r="AH166" s="64"/>
      <c r="AI166" s="64"/>
      <c r="AJ166" s="64"/>
      <c r="AK166" s="64"/>
    </row>
    <row r="167" spans="1:37" s="9" customFormat="1">
      <c r="A167" s="93"/>
      <c r="B167" s="64"/>
      <c r="D167" s="283"/>
      <c r="E167" s="64"/>
      <c r="F167" s="284"/>
      <c r="G167" s="285"/>
      <c r="H167" s="286"/>
      <c r="I167" s="352"/>
      <c r="J167" s="64"/>
      <c r="K167" s="64"/>
      <c r="L167" s="353"/>
      <c r="M167" s="353"/>
      <c r="N167" s="353"/>
      <c r="P167" s="64"/>
      <c r="AE167" s="64"/>
      <c r="AF167" s="64"/>
      <c r="AG167" s="64"/>
      <c r="AH167" s="64"/>
      <c r="AI167" s="64"/>
      <c r="AJ167" s="64"/>
      <c r="AK167" s="64"/>
    </row>
    <row r="168" spans="1:37" s="9" customFormat="1">
      <c r="A168" s="93"/>
      <c r="B168" s="64"/>
      <c r="D168" s="283"/>
      <c r="E168" s="64"/>
      <c r="F168" s="284"/>
      <c r="G168" s="285"/>
      <c r="H168" s="286"/>
      <c r="I168" s="352"/>
      <c r="J168" s="64"/>
      <c r="K168" s="64"/>
      <c r="L168" s="353"/>
      <c r="M168" s="353"/>
      <c r="N168" s="353"/>
      <c r="P168" s="64"/>
      <c r="AE168" s="64"/>
      <c r="AF168" s="64"/>
      <c r="AG168" s="64"/>
      <c r="AH168" s="64"/>
      <c r="AI168" s="64"/>
      <c r="AJ168" s="64"/>
      <c r="AK168" s="64"/>
    </row>
    <row r="169" spans="1:37" s="9" customFormat="1">
      <c r="A169" s="93"/>
      <c r="B169" s="64"/>
      <c r="D169" s="283"/>
      <c r="E169" s="64"/>
      <c r="F169" s="284"/>
      <c r="G169" s="285"/>
      <c r="H169" s="286"/>
      <c r="I169" s="352"/>
      <c r="J169" s="64"/>
      <c r="K169" s="64"/>
      <c r="L169" s="353"/>
      <c r="M169" s="353"/>
      <c r="N169" s="353"/>
      <c r="P169" s="64"/>
      <c r="AE169" s="64"/>
      <c r="AF169" s="64"/>
      <c r="AG169" s="64"/>
      <c r="AH169" s="64"/>
      <c r="AI169" s="64"/>
      <c r="AJ169" s="64"/>
      <c r="AK169" s="64"/>
    </row>
    <row r="170" spans="1:37" s="9" customFormat="1">
      <c r="A170" s="93"/>
      <c r="B170" s="64"/>
      <c r="D170" s="283"/>
      <c r="E170" s="64"/>
      <c r="F170" s="284"/>
      <c r="G170" s="285"/>
      <c r="H170" s="286"/>
      <c r="I170" s="352"/>
      <c r="J170" s="64"/>
      <c r="K170" s="64"/>
      <c r="L170" s="353"/>
      <c r="M170" s="353"/>
      <c r="N170" s="353"/>
      <c r="P170" s="64"/>
      <c r="AE170" s="64"/>
      <c r="AF170" s="64"/>
      <c r="AG170" s="64"/>
      <c r="AH170" s="64"/>
      <c r="AI170" s="64"/>
      <c r="AJ170" s="64"/>
      <c r="AK170" s="64"/>
    </row>
    <row r="171" spans="1:37" s="9" customFormat="1">
      <c r="A171" s="93"/>
      <c r="B171" s="64"/>
      <c r="D171" s="283"/>
      <c r="E171" s="64"/>
      <c r="F171" s="284"/>
      <c r="G171" s="285"/>
      <c r="H171" s="286"/>
      <c r="I171" s="352"/>
      <c r="J171" s="64"/>
      <c r="K171" s="64"/>
      <c r="L171" s="353"/>
      <c r="M171" s="353"/>
      <c r="N171" s="353"/>
      <c r="P171" s="64"/>
      <c r="AE171" s="64"/>
      <c r="AF171" s="64"/>
      <c r="AG171" s="64"/>
      <c r="AH171" s="64"/>
      <c r="AI171" s="64"/>
      <c r="AJ171" s="64"/>
      <c r="AK171" s="64"/>
    </row>
    <row r="172" spans="1:37" s="9" customFormat="1">
      <c r="A172" s="93"/>
      <c r="B172" s="64"/>
      <c r="D172" s="283"/>
      <c r="E172" s="64"/>
      <c r="F172" s="284"/>
      <c r="G172" s="285"/>
      <c r="H172" s="286"/>
      <c r="I172" s="352"/>
      <c r="J172" s="64"/>
      <c r="K172" s="64"/>
      <c r="L172" s="353"/>
      <c r="M172" s="353"/>
      <c r="N172" s="353"/>
      <c r="P172" s="64"/>
      <c r="AE172" s="64"/>
      <c r="AF172" s="64"/>
      <c r="AG172" s="64"/>
      <c r="AH172" s="64"/>
      <c r="AI172" s="64"/>
      <c r="AJ172" s="64"/>
      <c r="AK172" s="64"/>
    </row>
    <row r="173" spans="1:37" s="9" customFormat="1">
      <c r="A173" s="93"/>
      <c r="B173" s="64"/>
      <c r="D173" s="283"/>
      <c r="E173" s="64"/>
      <c r="F173" s="284"/>
      <c r="G173" s="285"/>
      <c r="H173" s="286"/>
      <c r="I173" s="352"/>
      <c r="J173" s="64"/>
      <c r="K173" s="64"/>
      <c r="L173" s="353"/>
      <c r="M173" s="353"/>
      <c r="N173" s="353"/>
      <c r="P173" s="64"/>
      <c r="AE173" s="64"/>
      <c r="AF173" s="64"/>
      <c r="AG173" s="64"/>
      <c r="AH173" s="64"/>
      <c r="AI173" s="64"/>
      <c r="AJ173" s="64"/>
      <c r="AK173" s="64"/>
    </row>
    <row r="174" spans="1:37" s="9" customFormat="1">
      <c r="A174" s="93"/>
      <c r="B174" s="64"/>
      <c r="D174" s="283"/>
      <c r="E174" s="64"/>
      <c r="F174" s="284"/>
      <c r="G174" s="285"/>
      <c r="H174" s="286"/>
      <c r="I174" s="352"/>
      <c r="J174" s="64"/>
      <c r="K174" s="64"/>
      <c r="L174" s="353"/>
      <c r="M174" s="353"/>
      <c r="N174" s="353"/>
      <c r="P174" s="64"/>
      <c r="AE174" s="64"/>
      <c r="AF174" s="64"/>
      <c r="AG174" s="64"/>
      <c r="AH174" s="64"/>
      <c r="AI174" s="64"/>
      <c r="AJ174" s="64"/>
      <c r="AK174" s="64"/>
    </row>
    <row r="175" spans="1:37" s="9" customFormat="1">
      <c r="A175" s="93"/>
      <c r="B175" s="64"/>
      <c r="D175" s="283"/>
      <c r="E175" s="64"/>
      <c r="F175" s="284"/>
      <c r="G175" s="285"/>
      <c r="H175" s="286"/>
      <c r="I175" s="352"/>
      <c r="J175" s="64"/>
      <c r="K175" s="64"/>
      <c r="L175" s="353"/>
      <c r="M175" s="353"/>
      <c r="N175" s="353"/>
      <c r="P175" s="64"/>
      <c r="AE175" s="121"/>
      <c r="AF175" s="121"/>
      <c r="AG175" s="121"/>
      <c r="AH175" s="121"/>
      <c r="AI175" s="121"/>
      <c r="AJ175" s="121"/>
      <c r="AK175" s="121"/>
    </row>
    <row r="176" spans="1:37" s="9" customFormat="1">
      <c r="A176" s="93"/>
      <c r="B176" s="64"/>
      <c r="D176" s="283"/>
      <c r="E176" s="64"/>
      <c r="F176" s="284"/>
      <c r="G176" s="285"/>
      <c r="H176" s="286"/>
      <c r="I176" s="352"/>
      <c r="J176" s="64"/>
      <c r="K176" s="64"/>
      <c r="L176" s="353"/>
      <c r="M176" s="353"/>
      <c r="N176" s="353"/>
      <c r="P176" s="64"/>
      <c r="AE176" s="64"/>
      <c r="AF176" s="64"/>
      <c r="AG176" s="64"/>
      <c r="AH176" s="64"/>
      <c r="AI176" s="64"/>
      <c r="AJ176" s="64"/>
      <c r="AK176" s="64"/>
    </row>
    <row r="177" spans="1:37" s="9" customFormat="1">
      <c r="A177" s="93"/>
      <c r="B177" s="64"/>
      <c r="D177" s="283"/>
      <c r="E177" s="64"/>
      <c r="F177" s="284"/>
      <c r="G177" s="285"/>
      <c r="H177" s="286"/>
      <c r="I177" s="352"/>
      <c r="J177" s="64"/>
      <c r="K177" s="64"/>
      <c r="L177" s="353"/>
      <c r="M177" s="353"/>
      <c r="N177" s="353"/>
      <c r="P177" s="64"/>
      <c r="AE177" s="64"/>
      <c r="AF177" s="64"/>
      <c r="AG177" s="64"/>
      <c r="AH177" s="64"/>
      <c r="AI177" s="64"/>
      <c r="AJ177" s="64"/>
      <c r="AK177" s="64"/>
    </row>
    <row r="178" spans="1:37" s="9" customFormat="1">
      <c r="A178" s="93"/>
      <c r="B178" s="64"/>
      <c r="D178" s="283"/>
      <c r="E178" s="64"/>
      <c r="F178" s="284"/>
      <c r="G178" s="285"/>
      <c r="H178" s="286"/>
      <c r="I178" s="352"/>
      <c r="J178" s="64"/>
      <c r="K178" s="64"/>
      <c r="L178" s="353"/>
      <c r="M178" s="353"/>
      <c r="N178" s="353"/>
      <c r="P178" s="64"/>
      <c r="AE178" s="64"/>
      <c r="AF178" s="64"/>
      <c r="AG178" s="64"/>
      <c r="AH178" s="64"/>
      <c r="AI178" s="64"/>
      <c r="AJ178" s="64"/>
      <c r="AK178" s="64"/>
    </row>
    <row r="179" spans="1:37" s="9" customFormat="1">
      <c r="A179" s="93"/>
      <c r="B179" s="64"/>
      <c r="D179" s="283"/>
      <c r="E179" s="64"/>
      <c r="F179" s="284"/>
      <c r="G179" s="285"/>
      <c r="H179" s="286"/>
      <c r="I179" s="352"/>
      <c r="J179" s="64"/>
      <c r="K179" s="64"/>
      <c r="L179" s="353"/>
      <c r="M179" s="353"/>
      <c r="N179" s="353"/>
      <c r="P179" s="64"/>
      <c r="AE179" s="20"/>
      <c r="AF179" s="20"/>
      <c r="AG179" s="20"/>
      <c r="AH179" s="20"/>
      <c r="AI179" s="20"/>
      <c r="AJ179" s="20"/>
      <c r="AK179" s="20"/>
    </row>
    <row r="180" spans="1:37" s="9" customFormat="1">
      <c r="A180" s="93"/>
      <c r="B180" s="64"/>
      <c r="D180" s="283"/>
      <c r="E180" s="64"/>
      <c r="F180" s="284"/>
      <c r="G180" s="285"/>
      <c r="H180" s="286"/>
      <c r="I180" s="352"/>
      <c r="J180" s="64"/>
      <c r="K180" s="64"/>
      <c r="L180" s="353"/>
      <c r="M180" s="353"/>
      <c r="N180" s="353"/>
      <c r="P180" s="64"/>
      <c r="AE180" s="64"/>
      <c r="AF180" s="64"/>
      <c r="AG180" s="64"/>
      <c r="AH180" s="64"/>
      <c r="AI180" s="64"/>
      <c r="AJ180" s="64"/>
      <c r="AK180" s="64"/>
    </row>
    <row r="181" spans="1:37" s="9" customFormat="1">
      <c r="A181" s="93"/>
      <c r="B181" s="64"/>
      <c r="D181" s="283"/>
      <c r="E181" s="64"/>
      <c r="F181" s="284"/>
      <c r="G181" s="285"/>
      <c r="H181" s="286"/>
      <c r="I181" s="352"/>
      <c r="J181" s="64"/>
      <c r="K181" s="64"/>
      <c r="L181" s="353"/>
      <c r="M181" s="353"/>
      <c r="N181" s="353"/>
      <c r="P181" s="64"/>
      <c r="AE181" s="20"/>
      <c r="AF181" s="20"/>
      <c r="AG181" s="20"/>
      <c r="AH181" s="20"/>
      <c r="AI181" s="20"/>
      <c r="AJ181" s="20"/>
      <c r="AK181" s="20"/>
    </row>
    <row r="182" spans="1:37" s="9" customFormat="1">
      <c r="A182" s="93"/>
      <c r="B182" s="64"/>
      <c r="D182" s="283"/>
      <c r="E182" s="64"/>
      <c r="F182" s="284"/>
      <c r="G182" s="285"/>
      <c r="H182" s="286"/>
      <c r="I182" s="352"/>
      <c r="J182" s="64"/>
      <c r="K182" s="64"/>
      <c r="L182" s="353"/>
      <c r="M182" s="353"/>
      <c r="N182" s="353"/>
      <c r="P182" s="64"/>
      <c r="AE182" s="20"/>
      <c r="AF182" s="20"/>
      <c r="AG182" s="20"/>
      <c r="AH182" s="20"/>
      <c r="AI182" s="20"/>
      <c r="AJ182" s="20"/>
      <c r="AK182" s="20"/>
    </row>
    <row r="183" spans="1:37" s="9" customFormat="1">
      <c r="A183" s="93"/>
      <c r="B183" s="64"/>
      <c r="D183" s="283"/>
      <c r="E183" s="64"/>
      <c r="F183" s="284"/>
      <c r="G183" s="285"/>
      <c r="H183" s="286"/>
      <c r="I183" s="352"/>
      <c r="J183" s="64"/>
      <c r="K183" s="64"/>
      <c r="L183" s="353"/>
      <c r="M183" s="353"/>
      <c r="N183" s="353"/>
      <c r="P183" s="64"/>
      <c r="AE183" s="64"/>
      <c r="AF183" s="64"/>
      <c r="AG183" s="64"/>
      <c r="AH183" s="64"/>
      <c r="AI183" s="64"/>
      <c r="AJ183" s="64"/>
      <c r="AK183" s="64"/>
    </row>
    <row r="184" spans="1:37" s="9" customFormat="1">
      <c r="A184" s="93"/>
      <c r="B184" s="64"/>
      <c r="D184" s="283"/>
      <c r="E184" s="64"/>
      <c r="F184" s="284"/>
      <c r="G184" s="285"/>
      <c r="H184" s="286"/>
      <c r="I184" s="352"/>
      <c r="J184" s="64"/>
      <c r="K184" s="64"/>
      <c r="L184" s="353"/>
      <c r="M184" s="353"/>
      <c r="N184" s="353"/>
      <c r="P184" s="64"/>
      <c r="AE184" s="64"/>
      <c r="AF184" s="64"/>
      <c r="AG184" s="64"/>
      <c r="AH184" s="64"/>
      <c r="AI184" s="64"/>
      <c r="AJ184" s="64"/>
      <c r="AK184" s="64"/>
    </row>
    <row r="185" spans="1:37" s="9" customFormat="1">
      <c r="A185" s="93"/>
      <c r="B185" s="64"/>
      <c r="D185" s="283"/>
      <c r="E185" s="64"/>
      <c r="F185" s="284"/>
      <c r="G185" s="285"/>
      <c r="H185" s="286"/>
      <c r="I185" s="352"/>
      <c r="J185" s="64"/>
      <c r="K185" s="64"/>
      <c r="L185" s="353"/>
      <c r="M185" s="353"/>
      <c r="N185" s="353"/>
      <c r="P185" s="64"/>
      <c r="AE185" s="64"/>
      <c r="AF185" s="64"/>
      <c r="AG185" s="64"/>
      <c r="AH185" s="64"/>
      <c r="AI185" s="64"/>
      <c r="AJ185" s="64"/>
      <c r="AK185" s="64"/>
    </row>
    <row r="186" spans="1:37" s="9" customFormat="1">
      <c r="A186" s="93"/>
      <c r="B186" s="64"/>
      <c r="D186" s="283"/>
      <c r="E186" s="64"/>
      <c r="F186" s="284"/>
      <c r="G186" s="285"/>
      <c r="H186" s="286"/>
      <c r="I186" s="352"/>
      <c r="J186" s="64"/>
      <c r="K186" s="64"/>
      <c r="L186" s="353"/>
      <c r="M186" s="353"/>
      <c r="N186" s="353"/>
      <c r="P186" s="64"/>
      <c r="AE186" s="64"/>
      <c r="AF186" s="64"/>
      <c r="AG186" s="64"/>
      <c r="AH186" s="64"/>
      <c r="AI186" s="64"/>
      <c r="AJ186" s="64"/>
      <c r="AK186" s="64"/>
    </row>
    <row r="187" spans="1:37" s="9" customFormat="1">
      <c r="A187" s="93"/>
      <c r="B187" s="64"/>
      <c r="D187" s="283"/>
      <c r="E187" s="64"/>
      <c r="F187" s="284"/>
      <c r="G187" s="285"/>
      <c r="H187" s="286"/>
      <c r="I187" s="352"/>
      <c r="J187" s="64"/>
      <c r="K187" s="64"/>
      <c r="L187" s="353"/>
      <c r="M187" s="353"/>
      <c r="N187" s="353"/>
      <c r="P187" s="64"/>
      <c r="AE187" s="20"/>
      <c r="AF187" s="20"/>
      <c r="AG187" s="20"/>
      <c r="AH187" s="20"/>
      <c r="AI187" s="20"/>
      <c r="AJ187" s="20"/>
      <c r="AK187" s="20"/>
    </row>
    <row r="188" spans="1:37" s="9" customFormat="1">
      <c r="A188" s="93"/>
      <c r="B188" s="64"/>
      <c r="D188" s="283"/>
      <c r="E188" s="64"/>
      <c r="F188" s="284"/>
      <c r="G188" s="285"/>
      <c r="H188" s="286"/>
      <c r="I188" s="352"/>
      <c r="J188" s="64"/>
      <c r="K188" s="64"/>
      <c r="L188" s="353"/>
      <c r="M188" s="353"/>
      <c r="N188" s="353"/>
      <c r="P188" s="64"/>
      <c r="AE188" s="64"/>
      <c r="AF188" s="64"/>
      <c r="AG188" s="64"/>
      <c r="AH188" s="64"/>
      <c r="AI188" s="64"/>
      <c r="AJ188" s="64"/>
      <c r="AK188" s="64"/>
    </row>
    <row r="189" spans="1:37" s="9" customFormat="1">
      <c r="A189" s="93"/>
      <c r="B189" s="64"/>
      <c r="D189" s="283"/>
      <c r="E189" s="64"/>
      <c r="F189" s="284"/>
      <c r="G189" s="285"/>
      <c r="H189" s="286"/>
      <c r="I189" s="352"/>
      <c r="J189" s="64"/>
      <c r="K189" s="64"/>
      <c r="L189" s="353"/>
      <c r="M189" s="353"/>
      <c r="N189" s="353"/>
      <c r="P189" s="64"/>
      <c r="AE189" s="64"/>
      <c r="AF189" s="64"/>
      <c r="AG189" s="64"/>
      <c r="AH189" s="64"/>
      <c r="AI189" s="64"/>
      <c r="AJ189" s="64"/>
      <c r="AK189" s="64"/>
    </row>
    <row r="190" spans="1:37" s="9" customFormat="1">
      <c r="A190" s="93"/>
      <c r="B190" s="64"/>
      <c r="D190" s="283"/>
      <c r="E190" s="64"/>
      <c r="F190" s="284"/>
      <c r="G190" s="285"/>
      <c r="H190" s="286"/>
      <c r="I190" s="352"/>
      <c r="J190" s="64"/>
      <c r="K190" s="64"/>
      <c r="L190" s="353"/>
      <c r="M190" s="353"/>
      <c r="N190" s="353"/>
      <c r="P190" s="64"/>
      <c r="AE190" s="20"/>
      <c r="AF190" s="20"/>
      <c r="AG190" s="20"/>
      <c r="AH190" s="20"/>
      <c r="AI190" s="20"/>
      <c r="AJ190" s="20"/>
      <c r="AK190" s="20"/>
    </row>
    <row r="191" spans="1:37" s="9" customFormat="1">
      <c r="A191" s="93"/>
      <c r="B191" s="64"/>
      <c r="D191" s="283"/>
      <c r="E191" s="64"/>
      <c r="F191" s="284"/>
      <c r="G191" s="285"/>
      <c r="H191" s="286"/>
      <c r="I191" s="352"/>
      <c r="J191" s="64"/>
      <c r="K191" s="64"/>
      <c r="L191" s="353"/>
      <c r="M191" s="353"/>
      <c r="N191" s="353"/>
      <c r="P191" s="64"/>
      <c r="AE191" s="64"/>
      <c r="AF191" s="64"/>
      <c r="AG191" s="64"/>
      <c r="AH191" s="64"/>
      <c r="AI191" s="64"/>
      <c r="AJ191" s="64"/>
      <c r="AK191" s="64"/>
    </row>
    <row r="192" spans="1:37" s="9" customFormat="1">
      <c r="A192" s="93"/>
      <c r="B192" s="64"/>
      <c r="D192" s="283"/>
      <c r="E192" s="64"/>
      <c r="F192" s="284"/>
      <c r="G192" s="285"/>
      <c r="H192" s="286"/>
      <c r="I192" s="352"/>
      <c r="J192" s="64"/>
      <c r="K192" s="64"/>
      <c r="L192" s="353"/>
      <c r="M192" s="353"/>
      <c r="N192" s="353"/>
      <c r="P192" s="64"/>
      <c r="AE192" s="20"/>
      <c r="AF192" s="20"/>
      <c r="AG192" s="20"/>
      <c r="AH192" s="20"/>
      <c r="AI192" s="20"/>
      <c r="AJ192" s="20"/>
      <c r="AK192" s="20"/>
    </row>
    <row r="193" spans="1:37" s="9" customFormat="1">
      <c r="A193" s="93"/>
      <c r="B193" s="64"/>
      <c r="D193" s="283"/>
      <c r="E193" s="64"/>
      <c r="F193" s="284"/>
      <c r="G193" s="285"/>
      <c r="H193" s="286"/>
      <c r="I193" s="352"/>
      <c r="J193" s="64"/>
      <c r="K193" s="64"/>
      <c r="L193" s="353"/>
      <c r="M193" s="353"/>
      <c r="N193" s="353"/>
      <c r="P193" s="64"/>
      <c r="AE193" s="20"/>
      <c r="AF193" s="20"/>
      <c r="AG193" s="20"/>
      <c r="AH193" s="20"/>
      <c r="AI193" s="20"/>
      <c r="AJ193" s="20"/>
      <c r="AK193" s="20"/>
    </row>
    <row r="194" spans="1:37" s="9" customFormat="1">
      <c r="A194" s="93"/>
      <c r="B194" s="64"/>
      <c r="D194" s="283"/>
      <c r="E194" s="64"/>
      <c r="F194" s="284"/>
      <c r="G194" s="285"/>
      <c r="H194" s="286"/>
      <c r="I194" s="352"/>
      <c r="J194" s="64"/>
      <c r="K194" s="64"/>
      <c r="L194" s="353"/>
      <c r="M194" s="353"/>
      <c r="N194" s="353"/>
      <c r="P194" s="64"/>
      <c r="AE194" s="20"/>
      <c r="AF194" s="20"/>
      <c r="AG194" s="20"/>
      <c r="AH194" s="20"/>
      <c r="AI194" s="20"/>
      <c r="AJ194" s="20"/>
      <c r="AK194" s="20"/>
    </row>
    <row r="195" spans="1:37" s="9" customFormat="1">
      <c r="A195" s="93"/>
      <c r="B195" s="64"/>
      <c r="D195" s="283"/>
      <c r="E195" s="64"/>
      <c r="F195" s="284"/>
      <c r="G195" s="285"/>
      <c r="H195" s="286"/>
      <c r="I195" s="352"/>
      <c r="J195" s="64"/>
      <c r="K195" s="64"/>
      <c r="L195" s="353"/>
      <c r="M195" s="353"/>
      <c r="N195" s="353"/>
      <c r="P195" s="64"/>
      <c r="AE195" s="20"/>
      <c r="AF195" s="20"/>
      <c r="AG195" s="20"/>
      <c r="AH195" s="20"/>
      <c r="AI195" s="20"/>
      <c r="AJ195" s="20"/>
      <c r="AK195" s="20"/>
    </row>
    <row r="196" spans="1:37" s="9" customFormat="1">
      <c r="A196" s="93"/>
      <c r="B196" s="64"/>
      <c r="D196" s="283"/>
      <c r="E196" s="64"/>
      <c r="F196" s="284"/>
      <c r="G196" s="285"/>
      <c r="H196" s="286"/>
      <c r="I196" s="352"/>
      <c r="J196" s="64"/>
      <c r="K196" s="64"/>
      <c r="L196" s="353"/>
      <c r="M196" s="353"/>
      <c r="N196" s="353"/>
      <c r="P196" s="64"/>
      <c r="AE196" s="64"/>
      <c r="AF196" s="64"/>
      <c r="AG196" s="64"/>
      <c r="AH196" s="64"/>
      <c r="AI196" s="64"/>
      <c r="AJ196" s="64"/>
      <c r="AK196" s="64"/>
    </row>
    <row r="197" spans="1:37" s="9" customFormat="1">
      <c r="A197" s="93"/>
      <c r="B197" s="64"/>
      <c r="D197" s="283"/>
      <c r="E197" s="64"/>
      <c r="F197" s="284"/>
      <c r="G197" s="285"/>
      <c r="H197" s="286"/>
      <c r="I197" s="352"/>
      <c r="J197" s="64"/>
      <c r="K197" s="64"/>
      <c r="L197" s="353"/>
      <c r="M197" s="353"/>
      <c r="N197" s="353"/>
      <c r="P197" s="64"/>
      <c r="AE197" s="64"/>
      <c r="AF197" s="64"/>
      <c r="AG197" s="64"/>
      <c r="AH197" s="64"/>
      <c r="AI197" s="64"/>
      <c r="AJ197" s="64"/>
      <c r="AK197" s="64"/>
    </row>
    <row r="198" spans="1:37" s="9" customFormat="1">
      <c r="A198" s="93"/>
      <c r="B198" s="64"/>
      <c r="D198" s="283"/>
      <c r="E198" s="64"/>
      <c r="F198" s="284"/>
      <c r="G198" s="285"/>
      <c r="H198" s="286"/>
      <c r="I198" s="352"/>
      <c r="J198" s="64"/>
      <c r="K198" s="64"/>
      <c r="L198" s="353"/>
      <c r="M198" s="353"/>
      <c r="N198" s="353"/>
      <c r="P198" s="64"/>
      <c r="AE198" s="64"/>
      <c r="AF198" s="64"/>
      <c r="AG198" s="64"/>
      <c r="AH198" s="64"/>
      <c r="AI198" s="64"/>
      <c r="AJ198" s="64"/>
      <c r="AK198" s="64"/>
    </row>
    <row r="199" spans="1:37" s="9" customFormat="1">
      <c r="A199" s="93"/>
      <c r="B199" s="64"/>
      <c r="D199" s="283"/>
      <c r="E199" s="64"/>
      <c r="F199" s="284"/>
      <c r="G199" s="285"/>
      <c r="H199" s="286"/>
      <c r="I199" s="352"/>
      <c r="J199" s="64"/>
      <c r="K199" s="64"/>
      <c r="L199" s="353"/>
      <c r="M199" s="353"/>
      <c r="N199" s="353"/>
      <c r="P199" s="64"/>
      <c r="AE199" s="64"/>
      <c r="AF199" s="64"/>
      <c r="AG199" s="64"/>
      <c r="AH199" s="64"/>
      <c r="AI199" s="64"/>
      <c r="AJ199" s="64"/>
      <c r="AK199" s="64"/>
    </row>
    <row r="200" spans="1:37" s="9" customFormat="1">
      <c r="A200" s="93"/>
      <c r="B200" s="64"/>
      <c r="D200" s="283"/>
      <c r="E200" s="64"/>
      <c r="F200" s="284"/>
      <c r="G200" s="285"/>
      <c r="H200" s="286"/>
      <c r="I200" s="352"/>
      <c r="J200" s="64"/>
      <c r="K200" s="64"/>
      <c r="L200" s="353"/>
      <c r="M200" s="353"/>
      <c r="N200" s="353"/>
      <c r="P200" s="64"/>
      <c r="AE200" s="64"/>
      <c r="AF200" s="64"/>
      <c r="AG200" s="64"/>
      <c r="AH200" s="64"/>
      <c r="AI200" s="64"/>
      <c r="AJ200" s="64"/>
      <c r="AK200" s="64"/>
    </row>
    <row r="201" spans="1:37" s="9" customFormat="1">
      <c r="A201" s="93"/>
      <c r="B201" s="64"/>
      <c r="D201" s="283"/>
      <c r="E201" s="64"/>
      <c r="F201" s="284"/>
      <c r="G201" s="285"/>
      <c r="H201" s="286"/>
      <c r="I201" s="352"/>
      <c r="J201" s="64"/>
      <c r="K201" s="64"/>
      <c r="L201" s="353"/>
      <c r="M201" s="353"/>
      <c r="N201" s="353"/>
      <c r="P201" s="64"/>
      <c r="AE201" s="64"/>
      <c r="AF201" s="64"/>
      <c r="AG201" s="64"/>
      <c r="AH201" s="64"/>
      <c r="AI201" s="64"/>
      <c r="AJ201" s="64"/>
      <c r="AK201" s="64"/>
    </row>
    <row r="202" spans="1:37" s="9" customFormat="1">
      <c r="A202" s="93"/>
      <c r="B202" s="64"/>
      <c r="D202" s="283"/>
      <c r="E202" s="64"/>
      <c r="F202" s="284"/>
      <c r="G202" s="285"/>
      <c r="H202" s="286"/>
      <c r="I202" s="352"/>
      <c r="J202" s="64"/>
      <c r="K202" s="64"/>
      <c r="L202" s="353"/>
      <c r="M202" s="353"/>
      <c r="N202" s="353"/>
      <c r="P202" s="64"/>
      <c r="AE202" s="121"/>
      <c r="AF202" s="121"/>
      <c r="AG202" s="121"/>
      <c r="AH202" s="121"/>
      <c r="AI202" s="121"/>
      <c r="AJ202" s="121"/>
      <c r="AK202" s="121"/>
    </row>
    <row r="203" spans="1:37" s="9" customFormat="1">
      <c r="A203" s="93"/>
      <c r="B203" s="64"/>
      <c r="D203" s="283"/>
      <c r="E203" s="64"/>
      <c r="F203" s="284"/>
      <c r="G203" s="285"/>
      <c r="H203" s="286"/>
      <c r="I203" s="352"/>
      <c r="J203" s="64"/>
      <c r="K203" s="64"/>
      <c r="L203" s="353"/>
      <c r="M203" s="353"/>
      <c r="N203" s="353"/>
      <c r="P203" s="64"/>
      <c r="AE203" s="64"/>
      <c r="AF203" s="64"/>
      <c r="AG203" s="64"/>
      <c r="AH203" s="64"/>
      <c r="AI203" s="64"/>
      <c r="AJ203" s="64"/>
      <c r="AK203" s="64"/>
    </row>
    <row r="204" spans="1:37" s="9" customFormat="1">
      <c r="A204" s="93"/>
      <c r="B204" s="64"/>
      <c r="D204" s="283"/>
      <c r="E204" s="64"/>
      <c r="F204" s="284"/>
      <c r="G204" s="285"/>
      <c r="H204" s="286"/>
      <c r="I204" s="352"/>
      <c r="J204" s="64"/>
      <c r="K204" s="64"/>
      <c r="L204" s="353"/>
      <c r="M204" s="353"/>
      <c r="N204" s="353"/>
      <c r="P204" s="64"/>
      <c r="AE204" s="64"/>
      <c r="AF204" s="64"/>
      <c r="AG204" s="64"/>
      <c r="AH204" s="64"/>
      <c r="AI204" s="64"/>
      <c r="AJ204" s="64"/>
      <c r="AK204" s="64"/>
    </row>
    <row r="205" spans="1:37" s="9" customFormat="1">
      <c r="A205" s="93"/>
      <c r="B205" s="64"/>
      <c r="D205" s="283"/>
      <c r="E205" s="64"/>
      <c r="F205" s="284"/>
      <c r="G205" s="285"/>
      <c r="H205" s="286"/>
      <c r="I205" s="352"/>
      <c r="J205" s="64"/>
      <c r="K205" s="64"/>
      <c r="L205" s="353"/>
      <c r="M205" s="353"/>
      <c r="N205" s="353"/>
      <c r="P205" s="64"/>
      <c r="AE205" s="20"/>
      <c r="AF205" s="20"/>
      <c r="AG205" s="20"/>
      <c r="AH205" s="20"/>
      <c r="AI205" s="20"/>
      <c r="AJ205" s="20"/>
      <c r="AK205" s="20"/>
    </row>
    <row r="206" spans="1:37" s="9" customFormat="1">
      <c r="A206" s="93"/>
      <c r="B206" s="64"/>
      <c r="D206" s="283"/>
      <c r="E206" s="64"/>
      <c r="F206" s="284"/>
      <c r="G206" s="285"/>
      <c r="H206" s="286"/>
      <c r="I206" s="352"/>
      <c r="J206" s="64"/>
      <c r="K206" s="64"/>
      <c r="L206" s="353"/>
      <c r="M206" s="353"/>
      <c r="N206" s="353"/>
      <c r="P206" s="64"/>
      <c r="AE206" s="64"/>
      <c r="AF206" s="64"/>
      <c r="AG206" s="64"/>
      <c r="AH206" s="64"/>
      <c r="AI206" s="64"/>
      <c r="AJ206" s="64"/>
      <c r="AK206" s="64"/>
    </row>
    <row r="207" spans="1:37" s="9" customFormat="1">
      <c r="A207" s="93"/>
      <c r="B207" s="64"/>
      <c r="D207" s="283"/>
      <c r="E207" s="64"/>
      <c r="F207" s="284"/>
      <c r="G207" s="285"/>
      <c r="H207" s="286"/>
      <c r="I207" s="352"/>
      <c r="J207" s="64"/>
      <c r="K207" s="64"/>
      <c r="L207" s="353"/>
      <c r="M207" s="353"/>
      <c r="N207" s="353"/>
      <c r="P207" s="64"/>
      <c r="AE207" s="64"/>
      <c r="AF207" s="64"/>
      <c r="AG207" s="64"/>
      <c r="AH207" s="64"/>
      <c r="AI207" s="64"/>
      <c r="AJ207" s="64"/>
      <c r="AK207" s="64"/>
    </row>
    <row r="208" spans="1:37" s="9" customFormat="1">
      <c r="A208" s="93"/>
      <c r="B208" s="64"/>
      <c r="D208" s="283"/>
      <c r="E208" s="64"/>
      <c r="F208" s="284"/>
      <c r="G208" s="285"/>
      <c r="H208" s="286"/>
      <c r="I208" s="352"/>
      <c r="J208" s="64"/>
      <c r="K208" s="64"/>
      <c r="L208" s="353"/>
      <c r="M208" s="353"/>
      <c r="N208" s="353"/>
      <c r="P208" s="64"/>
      <c r="AE208" s="64"/>
      <c r="AF208" s="64"/>
      <c r="AG208" s="64"/>
      <c r="AH208" s="64"/>
      <c r="AI208" s="64"/>
      <c r="AJ208" s="64"/>
      <c r="AK208" s="64"/>
    </row>
    <row r="209" spans="1:37" s="9" customFormat="1">
      <c r="A209" s="93"/>
      <c r="B209" s="64"/>
      <c r="D209" s="283"/>
      <c r="E209" s="64"/>
      <c r="F209" s="284"/>
      <c r="G209" s="285"/>
      <c r="H209" s="286"/>
      <c r="I209" s="352"/>
      <c r="J209" s="64"/>
      <c r="K209" s="64"/>
      <c r="L209" s="353"/>
      <c r="M209" s="353"/>
      <c r="N209" s="353"/>
      <c r="P209" s="64"/>
      <c r="AE209" s="64"/>
      <c r="AF209" s="64"/>
      <c r="AG209" s="64"/>
      <c r="AH209" s="64"/>
      <c r="AI209" s="64"/>
      <c r="AJ209" s="64"/>
      <c r="AK209" s="64"/>
    </row>
    <row r="210" spans="1:37" s="9" customFormat="1">
      <c r="A210" s="93"/>
      <c r="B210" s="64"/>
      <c r="D210" s="283"/>
      <c r="E210" s="64"/>
      <c r="F210" s="284"/>
      <c r="G210" s="285"/>
      <c r="H210" s="286"/>
      <c r="I210" s="352"/>
      <c r="J210" s="64"/>
      <c r="K210" s="64"/>
      <c r="L210" s="353"/>
      <c r="M210" s="353"/>
      <c r="N210" s="353"/>
      <c r="P210" s="64"/>
      <c r="AE210" s="64"/>
      <c r="AF210" s="64"/>
      <c r="AG210" s="64"/>
      <c r="AH210" s="64"/>
      <c r="AI210" s="64"/>
      <c r="AJ210" s="64"/>
      <c r="AK210" s="64"/>
    </row>
    <row r="211" spans="1:37" s="9" customFormat="1">
      <c r="A211" s="93"/>
      <c r="B211" s="64"/>
      <c r="D211" s="283"/>
      <c r="E211" s="64"/>
      <c r="F211" s="284"/>
      <c r="G211" s="285"/>
      <c r="H211" s="286"/>
      <c r="I211" s="352"/>
      <c r="J211" s="64"/>
      <c r="K211" s="64"/>
      <c r="L211" s="353"/>
      <c r="M211" s="353"/>
      <c r="N211" s="353"/>
      <c r="P211" s="64"/>
      <c r="AE211" s="64"/>
      <c r="AF211" s="64"/>
      <c r="AG211" s="64"/>
      <c r="AH211" s="64"/>
      <c r="AI211" s="64"/>
      <c r="AJ211" s="64"/>
      <c r="AK211" s="64"/>
    </row>
    <row r="212" spans="1:37" s="9" customFormat="1">
      <c r="A212" s="93"/>
      <c r="B212" s="64"/>
      <c r="D212" s="283"/>
      <c r="E212" s="64"/>
      <c r="F212" s="284"/>
      <c r="G212" s="285"/>
      <c r="H212" s="286"/>
      <c r="I212" s="352"/>
      <c r="J212" s="64"/>
      <c r="K212" s="64"/>
      <c r="L212" s="353"/>
      <c r="M212" s="353"/>
      <c r="N212" s="353"/>
      <c r="P212" s="64"/>
      <c r="AE212" s="64"/>
      <c r="AF212" s="64"/>
      <c r="AG212" s="64"/>
      <c r="AH212" s="64"/>
      <c r="AI212" s="64"/>
      <c r="AJ212" s="64"/>
      <c r="AK212" s="64"/>
    </row>
    <row r="213" spans="1:37" s="9" customFormat="1">
      <c r="A213" s="93"/>
      <c r="B213" s="64"/>
      <c r="D213" s="283"/>
      <c r="E213" s="64"/>
      <c r="F213" s="284"/>
      <c r="G213" s="285"/>
      <c r="H213" s="286"/>
      <c r="I213" s="352"/>
      <c r="J213" s="64"/>
      <c r="K213" s="64"/>
      <c r="L213" s="353"/>
      <c r="M213" s="353"/>
      <c r="N213" s="353"/>
      <c r="P213" s="64"/>
      <c r="AE213" s="64"/>
      <c r="AF213" s="64"/>
      <c r="AG213" s="64"/>
      <c r="AH213" s="64"/>
      <c r="AI213" s="64"/>
      <c r="AJ213" s="64"/>
      <c r="AK213" s="64"/>
    </row>
    <row r="214" spans="1:37" s="9" customFormat="1">
      <c r="A214" s="93"/>
      <c r="B214" s="64"/>
      <c r="D214" s="283"/>
      <c r="E214" s="64"/>
      <c r="F214" s="284"/>
      <c r="G214" s="285"/>
      <c r="H214" s="286"/>
      <c r="I214" s="352"/>
      <c r="J214" s="64"/>
      <c r="K214" s="64"/>
      <c r="L214" s="353"/>
      <c r="M214" s="353"/>
      <c r="N214" s="353"/>
      <c r="P214" s="64"/>
      <c r="AE214" s="64"/>
      <c r="AF214" s="64"/>
      <c r="AG214" s="64"/>
      <c r="AH214" s="64"/>
      <c r="AI214" s="64"/>
      <c r="AJ214" s="64"/>
      <c r="AK214" s="64"/>
    </row>
    <row r="215" spans="1:37" s="9" customFormat="1">
      <c r="A215" s="93"/>
      <c r="B215" s="64"/>
      <c r="D215" s="283"/>
      <c r="E215" s="64"/>
      <c r="F215" s="284"/>
      <c r="G215" s="285"/>
      <c r="H215" s="286"/>
      <c r="I215" s="352"/>
      <c r="J215" s="64"/>
      <c r="K215" s="64"/>
      <c r="L215" s="353"/>
      <c r="M215" s="353"/>
      <c r="N215" s="353"/>
      <c r="P215" s="64"/>
      <c r="AE215" s="64"/>
      <c r="AF215" s="64"/>
      <c r="AG215" s="64"/>
      <c r="AH215" s="64"/>
      <c r="AI215" s="64"/>
      <c r="AJ215" s="64"/>
      <c r="AK215" s="64"/>
    </row>
    <row r="216" spans="1:37" s="9" customFormat="1">
      <c r="A216" s="93"/>
      <c r="B216" s="64"/>
      <c r="D216" s="283"/>
      <c r="E216" s="64"/>
      <c r="F216" s="284"/>
      <c r="G216" s="285"/>
      <c r="H216" s="286"/>
      <c r="I216" s="352"/>
      <c r="J216" s="64"/>
      <c r="K216" s="64"/>
      <c r="L216" s="353"/>
      <c r="M216" s="353"/>
      <c r="N216" s="353"/>
      <c r="P216" s="64"/>
      <c r="AE216" s="64"/>
      <c r="AF216" s="64"/>
      <c r="AG216" s="64"/>
      <c r="AH216" s="64"/>
      <c r="AI216" s="64"/>
      <c r="AJ216" s="64"/>
      <c r="AK216" s="64"/>
    </row>
    <row r="217" spans="1:37" s="9" customFormat="1">
      <c r="A217" s="93"/>
      <c r="B217" s="64"/>
      <c r="D217" s="283"/>
      <c r="E217" s="64"/>
      <c r="F217" s="284"/>
      <c r="G217" s="285"/>
      <c r="H217" s="286"/>
      <c r="I217" s="352"/>
      <c r="J217" s="64"/>
      <c r="K217" s="64"/>
      <c r="L217" s="353"/>
      <c r="M217" s="353"/>
      <c r="N217" s="353"/>
      <c r="P217" s="64"/>
      <c r="AE217" s="64"/>
      <c r="AF217" s="64"/>
      <c r="AG217" s="64"/>
      <c r="AH217" s="64"/>
      <c r="AI217" s="64"/>
      <c r="AJ217" s="64"/>
      <c r="AK217" s="64"/>
    </row>
    <row r="218" spans="1:37" s="9" customFormat="1">
      <c r="A218" s="93"/>
      <c r="B218" s="64"/>
      <c r="D218" s="283"/>
      <c r="E218" s="64"/>
      <c r="F218" s="284"/>
      <c r="G218" s="285"/>
      <c r="H218" s="286"/>
      <c r="I218" s="352"/>
      <c r="J218" s="64"/>
      <c r="K218" s="64"/>
      <c r="L218" s="353"/>
      <c r="M218" s="353"/>
      <c r="N218" s="353"/>
      <c r="P218" s="64"/>
      <c r="AE218" s="64"/>
      <c r="AF218" s="64"/>
      <c r="AG218" s="64"/>
      <c r="AH218" s="64"/>
      <c r="AI218" s="64"/>
      <c r="AJ218" s="64"/>
      <c r="AK218" s="64"/>
    </row>
    <row r="219" spans="1:37" s="9" customFormat="1">
      <c r="A219" s="93"/>
      <c r="B219" s="64"/>
      <c r="D219" s="283"/>
      <c r="E219" s="64"/>
      <c r="F219" s="284"/>
      <c r="G219" s="285"/>
      <c r="H219" s="286"/>
      <c r="I219" s="352"/>
      <c r="J219" s="64"/>
      <c r="K219" s="64"/>
      <c r="L219" s="353"/>
      <c r="M219" s="353"/>
      <c r="N219" s="353"/>
      <c r="P219" s="64"/>
      <c r="AE219" s="20"/>
      <c r="AF219" s="20"/>
      <c r="AG219" s="20"/>
      <c r="AH219" s="20"/>
      <c r="AI219" s="20"/>
      <c r="AJ219" s="20"/>
      <c r="AK219" s="20"/>
    </row>
    <row r="220" spans="1:37" s="9" customFormat="1">
      <c r="A220" s="93"/>
      <c r="B220" s="64"/>
      <c r="D220" s="283"/>
      <c r="E220" s="64"/>
      <c r="F220" s="284"/>
      <c r="G220" s="285"/>
      <c r="H220" s="286"/>
      <c r="I220" s="352"/>
      <c r="J220" s="64"/>
      <c r="K220" s="64"/>
      <c r="L220" s="353"/>
      <c r="M220" s="353"/>
      <c r="N220" s="353"/>
      <c r="P220" s="64"/>
      <c r="AE220" s="64"/>
      <c r="AF220" s="64"/>
      <c r="AG220" s="64"/>
      <c r="AH220" s="64"/>
      <c r="AI220" s="64"/>
      <c r="AJ220" s="64"/>
      <c r="AK220" s="64"/>
    </row>
    <row r="221" spans="1:37" s="9" customFormat="1">
      <c r="A221" s="93"/>
      <c r="B221" s="64"/>
      <c r="D221" s="283"/>
      <c r="E221" s="64"/>
      <c r="F221" s="284"/>
      <c r="G221" s="285"/>
      <c r="H221" s="286"/>
      <c r="I221" s="352"/>
      <c r="J221" s="64"/>
      <c r="K221" s="64"/>
      <c r="L221" s="353"/>
      <c r="M221" s="353"/>
      <c r="N221" s="353"/>
      <c r="P221" s="64"/>
      <c r="AE221" s="64"/>
      <c r="AF221" s="64"/>
      <c r="AG221" s="64"/>
      <c r="AH221" s="64"/>
      <c r="AI221" s="64"/>
      <c r="AJ221" s="64"/>
      <c r="AK221" s="64"/>
    </row>
    <row r="222" spans="1:37" s="9" customFormat="1">
      <c r="A222" s="93"/>
      <c r="B222" s="64"/>
      <c r="D222" s="283"/>
      <c r="E222" s="64"/>
      <c r="F222" s="284"/>
      <c r="G222" s="285"/>
      <c r="H222" s="286"/>
      <c r="I222" s="352"/>
      <c r="J222" s="64"/>
      <c r="K222" s="64"/>
      <c r="L222" s="353"/>
      <c r="M222" s="353"/>
      <c r="N222" s="353"/>
      <c r="P222" s="64"/>
      <c r="AE222" s="121"/>
      <c r="AF222" s="121"/>
      <c r="AG222" s="121"/>
      <c r="AH222" s="121"/>
      <c r="AI222" s="121"/>
      <c r="AJ222" s="121"/>
      <c r="AK222" s="121"/>
    </row>
    <row r="223" spans="1:37" s="9" customFormat="1">
      <c r="A223" s="93"/>
      <c r="B223" s="64"/>
      <c r="D223" s="283"/>
      <c r="E223" s="64"/>
      <c r="F223" s="284"/>
      <c r="G223" s="285"/>
      <c r="H223" s="286"/>
      <c r="I223" s="352"/>
      <c r="J223" s="64"/>
      <c r="K223" s="64"/>
      <c r="L223" s="353"/>
      <c r="M223" s="353"/>
      <c r="N223" s="353"/>
      <c r="P223" s="64"/>
      <c r="AE223" s="20"/>
      <c r="AF223" s="20"/>
      <c r="AG223" s="20"/>
      <c r="AH223" s="20"/>
      <c r="AI223" s="20"/>
      <c r="AJ223" s="20"/>
      <c r="AK223" s="20"/>
    </row>
    <row r="224" spans="1:37" s="9" customFormat="1">
      <c r="A224" s="93"/>
      <c r="B224" s="64"/>
      <c r="D224" s="283"/>
      <c r="E224" s="64"/>
      <c r="F224" s="284"/>
      <c r="G224" s="285"/>
      <c r="H224" s="286"/>
      <c r="I224" s="352"/>
      <c r="J224" s="64"/>
      <c r="K224" s="64"/>
      <c r="L224" s="353"/>
      <c r="M224" s="353"/>
      <c r="N224" s="353"/>
      <c r="P224" s="64"/>
      <c r="AE224" s="64"/>
      <c r="AF224" s="64"/>
      <c r="AG224" s="64"/>
      <c r="AH224" s="64"/>
      <c r="AI224" s="64"/>
      <c r="AJ224" s="64"/>
      <c r="AK224" s="64"/>
    </row>
    <row r="225" spans="1:37" s="9" customFormat="1">
      <c r="A225" s="93"/>
      <c r="B225" s="64"/>
      <c r="D225" s="283"/>
      <c r="E225" s="64"/>
      <c r="F225" s="284"/>
      <c r="G225" s="285"/>
      <c r="H225" s="286"/>
      <c r="I225" s="352"/>
      <c r="J225" s="64"/>
      <c r="K225" s="64"/>
      <c r="L225" s="353"/>
      <c r="M225" s="353"/>
      <c r="N225" s="353"/>
      <c r="P225" s="64"/>
      <c r="AE225" s="64"/>
      <c r="AF225" s="64"/>
      <c r="AG225" s="64"/>
      <c r="AH225" s="64"/>
      <c r="AI225" s="64"/>
      <c r="AJ225" s="64"/>
      <c r="AK225" s="64"/>
    </row>
    <row r="226" spans="1:37" s="9" customFormat="1">
      <c r="A226" s="93"/>
      <c r="B226" s="64"/>
      <c r="D226" s="283"/>
      <c r="E226" s="64"/>
      <c r="F226" s="284"/>
      <c r="G226" s="285"/>
      <c r="H226" s="286"/>
      <c r="I226" s="352"/>
      <c r="J226" s="64"/>
      <c r="K226" s="64"/>
      <c r="L226" s="353"/>
      <c r="M226" s="353"/>
      <c r="N226" s="353"/>
      <c r="P226" s="64"/>
      <c r="AE226" s="64"/>
      <c r="AF226" s="64"/>
      <c r="AG226" s="64"/>
      <c r="AH226" s="64"/>
      <c r="AI226" s="64"/>
      <c r="AJ226" s="64"/>
      <c r="AK226" s="64"/>
    </row>
    <row r="227" spans="1:37" s="9" customFormat="1">
      <c r="A227" s="93"/>
      <c r="B227" s="64"/>
      <c r="D227" s="283"/>
      <c r="E227" s="64"/>
      <c r="F227" s="284"/>
      <c r="G227" s="285"/>
      <c r="H227" s="286"/>
      <c r="I227" s="352"/>
      <c r="J227" s="64"/>
      <c r="K227" s="64"/>
      <c r="L227" s="353"/>
      <c r="M227" s="353"/>
      <c r="N227" s="353"/>
      <c r="P227" s="64"/>
      <c r="AE227" s="64"/>
      <c r="AF227" s="64"/>
      <c r="AG227" s="64"/>
      <c r="AH227" s="64"/>
      <c r="AI227" s="64"/>
      <c r="AJ227" s="64"/>
      <c r="AK227" s="64"/>
    </row>
    <row r="228" spans="1:37" s="9" customFormat="1">
      <c r="A228" s="93"/>
      <c r="B228" s="64"/>
      <c r="D228" s="283"/>
      <c r="E228" s="64"/>
      <c r="F228" s="284"/>
      <c r="G228" s="285"/>
      <c r="H228" s="286"/>
      <c r="I228" s="352"/>
      <c r="J228" s="64"/>
      <c r="K228" s="64"/>
      <c r="L228" s="353"/>
      <c r="M228" s="353"/>
      <c r="N228" s="353"/>
      <c r="P228" s="64"/>
      <c r="AE228" s="64"/>
      <c r="AF228" s="64"/>
      <c r="AG228" s="64"/>
      <c r="AH228" s="64"/>
      <c r="AI228" s="64"/>
      <c r="AJ228" s="64"/>
      <c r="AK228" s="64"/>
    </row>
    <row r="229" spans="1:37" s="9" customFormat="1" ht="15.75">
      <c r="A229" s="93"/>
      <c r="B229" s="64"/>
      <c r="D229" s="283"/>
      <c r="E229" s="64"/>
      <c r="F229" s="284"/>
      <c r="G229" s="285"/>
      <c r="H229" s="286"/>
      <c r="I229" s="352"/>
      <c r="J229" s="64"/>
      <c r="K229" s="64"/>
      <c r="L229" s="353"/>
      <c r="M229" s="353"/>
      <c r="N229" s="353"/>
      <c r="P229" s="64"/>
      <c r="AE229" s="98"/>
      <c r="AF229" s="98"/>
      <c r="AG229" s="98"/>
      <c r="AH229" s="98"/>
      <c r="AI229" s="98"/>
      <c r="AJ229" s="98"/>
      <c r="AK229" s="98"/>
    </row>
    <row r="230" spans="1:37" s="9" customFormat="1" ht="15.75">
      <c r="A230" s="93"/>
      <c r="B230" s="64"/>
      <c r="D230" s="283"/>
      <c r="E230" s="64"/>
      <c r="F230" s="284"/>
      <c r="G230" s="285"/>
      <c r="H230" s="286"/>
      <c r="I230" s="352"/>
      <c r="J230" s="64"/>
      <c r="K230" s="64"/>
      <c r="L230" s="353"/>
      <c r="M230" s="353"/>
      <c r="N230" s="353"/>
      <c r="P230" s="64"/>
      <c r="AE230" s="98"/>
      <c r="AF230" s="98"/>
      <c r="AG230" s="98"/>
      <c r="AH230" s="98"/>
      <c r="AI230" s="98"/>
      <c r="AJ230" s="98"/>
      <c r="AK230" s="98"/>
    </row>
    <row r="231" spans="1:37" s="9" customFormat="1" ht="15.75">
      <c r="A231" s="93"/>
      <c r="B231" s="64"/>
      <c r="D231" s="283"/>
      <c r="E231" s="64"/>
      <c r="F231" s="284"/>
      <c r="G231" s="285"/>
      <c r="H231" s="286"/>
      <c r="I231" s="352"/>
      <c r="J231" s="64"/>
      <c r="K231" s="64"/>
      <c r="L231" s="353"/>
      <c r="M231" s="353"/>
      <c r="N231" s="353"/>
      <c r="P231" s="64"/>
      <c r="AE231" s="98"/>
      <c r="AF231" s="98"/>
      <c r="AG231" s="98"/>
      <c r="AH231" s="98"/>
      <c r="AI231" s="98"/>
      <c r="AJ231" s="98"/>
      <c r="AK231" s="98"/>
    </row>
    <row r="232" spans="1:37" s="9" customFormat="1" ht="15.75">
      <c r="A232" s="93"/>
      <c r="B232" s="64"/>
      <c r="D232" s="283"/>
      <c r="E232" s="64"/>
      <c r="F232" s="284"/>
      <c r="G232" s="285"/>
      <c r="H232" s="286"/>
      <c r="I232" s="352"/>
      <c r="J232" s="64"/>
      <c r="K232" s="64"/>
      <c r="L232" s="353"/>
      <c r="M232" s="353"/>
      <c r="N232" s="353"/>
      <c r="P232" s="64"/>
      <c r="AE232" s="98"/>
      <c r="AF232" s="98"/>
      <c r="AG232" s="98"/>
      <c r="AH232" s="98"/>
      <c r="AI232" s="98"/>
      <c r="AJ232" s="98"/>
      <c r="AK232" s="98"/>
    </row>
    <row r="233" spans="1:37" s="9" customFormat="1">
      <c r="A233" s="93"/>
      <c r="B233" s="64"/>
      <c r="D233" s="283"/>
      <c r="E233" s="64"/>
      <c r="F233" s="284"/>
      <c r="G233" s="285"/>
      <c r="H233" s="286"/>
      <c r="I233" s="352"/>
      <c r="J233" s="64"/>
      <c r="K233" s="64"/>
      <c r="L233" s="353"/>
      <c r="M233" s="353"/>
      <c r="N233" s="353"/>
      <c r="P233" s="64"/>
      <c r="AE233" s="64"/>
      <c r="AF233" s="64"/>
      <c r="AG233" s="64"/>
      <c r="AH233" s="64"/>
      <c r="AI233" s="64"/>
      <c r="AJ233" s="64"/>
      <c r="AK233" s="64"/>
    </row>
    <row r="234" spans="1:37" s="9" customFormat="1">
      <c r="A234" s="93"/>
      <c r="B234" s="64"/>
      <c r="D234" s="283"/>
      <c r="E234" s="64"/>
      <c r="F234" s="284"/>
      <c r="G234" s="285"/>
      <c r="H234" s="286"/>
      <c r="I234" s="352"/>
      <c r="J234" s="64"/>
      <c r="K234" s="64"/>
      <c r="L234" s="353"/>
      <c r="M234" s="353"/>
      <c r="N234" s="353"/>
      <c r="P234" s="64"/>
      <c r="AE234" s="64"/>
      <c r="AF234" s="64"/>
      <c r="AG234" s="64"/>
      <c r="AH234" s="64"/>
      <c r="AI234" s="64"/>
      <c r="AJ234" s="64"/>
      <c r="AK234" s="64"/>
    </row>
    <row r="235" spans="1:37" s="9" customFormat="1">
      <c r="A235" s="93"/>
      <c r="B235" s="64"/>
      <c r="D235" s="283"/>
      <c r="E235" s="64"/>
      <c r="F235" s="284"/>
      <c r="G235" s="285"/>
      <c r="H235" s="286"/>
      <c r="I235" s="352"/>
      <c r="J235" s="64"/>
      <c r="K235" s="64"/>
      <c r="L235" s="353"/>
      <c r="M235" s="353"/>
      <c r="N235" s="353"/>
      <c r="P235" s="64"/>
      <c r="AE235" s="64"/>
      <c r="AF235" s="64"/>
      <c r="AG235" s="64"/>
      <c r="AH235" s="64"/>
      <c r="AI235" s="64"/>
      <c r="AJ235" s="64"/>
      <c r="AK235" s="64"/>
    </row>
    <row r="236" spans="1:37" s="9" customFormat="1">
      <c r="A236" s="93"/>
      <c r="B236" s="64"/>
      <c r="D236" s="283"/>
      <c r="E236" s="64"/>
      <c r="F236" s="284"/>
      <c r="G236" s="285"/>
      <c r="H236" s="286"/>
      <c r="I236" s="352"/>
      <c r="J236" s="64"/>
      <c r="K236" s="64"/>
      <c r="L236" s="353"/>
      <c r="M236" s="353"/>
      <c r="N236" s="353"/>
      <c r="P236" s="64"/>
      <c r="AE236" s="64"/>
      <c r="AF236" s="64"/>
      <c r="AG236" s="64"/>
      <c r="AH236" s="64"/>
      <c r="AI236" s="64"/>
      <c r="AJ236" s="64"/>
      <c r="AK236" s="64"/>
    </row>
    <row r="237" spans="1:37" s="9" customFormat="1">
      <c r="A237" s="93"/>
      <c r="B237" s="64"/>
      <c r="D237" s="283"/>
      <c r="E237" s="64"/>
      <c r="F237" s="284"/>
      <c r="G237" s="285"/>
      <c r="H237" s="286"/>
      <c r="I237" s="352"/>
      <c r="J237" s="64"/>
      <c r="K237" s="64"/>
      <c r="L237" s="353"/>
      <c r="M237" s="353"/>
      <c r="N237" s="353"/>
      <c r="P237" s="64"/>
      <c r="AE237" s="64"/>
      <c r="AF237" s="64"/>
      <c r="AG237" s="64"/>
      <c r="AH237" s="64"/>
      <c r="AI237" s="64"/>
      <c r="AJ237" s="64"/>
      <c r="AK237" s="64"/>
    </row>
    <row r="238" spans="1:37" s="9" customFormat="1">
      <c r="A238" s="93"/>
      <c r="B238" s="64"/>
      <c r="D238" s="283"/>
      <c r="E238" s="64"/>
      <c r="F238" s="284"/>
      <c r="G238" s="285"/>
      <c r="H238" s="286"/>
      <c r="I238" s="352"/>
      <c r="J238" s="64"/>
      <c r="K238" s="64"/>
      <c r="L238" s="353"/>
      <c r="M238" s="353"/>
      <c r="N238" s="353"/>
      <c r="P238" s="64"/>
      <c r="AE238" s="64"/>
      <c r="AF238" s="64"/>
      <c r="AG238" s="64"/>
      <c r="AH238" s="64"/>
      <c r="AI238" s="64"/>
      <c r="AJ238" s="64"/>
      <c r="AK238" s="64"/>
    </row>
    <row r="239" spans="1:37" s="9" customFormat="1">
      <c r="A239" s="93"/>
      <c r="B239" s="64"/>
      <c r="D239" s="283"/>
      <c r="E239" s="64"/>
      <c r="F239" s="284"/>
      <c r="G239" s="285"/>
      <c r="H239" s="286"/>
      <c r="I239" s="352"/>
      <c r="J239" s="64"/>
      <c r="K239" s="64"/>
      <c r="L239" s="353"/>
      <c r="M239" s="353"/>
      <c r="N239" s="353"/>
      <c r="P239" s="64"/>
      <c r="AE239" s="64"/>
      <c r="AF239" s="64"/>
      <c r="AG239" s="64"/>
      <c r="AH239" s="64"/>
      <c r="AI239" s="64"/>
      <c r="AJ239" s="64"/>
      <c r="AK239" s="64"/>
    </row>
    <row r="240" spans="1:37" s="9" customFormat="1">
      <c r="A240" s="93"/>
      <c r="B240" s="64"/>
      <c r="D240" s="283"/>
      <c r="E240" s="64"/>
      <c r="F240" s="284"/>
      <c r="G240" s="285"/>
      <c r="H240" s="286"/>
      <c r="I240" s="352"/>
      <c r="J240" s="64"/>
      <c r="K240" s="64"/>
      <c r="L240" s="353"/>
      <c r="M240" s="353"/>
      <c r="N240" s="353"/>
      <c r="P240" s="64"/>
      <c r="AE240" s="64"/>
      <c r="AF240" s="64"/>
      <c r="AG240" s="64"/>
      <c r="AH240" s="64"/>
      <c r="AI240" s="64"/>
      <c r="AJ240" s="64"/>
      <c r="AK240" s="64"/>
    </row>
    <row r="241" spans="1:37" s="9" customFormat="1">
      <c r="A241" s="93"/>
      <c r="B241" s="64"/>
      <c r="D241" s="283"/>
      <c r="E241" s="64"/>
      <c r="F241" s="284"/>
      <c r="G241" s="285"/>
      <c r="H241" s="286"/>
      <c r="I241" s="352"/>
      <c r="J241" s="64"/>
      <c r="K241" s="64"/>
      <c r="L241" s="353"/>
      <c r="M241" s="353"/>
      <c r="N241" s="353"/>
      <c r="P241" s="64"/>
      <c r="AE241" s="64"/>
      <c r="AF241" s="64"/>
      <c r="AG241" s="64"/>
      <c r="AH241" s="64"/>
      <c r="AI241" s="64"/>
      <c r="AJ241" s="64"/>
      <c r="AK241" s="64"/>
    </row>
    <row r="242" spans="1:37" s="9" customFormat="1">
      <c r="A242" s="93"/>
      <c r="B242" s="64"/>
      <c r="D242" s="283"/>
      <c r="E242" s="64"/>
      <c r="F242" s="284"/>
      <c r="G242" s="285"/>
      <c r="H242" s="286"/>
      <c r="I242" s="352"/>
      <c r="J242" s="64"/>
      <c r="K242" s="64"/>
      <c r="L242" s="353"/>
      <c r="M242" s="353"/>
      <c r="N242" s="353"/>
      <c r="P242" s="64"/>
      <c r="AE242" s="64"/>
      <c r="AF242" s="64"/>
      <c r="AG242" s="64"/>
      <c r="AH242" s="64"/>
      <c r="AI242" s="64"/>
      <c r="AJ242" s="64"/>
      <c r="AK242" s="64"/>
    </row>
    <row r="243" spans="1:37" s="9" customFormat="1">
      <c r="A243" s="93"/>
      <c r="B243" s="64"/>
      <c r="D243" s="283"/>
      <c r="E243" s="64"/>
      <c r="F243" s="284"/>
      <c r="G243" s="285"/>
      <c r="H243" s="286"/>
      <c r="I243" s="352"/>
      <c r="J243" s="64"/>
      <c r="K243" s="64"/>
      <c r="L243" s="353"/>
      <c r="M243" s="353"/>
      <c r="N243" s="353"/>
      <c r="P243" s="64"/>
      <c r="AE243" s="64"/>
      <c r="AF243" s="64"/>
      <c r="AG243" s="64"/>
      <c r="AH243" s="64"/>
      <c r="AI243" s="64"/>
      <c r="AJ243" s="64"/>
      <c r="AK243" s="64"/>
    </row>
    <row r="244" spans="1:37" s="9" customFormat="1">
      <c r="A244" s="93"/>
      <c r="B244" s="64"/>
      <c r="D244" s="283"/>
      <c r="E244" s="64"/>
      <c r="F244" s="284"/>
      <c r="G244" s="285"/>
      <c r="H244" s="286"/>
      <c r="I244" s="352"/>
      <c r="J244" s="64"/>
      <c r="K244" s="64"/>
      <c r="L244" s="353"/>
      <c r="M244" s="353"/>
      <c r="N244" s="353"/>
      <c r="P244" s="64"/>
      <c r="AE244" s="64"/>
      <c r="AF244" s="64"/>
      <c r="AG244" s="64"/>
      <c r="AH244" s="64"/>
      <c r="AI244" s="64"/>
      <c r="AJ244" s="64"/>
      <c r="AK244" s="64"/>
    </row>
    <row r="245" spans="1:37" s="9" customFormat="1">
      <c r="A245" s="93"/>
      <c r="B245" s="64"/>
      <c r="D245" s="283"/>
      <c r="E245" s="64"/>
      <c r="F245" s="284"/>
      <c r="G245" s="285"/>
      <c r="H245" s="286"/>
      <c r="I245" s="352"/>
      <c r="J245" s="64"/>
      <c r="K245" s="64"/>
      <c r="L245" s="353"/>
      <c r="M245" s="353"/>
      <c r="N245" s="353"/>
      <c r="P245" s="64"/>
      <c r="AE245" s="64"/>
      <c r="AF245" s="64"/>
      <c r="AG245" s="64"/>
      <c r="AH245" s="64"/>
      <c r="AI245" s="64"/>
      <c r="AJ245" s="64"/>
      <c r="AK245" s="64"/>
    </row>
    <row r="246" spans="1:37" s="9" customFormat="1">
      <c r="A246" s="93"/>
      <c r="B246" s="64"/>
      <c r="D246" s="283"/>
      <c r="E246" s="64"/>
      <c r="F246" s="284"/>
      <c r="G246" s="285"/>
      <c r="H246" s="286"/>
      <c r="I246" s="352"/>
      <c r="J246" s="64"/>
      <c r="K246" s="64"/>
      <c r="L246" s="353"/>
      <c r="M246" s="353"/>
      <c r="N246" s="353"/>
      <c r="P246" s="64"/>
      <c r="AE246" s="64"/>
      <c r="AF246" s="64"/>
      <c r="AG246" s="64"/>
      <c r="AH246" s="64"/>
      <c r="AI246" s="64"/>
      <c r="AJ246" s="64"/>
      <c r="AK246" s="64"/>
    </row>
    <row r="247" spans="1:37" s="9" customFormat="1">
      <c r="A247" s="93"/>
      <c r="B247" s="64"/>
      <c r="D247" s="283"/>
      <c r="E247" s="64"/>
      <c r="F247" s="284"/>
      <c r="G247" s="285"/>
      <c r="H247" s="286"/>
      <c r="I247" s="352"/>
      <c r="J247" s="64"/>
      <c r="K247" s="64"/>
      <c r="L247" s="353"/>
      <c r="M247" s="353"/>
      <c r="N247" s="353"/>
      <c r="P247" s="64"/>
      <c r="AE247" s="64"/>
      <c r="AF247" s="64"/>
      <c r="AG247" s="64"/>
      <c r="AH247" s="64"/>
      <c r="AI247" s="64"/>
      <c r="AJ247" s="64"/>
      <c r="AK247" s="64"/>
    </row>
    <row r="248" spans="1:37">
      <c r="AE248" s="64"/>
      <c r="AF248" s="64"/>
      <c r="AG248" s="64"/>
      <c r="AH248" s="64"/>
      <c r="AI248" s="64"/>
      <c r="AJ248" s="64"/>
      <c r="AK248" s="64"/>
    </row>
    <row r="249" spans="1:37">
      <c r="AE249" s="64"/>
      <c r="AF249" s="64"/>
      <c r="AG249" s="64"/>
      <c r="AH249" s="64"/>
      <c r="AI249" s="64"/>
      <c r="AJ249" s="64"/>
      <c r="AK249" s="64"/>
    </row>
    <row r="250" spans="1:37">
      <c r="AE250" s="64"/>
      <c r="AF250" s="64"/>
      <c r="AG250" s="64"/>
      <c r="AH250" s="64"/>
      <c r="AI250" s="64"/>
      <c r="AJ250" s="64"/>
      <c r="AK250" s="64"/>
    </row>
    <row r="251" spans="1:37">
      <c r="AE251" s="64"/>
      <c r="AF251" s="64"/>
      <c r="AG251" s="64"/>
      <c r="AH251" s="64"/>
      <c r="AI251" s="64"/>
      <c r="AJ251" s="64"/>
      <c r="AK251" s="64"/>
    </row>
    <row r="252" spans="1:37">
      <c r="AE252" s="64"/>
      <c r="AF252" s="64"/>
      <c r="AG252" s="64"/>
      <c r="AH252" s="64"/>
      <c r="AI252" s="64"/>
      <c r="AJ252" s="64"/>
      <c r="AK252" s="64"/>
    </row>
    <row r="253" spans="1:37">
      <c r="AE253" s="64"/>
      <c r="AF253" s="64"/>
      <c r="AG253" s="64"/>
      <c r="AH253" s="64"/>
      <c r="AI253" s="64"/>
      <c r="AJ253" s="64"/>
      <c r="AK253" s="64"/>
    </row>
    <row r="254" spans="1:37">
      <c r="AE254" s="64"/>
      <c r="AF254" s="64"/>
      <c r="AG254" s="64"/>
      <c r="AH254" s="64"/>
      <c r="AI254" s="64"/>
      <c r="AJ254" s="64"/>
      <c r="AK254" s="64"/>
    </row>
    <row r="255" spans="1:37">
      <c r="AE255" s="64"/>
      <c r="AF255" s="64"/>
      <c r="AG255" s="64"/>
      <c r="AH255" s="64"/>
      <c r="AI255" s="64"/>
      <c r="AJ255" s="64"/>
      <c r="AK255" s="64"/>
    </row>
    <row r="256" spans="1:37">
      <c r="AE256" s="64"/>
      <c r="AF256" s="64"/>
      <c r="AG256" s="64"/>
      <c r="AH256" s="64"/>
      <c r="AI256" s="64"/>
      <c r="AJ256" s="64"/>
      <c r="AK256" s="64"/>
    </row>
    <row r="257" spans="31:37">
      <c r="AE257" s="64"/>
      <c r="AF257" s="64"/>
      <c r="AG257" s="64"/>
      <c r="AH257" s="64"/>
      <c r="AI257" s="64"/>
      <c r="AJ257" s="64"/>
      <c r="AK257" s="64"/>
    </row>
    <row r="258" spans="31:37">
      <c r="AE258" s="64"/>
      <c r="AF258" s="64"/>
      <c r="AG258" s="64"/>
      <c r="AH258" s="64"/>
      <c r="AI258" s="64"/>
      <c r="AJ258" s="64"/>
      <c r="AK258" s="64"/>
    </row>
    <row r="259" spans="31:37">
      <c r="AE259" s="64"/>
      <c r="AF259" s="64"/>
      <c r="AG259" s="64"/>
      <c r="AH259" s="64"/>
      <c r="AI259" s="64"/>
      <c r="AJ259" s="64"/>
      <c r="AK259" s="64"/>
    </row>
    <row r="260" spans="31:37">
      <c r="AE260" s="64"/>
      <c r="AF260" s="64"/>
      <c r="AG260" s="64"/>
      <c r="AH260" s="64"/>
      <c r="AI260" s="64"/>
      <c r="AJ260" s="64"/>
      <c r="AK260" s="64"/>
    </row>
    <row r="261" spans="31:37">
      <c r="AE261" s="64"/>
      <c r="AF261" s="64"/>
      <c r="AG261" s="64"/>
      <c r="AH261" s="64"/>
      <c r="AI261" s="64"/>
      <c r="AJ261" s="64"/>
      <c r="AK261" s="64"/>
    </row>
    <row r="262" spans="31:37">
      <c r="AE262" s="64"/>
      <c r="AF262" s="64"/>
      <c r="AG262" s="64"/>
      <c r="AH262" s="64"/>
      <c r="AI262" s="64"/>
      <c r="AJ262" s="64"/>
      <c r="AK262" s="64"/>
    </row>
    <row r="263" spans="31:37">
      <c r="AE263" s="64"/>
      <c r="AF263" s="64"/>
      <c r="AG263" s="64"/>
      <c r="AH263" s="64"/>
      <c r="AI263" s="64"/>
      <c r="AJ263" s="64"/>
      <c r="AK263" s="64"/>
    </row>
    <row r="264" spans="31:37">
      <c r="AE264" s="64"/>
      <c r="AF264" s="64"/>
      <c r="AG264" s="64"/>
      <c r="AH264" s="64"/>
      <c r="AI264" s="64"/>
      <c r="AJ264" s="64"/>
      <c r="AK264" s="64"/>
    </row>
    <row r="265" spans="31:37">
      <c r="AE265" s="64"/>
      <c r="AF265" s="64"/>
      <c r="AG265" s="64"/>
      <c r="AH265" s="64"/>
      <c r="AI265" s="64"/>
      <c r="AJ265" s="64"/>
      <c r="AK265" s="64"/>
    </row>
    <row r="266" spans="31:37">
      <c r="AE266" s="64"/>
      <c r="AF266" s="64"/>
      <c r="AG266" s="64"/>
      <c r="AH266" s="64"/>
      <c r="AI266" s="64"/>
      <c r="AJ266" s="64"/>
      <c r="AK266" s="64"/>
    </row>
    <row r="267" spans="31:37">
      <c r="AE267" s="64"/>
      <c r="AF267" s="64"/>
      <c r="AG267" s="64"/>
      <c r="AH267" s="64"/>
      <c r="AI267" s="64"/>
      <c r="AJ267" s="64"/>
      <c r="AK267" s="64"/>
    </row>
    <row r="268" spans="31:37">
      <c r="AE268" s="64"/>
      <c r="AF268" s="64"/>
      <c r="AG268" s="64"/>
      <c r="AH268" s="64"/>
      <c r="AI268" s="64"/>
      <c r="AJ268" s="64"/>
      <c r="AK268" s="64"/>
    </row>
    <row r="269" spans="31:37">
      <c r="AE269" s="64"/>
      <c r="AF269" s="64"/>
      <c r="AG269" s="64"/>
      <c r="AH269" s="64"/>
      <c r="AI269" s="64"/>
      <c r="AJ269" s="64"/>
      <c r="AK269" s="64"/>
    </row>
    <row r="270" spans="31:37">
      <c r="AE270" s="64"/>
      <c r="AF270" s="64"/>
      <c r="AG270" s="64"/>
      <c r="AH270" s="64"/>
      <c r="AI270" s="64"/>
      <c r="AJ270" s="64"/>
      <c r="AK270" s="64"/>
    </row>
    <row r="271" spans="31:37">
      <c r="AE271" s="64"/>
      <c r="AF271" s="64"/>
      <c r="AG271" s="64"/>
      <c r="AH271" s="64"/>
      <c r="AI271" s="64"/>
      <c r="AJ271" s="64"/>
      <c r="AK271" s="64"/>
    </row>
    <row r="272" spans="31:37">
      <c r="AE272" s="64"/>
      <c r="AF272" s="64"/>
      <c r="AG272" s="64"/>
      <c r="AH272" s="64"/>
      <c r="AI272" s="64"/>
      <c r="AJ272" s="64"/>
      <c r="AK272" s="64"/>
    </row>
    <row r="273" spans="31:37">
      <c r="AE273" s="64"/>
      <c r="AF273" s="64"/>
      <c r="AG273" s="64"/>
      <c r="AH273" s="64"/>
      <c r="AI273" s="64"/>
      <c r="AJ273" s="64"/>
      <c r="AK273" s="64"/>
    </row>
    <row r="274" spans="31:37">
      <c r="AE274" s="64"/>
      <c r="AF274" s="64"/>
      <c r="AG274" s="64"/>
      <c r="AH274" s="64"/>
      <c r="AI274" s="64"/>
      <c r="AJ274" s="64"/>
      <c r="AK274" s="64"/>
    </row>
    <row r="275" spans="31:37">
      <c r="AE275" s="64"/>
      <c r="AF275" s="64"/>
      <c r="AG275" s="64"/>
      <c r="AH275" s="64"/>
      <c r="AI275" s="64"/>
      <c r="AJ275" s="64"/>
      <c r="AK275" s="64"/>
    </row>
    <row r="276" spans="31:37">
      <c r="AE276" s="64"/>
      <c r="AF276" s="64"/>
      <c r="AG276" s="64"/>
      <c r="AH276" s="64"/>
      <c r="AI276" s="64"/>
      <c r="AJ276" s="64"/>
      <c r="AK276" s="64"/>
    </row>
    <row r="277" spans="31:37">
      <c r="AE277" s="64"/>
      <c r="AF277" s="64"/>
      <c r="AG277" s="64"/>
      <c r="AH277" s="64"/>
      <c r="AI277" s="64"/>
      <c r="AJ277" s="64"/>
      <c r="AK277" s="64"/>
    </row>
    <row r="278" spans="31:37">
      <c r="AE278" s="64"/>
      <c r="AF278" s="64"/>
      <c r="AG278" s="64"/>
      <c r="AH278" s="64"/>
      <c r="AI278" s="64"/>
      <c r="AJ278" s="64"/>
      <c r="AK278" s="64"/>
    </row>
    <row r="279" spans="31:37">
      <c r="AE279" s="64"/>
      <c r="AF279" s="64"/>
      <c r="AG279" s="64"/>
      <c r="AH279" s="64"/>
      <c r="AI279" s="64"/>
      <c r="AJ279" s="64"/>
      <c r="AK279" s="64"/>
    </row>
    <row r="280" spans="31:37">
      <c r="AE280" s="64"/>
      <c r="AF280" s="64"/>
      <c r="AG280" s="64"/>
      <c r="AH280" s="64"/>
      <c r="AI280" s="64"/>
      <c r="AJ280" s="64"/>
      <c r="AK280" s="64"/>
    </row>
    <row r="281" spans="31:37">
      <c r="AE281" s="64"/>
      <c r="AF281" s="64"/>
      <c r="AG281" s="64"/>
      <c r="AH281" s="64"/>
      <c r="AI281" s="64"/>
      <c r="AJ281" s="64"/>
      <c r="AK281" s="64"/>
    </row>
    <row r="282" spans="31:37">
      <c r="AE282" s="64"/>
      <c r="AF282" s="64"/>
      <c r="AG282" s="64"/>
      <c r="AH282" s="64"/>
      <c r="AI282" s="64"/>
      <c r="AJ282" s="64"/>
      <c r="AK282" s="64"/>
    </row>
    <row r="283" spans="31:37">
      <c r="AE283" s="64"/>
      <c r="AF283" s="64"/>
      <c r="AG283" s="64"/>
      <c r="AH283" s="64"/>
      <c r="AI283" s="64"/>
      <c r="AJ283" s="64"/>
      <c r="AK283" s="64"/>
    </row>
    <row r="284" spans="31:37">
      <c r="AE284" s="64"/>
      <c r="AF284" s="64"/>
      <c r="AG284" s="64"/>
      <c r="AH284" s="64"/>
      <c r="AI284" s="64"/>
      <c r="AJ284" s="64"/>
      <c r="AK284" s="64"/>
    </row>
    <row r="285" spans="31:37">
      <c r="AE285" s="64"/>
      <c r="AF285" s="64"/>
      <c r="AG285" s="64"/>
      <c r="AH285" s="64"/>
      <c r="AI285" s="64"/>
      <c r="AJ285" s="64"/>
      <c r="AK285" s="64"/>
    </row>
    <row r="286" spans="31:37">
      <c r="AE286" s="64"/>
      <c r="AF286" s="64"/>
      <c r="AG286" s="64"/>
      <c r="AH286" s="64"/>
      <c r="AI286" s="64"/>
      <c r="AJ286" s="64"/>
      <c r="AK286" s="64"/>
    </row>
    <row r="287" spans="31:37">
      <c r="AE287" s="64"/>
      <c r="AF287" s="64"/>
      <c r="AG287" s="64"/>
      <c r="AH287" s="64"/>
      <c r="AI287" s="64"/>
      <c r="AJ287" s="64"/>
      <c r="AK287" s="64"/>
    </row>
    <row r="288" spans="31:37">
      <c r="AE288" s="64"/>
      <c r="AF288" s="64"/>
      <c r="AG288" s="64"/>
      <c r="AH288" s="64"/>
      <c r="AI288" s="64"/>
      <c r="AJ288" s="64"/>
      <c r="AK288" s="64"/>
    </row>
    <row r="289" spans="31:37" ht="15.75">
      <c r="AE289" s="21"/>
      <c r="AF289" s="21"/>
      <c r="AG289" s="21"/>
      <c r="AH289" s="21"/>
      <c r="AI289" s="21"/>
      <c r="AJ289" s="21"/>
      <c r="AK289" s="21"/>
    </row>
    <row r="290" spans="31:37" ht="15.75">
      <c r="AE290" s="21"/>
      <c r="AF290" s="21"/>
      <c r="AG290" s="21"/>
      <c r="AH290" s="21"/>
      <c r="AI290" s="21"/>
      <c r="AJ290" s="21"/>
      <c r="AK290" s="21"/>
    </row>
    <row r="291" spans="31:37" ht="15.75">
      <c r="AE291" s="21"/>
      <c r="AF291" s="21"/>
      <c r="AG291" s="21"/>
      <c r="AH291" s="21"/>
      <c r="AI291" s="21"/>
      <c r="AJ291" s="21"/>
      <c r="AK291" s="21"/>
    </row>
    <row r="292" spans="31:37" ht="15.75">
      <c r="AE292" s="21"/>
      <c r="AF292" s="21"/>
      <c r="AG292" s="21"/>
      <c r="AH292" s="21"/>
      <c r="AI292" s="21"/>
      <c r="AJ292" s="21"/>
      <c r="AK292" s="21"/>
    </row>
    <row r="293" spans="31:37">
      <c r="AE293" s="64"/>
      <c r="AF293" s="64"/>
      <c r="AG293" s="64"/>
      <c r="AH293" s="64"/>
      <c r="AI293" s="64"/>
      <c r="AJ293" s="64"/>
      <c r="AK293" s="64"/>
    </row>
    <row r="294" spans="31:37">
      <c r="AE294" s="64"/>
      <c r="AF294" s="64"/>
      <c r="AG294" s="64"/>
      <c r="AH294" s="64"/>
      <c r="AI294" s="64"/>
      <c r="AJ294" s="64"/>
      <c r="AK294" s="64"/>
    </row>
    <row r="295" spans="31:37">
      <c r="AE295" s="64"/>
      <c r="AF295" s="64"/>
      <c r="AG295" s="64"/>
      <c r="AH295" s="64"/>
      <c r="AI295" s="64"/>
      <c r="AJ295" s="64"/>
      <c r="AK295" s="64"/>
    </row>
    <row r="296" spans="31:37">
      <c r="AE296" s="64"/>
      <c r="AF296" s="64"/>
      <c r="AG296" s="64"/>
      <c r="AH296" s="64"/>
      <c r="AI296" s="64"/>
      <c r="AJ296" s="64"/>
      <c r="AK296" s="64"/>
    </row>
    <row r="297" spans="31:37">
      <c r="AE297" s="64"/>
      <c r="AF297" s="64"/>
      <c r="AG297" s="64"/>
      <c r="AH297" s="64"/>
      <c r="AI297" s="64"/>
      <c r="AJ297" s="64"/>
      <c r="AK297" s="64"/>
    </row>
    <row r="298" spans="31:37">
      <c r="AE298" s="64"/>
      <c r="AF298" s="64"/>
      <c r="AG298" s="64"/>
      <c r="AH298" s="64"/>
      <c r="AI298" s="64"/>
      <c r="AJ298" s="64"/>
      <c r="AK298" s="64"/>
    </row>
    <row r="299" spans="31:37">
      <c r="AE299" s="64"/>
      <c r="AF299" s="64"/>
      <c r="AG299" s="64"/>
      <c r="AH299" s="64"/>
      <c r="AI299" s="64"/>
      <c r="AJ299" s="64"/>
      <c r="AK299" s="64"/>
    </row>
    <row r="300" spans="31:37">
      <c r="AE300" s="64"/>
      <c r="AF300" s="64"/>
      <c r="AG300" s="64"/>
      <c r="AH300" s="64"/>
      <c r="AI300" s="64"/>
      <c r="AJ300" s="64"/>
      <c r="AK300" s="64"/>
    </row>
    <row r="301" spans="31:37">
      <c r="AE301" s="64"/>
      <c r="AF301" s="64"/>
      <c r="AG301" s="64"/>
      <c r="AH301" s="64"/>
      <c r="AI301" s="64"/>
      <c r="AJ301" s="64"/>
      <c r="AK301" s="64"/>
    </row>
    <row r="302" spans="31:37">
      <c r="AE302" s="64"/>
      <c r="AF302" s="64"/>
      <c r="AG302" s="64"/>
      <c r="AH302" s="64"/>
      <c r="AI302" s="64"/>
      <c r="AJ302" s="64"/>
      <c r="AK302" s="64"/>
    </row>
    <row r="303" spans="31:37">
      <c r="AE303" s="64"/>
      <c r="AF303" s="64"/>
      <c r="AG303" s="64"/>
      <c r="AH303" s="64"/>
      <c r="AI303" s="64"/>
      <c r="AJ303" s="64"/>
      <c r="AK303" s="64"/>
    </row>
    <row r="304" spans="31:37">
      <c r="AE304" s="64"/>
      <c r="AF304" s="64"/>
      <c r="AG304" s="64"/>
      <c r="AH304" s="64"/>
      <c r="AI304" s="64"/>
      <c r="AJ304" s="64"/>
      <c r="AK304" s="64"/>
    </row>
    <row r="305" spans="31:37">
      <c r="AE305" s="64"/>
      <c r="AF305" s="64"/>
      <c r="AG305" s="64"/>
      <c r="AH305" s="64"/>
      <c r="AI305" s="64"/>
      <c r="AJ305" s="64"/>
      <c r="AK305" s="64"/>
    </row>
    <row r="306" spans="31:37">
      <c r="AE306" s="64"/>
      <c r="AF306" s="64"/>
      <c r="AG306" s="64"/>
      <c r="AH306" s="64"/>
      <c r="AI306" s="64"/>
      <c r="AJ306" s="64"/>
      <c r="AK306" s="64"/>
    </row>
    <row r="307" spans="31:37">
      <c r="AE307" s="64"/>
      <c r="AF307" s="64"/>
      <c r="AG307" s="64"/>
      <c r="AH307" s="64"/>
      <c r="AI307" s="64"/>
      <c r="AJ307" s="64"/>
      <c r="AK307" s="64"/>
    </row>
    <row r="308" spans="31:37">
      <c r="AE308" s="64"/>
      <c r="AF308" s="64"/>
      <c r="AG308" s="64"/>
      <c r="AH308" s="64"/>
      <c r="AI308" s="64"/>
      <c r="AJ308" s="64"/>
      <c r="AK308" s="64"/>
    </row>
    <row r="309" spans="31:37">
      <c r="AE309" s="64"/>
      <c r="AF309" s="64"/>
      <c r="AG309" s="64"/>
      <c r="AH309" s="64"/>
      <c r="AI309" s="64"/>
      <c r="AJ309" s="64"/>
      <c r="AK309" s="64"/>
    </row>
    <row r="310" spans="31:37">
      <c r="AE310" s="64"/>
      <c r="AF310" s="64"/>
      <c r="AG310" s="64"/>
      <c r="AH310" s="64"/>
      <c r="AI310" s="64"/>
      <c r="AJ310" s="64"/>
      <c r="AK310" s="64"/>
    </row>
    <row r="311" spans="31:37">
      <c r="AE311" s="64"/>
      <c r="AF311" s="64"/>
      <c r="AG311" s="64"/>
      <c r="AH311" s="64"/>
      <c r="AI311" s="64"/>
      <c r="AJ311" s="64"/>
      <c r="AK311" s="64"/>
    </row>
    <row r="312" spans="31:37">
      <c r="AE312" s="64"/>
      <c r="AF312" s="64"/>
      <c r="AG312" s="64"/>
      <c r="AH312" s="64"/>
      <c r="AI312" s="64"/>
      <c r="AJ312" s="64"/>
      <c r="AK312" s="64"/>
    </row>
    <row r="313" spans="31:37">
      <c r="AE313" s="64"/>
      <c r="AF313" s="64"/>
      <c r="AG313" s="64"/>
      <c r="AH313" s="64"/>
      <c r="AI313" s="64"/>
      <c r="AJ313" s="64"/>
      <c r="AK313" s="64"/>
    </row>
    <row r="314" spans="31:37">
      <c r="AE314" s="64"/>
      <c r="AF314" s="64"/>
      <c r="AG314" s="64"/>
      <c r="AH314" s="64"/>
      <c r="AI314" s="64"/>
      <c r="AJ314" s="64"/>
      <c r="AK314" s="64"/>
    </row>
    <row r="315" spans="31:37">
      <c r="AE315" s="64"/>
      <c r="AF315" s="64"/>
      <c r="AG315" s="64"/>
      <c r="AH315" s="64"/>
      <c r="AI315" s="64"/>
      <c r="AJ315" s="64"/>
      <c r="AK315" s="64"/>
    </row>
    <row r="316" spans="31:37">
      <c r="AE316" s="64"/>
      <c r="AF316" s="64"/>
      <c r="AG316" s="64"/>
      <c r="AH316" s="64"/>
      <c r="AI316" s="64"/>
      <c r="AJ316" s="64"/>
      <c r="AK316" s="64"/>
    </row>
    <row r="317" spans="31:37">
      <c r="AE317" s="64"/>
      <c r="AF317" s="64"/>
      <c r="AG317" s="64"/>
      <c r="AH317" s="64"/>
      <c r="AI317" s="64"/>
      <c r="AJ317" s="64"/>
      <c r="AK317" s="64"/>
    </row>
    <row r="318" spans="31:37">
      <c r="AE318" s="64"/>
      <c r="AF318" s="64"/>
      <c r="AG318" s="64"/>
      <c r="AH318" s="64"/>
      <c r="AI318" s="64"/>
      <c r="AJ318" s="64"/>
      <c r="AK318" s="64"/>
    </row>
    <row r="319" spans="31:37">
      <c r="AE319" s="64"/>
      <c r="AF319" s="64"/>
      <c r="AG319" s="64"/>
      <c r="AH319" s="64"/>
      <c r="AI319" s="64"/>
      <c r="AJ319" s="64"/>
      <c r="AK319" s="64"/>
    </row>
    <row r="320" spans="31:37">
      <c r="AE320" s="64"/>
      <c r="AF320" s="64"/>
      <c r="AG320" s="64"/>
      <c r="AH320" s="64"/>
      <c r="AI320" s="64"/>
      <c r="AJ320" s="64"/>
      <c r="AK320" s="64"/>
    </row>
    <row r="321" spans="31:37">
      <c r="AE321" s="64"/>
      <c r="AF321" s="64"/>
      <c r="AG321" s="64"/>
      <c r="AH321" s="64"/>
      <c r="AI321" s="64"/>
      <c r="AJ321" s="64"/>
      <c r="AK321" s="64"/>
    </row>
    <row r="322" spans="31:37">
      <c r="AE322" s="64"/>
      <c r="AF322" s="64"/>
      <c r="AG322" s="64"/>
      <c r="AH322" s="64"/>
      <c r="AI322" s="64"/>
      <c r="AJ322" s="64"/>
      <c r="AK322" s="64"/>
    </row>
    <row r="323" spans="31:37">
      <c r="AE323" s="64"/>
      <c r="AF323" s="64"/>
      <c r="AG323" s="64"/>
      <c r="AH323" s="64"/>
      <c r="AI323" s="64"/>
      <c r="AJ323" s="64"/>
      <c r="AK323" s="64"/>
    </row>
    <row r="324" spans="31:37">
      <c r="AE324" s="64"/>
      <c r="AF324" s="64"/>
      <c r="AG324" s="64"/>
      <c r="AH324" s="64"/>
      <c r="AI324" s="64"/>
      <c r="AJ324" s="64"/>
      <c r="AK324" s="64"/>
    </row>
    <row r="325" spans="31:37">
      <c r="AE325" s="64"/>
      <c r="AF325" s="64"/>
      <c r="AG325" s="64"/>
      <c r="AH325" s="64"/>
      <c r="AI325" s="64"/>
      <c r="AJ325" s="64"/>
      <c r="AK325" s="64"/>
    </row>
    <row r="326" spans="31:37">
      <c r="AE326" s="64"/>
      <c r="AF326" s="64"/>
      <c r="AG326" s="64"/>
      <c r="AH326" s="64"/>
      <c r="AI326" s="64"/>
      <c r="AJ326" s="64"/>
      <c r="AK326" s="64"/>
    </row>
    <row r="327" spans="31:37">
      <c r="AE327" s="64"/>
      <c r="AF327" s="64"/>
      <c r="AG327" s="64"/>
      <c r="AH327" s="64"/>
      <c r="AI327" s="64"/>
      <c r="AJ327" s="64"/>
      <c r="AK327" s="64"/>
    </row>
    <row r="328" spans="31:37">
      <c r="AE328" s="64"/>
      <c r="AF328" s="64"/>
      <c r="AG328" s="64"/>
      <c r="AH328" s="64"/>
      <c r="AI328" s="64"/>
      <c r="AJ328" s="64"/>
      <c r="AK328" s="64"/>
    </row>
    <row r="332" spans="31:37" ht="15.75">
      <c r="AE332" s="21"/>
      <c r="AF332" s="21"/>
      <c r="AG332" s="21"/>
      <c r="AH332" s="21"/>
      <c r="AI332" s="21"/>
      <c r="AJ332" s="21"/>
      <c r="AK332" s="21"/>
    </row>
    <row r="333" spans="31:37" ht="15.75">
      <c r="AE333" s="21"/>
      <c r="AF333" s="21"/>
      <c r="AG333" s="21"/>
      <c r="AH333" s="21"/>
      <c r="AI333" s="21"/>
      <c r="AJ333" s="21"/>
      <c r="AK333" s="21"/>
    </row>
    <row r="334" spans="31:37" ht="15.75">
      <c r="AE334" s="21"/>
      <c r="AF334" s="21"/>
      <c r="AG334" s="21"/>
      <c r="AH334" s="21"/>
      <c r="AI334" s="21"/>
      <c r="AJ334" s="21"/>
      <c r="AK334" s="21"/>
    </row>
    <row r="335" spans="31:37" ht="15.75">
      <c r="AE335" s="21"/>
      <c r="AF335" s="21"/>
      <c r="AG335" s="21"/>
      <c r="AH335" s="21"/>
      <c r="AI335" s="21"/>
      <c r="AJ335" s="21"/>
      <c r="AK335" s="21"/>
    </row>
    <row r="336" spans="31:37" ht="15.75">
      <c r="AE336" s="21"/>
      <c r="AF336" s="21"/>
      <c r="AG336" s="21"/>
      <c r="AH336" s="21"/>
      <c r="AI336" s="21"/>
      <c r="AJ336" s="21"/>
      <c r="AK336" s="21"/>
    </row>
  </sheetData>
  <sheetProtection password="C628" sheet="1" objects="1" scenarios="1" formatCells="0" formatColumns="0" formatRows="0" insertColumns="0" insertRows="0" insertHyperlinks="0" deleteColumns="0" deleteRows="0"/>
  <sortState ref="A90:AK112">
    <sortCondition ref="N90:N112"/>
  </sortState>
  <customSheetViews>
    <customSheetView guid="{948F6758-08EB-455E-9DF2-723DFC2E4E47}" showPageBreaks="1" printArea="1" hiddenColumns="1" view="pageBreakPreview" topLeftCell="A82">
      <selection activeCell="C94" sqref="C94"/>
      <rowBreaks count="4" manualBreakCount="4">
        <brk id="22" max="17" man="1"/>
        <brk id="27" max="17" man="1"/>
        <brk id="66" max="17" man="1"/>
        <brk id="84" max="17" man="1"/>
      </rowBreaks>
      <colBreaks count="1" manualBreakCount="1">
        <brk id="20" max="1048575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4654A10B-BF2C-4F91-B821-84CF341F9FF3}" showPageBreaks="1" printArea="1" hiddenColumns="1" view="pageBreakPreview">
      <selection activeCell="H137" sqref="H137"/>
      <rowBreaks count="3" manualBreakCount="3">
        <brk id="48" max="19" man="1"/>
        <brk id="90" max="19" man="1"/>
        <brk id="132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91" orientation="portrait" r:id="rId2"/>
      <headerFooter alignWithMargins="0"/>
    </customSheetView>
    <customSheetView guid="{AB6DF331-6F3D-4A04-9B31-9285668B630A}" showPageBreaks="1" fitToPage="1" view="pageBreakPreview">
      <selection activeCell="A9" sqref="A9:IV9"/>
      <colBreaks count="2" manualBreakCount="2">
        <brk id="17" max="50" man="1"/>
        <brk id="31" max="108" man="1"/>
      </col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38" orientation="portrait" r:id="rId3"/>
      <headerFooter alignWithMargins="0"/>
    </customSheetView>
    <customSheetView guid="{2CB5C6AB-8CA4-4A12-8C86-30C44E11A564}" showPageBreaks="1" fitToPage="1" printArea="1" hiddenColumns="1" view="pageBreakPreview">
      <selection activeCell="A30" sqref="A30:IV30"/>
      <pageMargins left="0.15748031496062992" right="0.19685039370078741" top="0.15748031496062992" bottom="0.15748031496062992" header="0.15748031496062992" footer="0.15748031496062992"/>
      <printOptions horizontalCentered="1"/>
      <pageSetup paperSize="9" scale="94" orientation="landscape" r:id="rId4"/>
      <headerFooter alignWithMargins="0"/>
    </customSheetView>
    <customSheetView guid="{A52F393E-587E-40A2-B224-F36DC3F0F66D}" showPageBreaks="1" printArea="1" hiddenColumns="1" view="pageBreakPreview" topLeftCell="D43">
      <selection activeCell="D37" sqref="A37:IV37"/>
      <colBreaks count="2" manualBreakCount="2">
        <brk id="17" max="63" man="1"/>
        <brk id="31" max="108" man="1"/>
      </colBreaks>
      <pageMargins left="0.2" right="0.15748031496062992" top="0.15748031496062992" bottom="0.15748031496062992" header="0.15748031496062992" footer="0.15748031496062992"/>
      <printOptions horizontalCentered="1"/>
      <pageSetup paperSize="9" fitToHeight="2" orientation="landscape" r:id="rId5"/>
      <headerFooter alignWithMargins="0"/>
    </customSheetView>
    <customSheetView guid="{F448EB40-CDCA-4FEB-B41E-E75B2DB39339}" showPageBreaks="1" printArea="1" hiddenRows="1" hiddenColumns="1" view="pageBreakPreview">
      <selection activeCell="E118" sqref="E118"/>
      <rowBreaks count="2" manualBreakCount="2">
        <brk id="28" max="17" man="1"/>
        <brk id="67" max="17" man="1"/>
      </rowBreaks>
      <pageMargins left="0.19685039370078741" right="0.15748031496062992" top="0.15748031496062992" bottom="0.15748031496062992" header="0.15748031496062992" footer="0.15748031496062992"/>
      <printOptions horizontalCentered="1"/>
      <pageSetup paperSize="9" scale="97" fitToHeight="3" orientation="landscape" r:id="rId6"/>
      <headerFooter alignWithMargins="0"/>
    </customSheetView>
  </customSheetViews>
  <mergeCells count="29">
    <mergeCell ref="A1:T1"/>
    <mergeCell ref="A2:T2"/>
    <mergeCell ref="A3:T3"/>
    <mergeCell ref="A5:T5"/>
    <mergeCell ref="O6:T6"/>
    <mergeCell ref="D6:N6"/>
    <mergeCell ref="A4:T4"/>
    <mergeCell ref="P32:R32"/>
    <mergeCell ref="P11:R11"/>
    <mergeCell ref="A9:T9"/>
    <mergeCell ref="R10:T10"/>
    <mergeCell ref="A8:T8"/>
    <mergeCell ref="I10:N10"/>
    <mergeCell ref="O10:Q10"/>
    <mergeCell ref="A29:T29"/>
    <mergeCell ref="A30:T30"/>
    <mergeCell ref="R31:T31"/>
    <mergeCell ref="P89:R89"/>
    <mergeCell ref="P71:R71"/>
    <mergeCell ref="A86:T86"/>
    <mergeCell ref="A87:T87"/>
    <mergeCell ref="I88:N88"/>
    <mergeCell ref="P88:Q88"/>
    <mergeCell ref="R88:T88"/>
    <mergeCell ref="A68:T68"/>
    <mergeCell ref="A69:T69"/>
    <mergeCell ref="I70:N70"/>
    <mergeCell ref="P70:Q70"/>
    <mergeCell ref="R70:T70"/>
  </mergeCells>
  <phoneticPr fontId="7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97" fitToHeight="3" orientation="landscape" r:id="rId7"/>
  <headerFooter alignWithMargins="0"/>
  <rowBreaks count="2" manualBreakCount="2">
    <brk id="28" max="17" man="1"/>
    <brk id="6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K289"/>
  <sheetViews>
    <sheetView view="pageBreakPreview" zoomScaleSheetLayoutView="100" workbookViewId="0">
      <selection activeCell="F10" sqref="F10"/>
    </sheetView>
  </sheetViews>
  <sheetFormatPr defaultRowHeight="12.75"/>
  <cols>
    <col min="1" max="1" width="6.42578125" style="24" customWidth="1"/>
    <col min="2" max="2" width="4.7109375" style="22" hidden="1" customWidth="1"/>
    <col min="3" max="3" width="22" style="10" bestFit="1" customWidth="1"/>
    <col min="4" max="4" width="9.7109375" style="105" customWidth="1"/>
    <col min="5" max="5" width="7.28515625" style="22" customWidth="1"/>
    <col min="6" max="6" width="18.28515625" style="18" customWidth="1"/>
    <col min="7" max="7" width="11.5703125" style="88" hidden="1" customWidth="1"/>
    <col min="8" max="8" width="25.5703125" style="82" customWidth="1"/>
    <col min="9" max="9" width="8.42578125" style="61" customWidth="1"/>
    <col min="10" max="11" width="6" style="22" customWidth="1"/>
    <col min="12" max="13" width="6" style="55" hidden="1" customWidth="1"/>
    <col min="14" max="14" width="6.42578125" style="55" hidden="1" customWidth="1"/>
    <col min="15" max="15" width="36.5703125" style="10" customWidth="1"/>
    <col min="16" max="16" width="4" style="22" hidden="1" customWidth="1"/>
    <col min="17" max="18" width="4" style="10" hidden="1" customWidth="1"/>
    <col min="19" max="19" width="7.28515625" style="10" hidden="1" customWidth="1"/>
    <col min="20" max="20" width="5.5703125" style="10" hidden="1" customWidth="1"/>
    <col min="21" max="29" width="5.42578125" style="10" hidden="1" customWidth="1"/>
    <col min="30" max="30" width="0" style="10" hidden="1" customWidth="1"/>
    <col min="31" max="37" width="3" style="22" hidden="1" customWidth="1"/>
    <col min="38" max="16384" width="9.140625" style="10"/>
  </cols>
  <sheetData>
    <row r="1" spans="1:37" ht="15.75" customHeight="1">
      <c r="A1" s="386" t="str">
        <f>'60 ЮН'!A1:U1</f>
        <v>Министерство физической культуры и спорта Пензенской области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67">
        <v>340</v>
      </c>
      <c r="V1" s="67">
        <v>348.1</v>
      </c>
      <c r="W1" s="67">
        <v>356.6</v>
      </c>
      <c r="X1" s="67">
        <v>409.6</v>
      </c>
      <c r="Y1" s="67">
        <v>427.1</v>
      </c>
      <c r="Z1" s="67">
        <v>447.1</v>
      </c>
      <c r="AA1" s="67">
        <v>512.1</v>
      </c>
      <c r="AB1" s="67">
        <v>532.1</v>
      </c>
      <c r="AC1" s="67">
        <v>612.1</v>
      </c>
      <c r="AE1" s="67">
        <v>10</v>
      </c>
      <c r="AF1" s="67">
        <v>7</v>
      </c>
      <c r="AG1" s="67">
        <v>4</v>
      </c>
      <c r="AH1" s="67">
        <v>3</v>
      </c>
      <c r="AI1" s="67">
        <v>2</v>
      </c>
      <c r="AJ1" s="67">
        <v>1</v>
      </c>
      <c r="AK1" s="67">
        <v>0</v>
      </c>
    </row>
    <row r="2" spans="1:37" ht="15.7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67" t="s">
        <v>16</v>
      </c>
      <c r="V2" s="67" t="s">
        <v>15</v>
      </c>
      <c r="W2" s="67">
        <v>1</v>
      </c>
      <c r="X2" s="67">
        <v>2</v>
      </c>
      <c r="Y2" s="67">
        <v>3</v>
      </c>
      <c r="Z2" s="67" t="s">
        <v>19</v>
      </c>
      <c r="AA2" s="67" t="s">
        <v>20</v>
      </c>
      <c r="AB2" s="67" t="s">
        <v>21</v>
      </c>
      <c r="AC2" s="67" t="s">
        <v>30</v>
      </c>
      <c r="AE2" s="67">
        <v>1</v>
      </c>
      <c r="AF2" s="67">
        <v>2</v>
      </c>
      <c r="AG2" s="67">
        <v>3</v>
      </c>
      <c r="AH2" s="67">
        <v>4</v>
      </c>
      <c r="AI2" s="67">
        <v>5</v>
      </c>
      <c r="AJ2" s="67">
        <v>6</v>
      </c>
      <c r="AK2" s="67">
        <v>7</v>
      </c>
    </row>
    <row r="3" spans="1:37" s="25" customFormat="1" ht="11.2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V3" s="45"/>
      <c r="AE3" s="21"/>
      <c r="AF3" s="21"/>
      <c r="AG3" s="21"/>
      <c r="AH3" s="21"/>
      <c r="AI3" s="21"/>
      <c r="AJ3" s="21"/>
      <c r="AK3" s="21"/>
    </row>
    <row r="4" spans="1:37" s="25" customFormat="1" ht="17.25" customHeight="1">
      <c r="A4" s="367" t="s">
        <v>667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64"/>
      <c r="V4" s="69"/>
      <c r="W4" s="64"/>
      <c r="X4" s="64"/>
      <c r="Y4" s="69"/>
      <c r="Z4" s="64"/>
      <c r="AA4" s="64"/>
      <c r="AB4" s="69"/>
      <c r="AC4" s="64"/>
      <c r="AD4" s="64"/>
      <c r="AE4" s="69"/>
      <c r="AF4" s="64"/>
      <c r="AG4" s="64"/>
      <c r="AH4" s="69"/>
      <c r="AI4" s="64"/>
      <c r="AJ4" s="64"/>
      <c r="AK4" s="64"/>
    </row>
    <row r="5" spans="1:37" s="25" customFormat="1" ht="31.5" customHeight="1">
      <c r="A5" s="373" t="s">
        <v>397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64"/>
      <c r="V5" s="69"/>
      <c r="W5" s="64"/>
      <c r="X5" s="64"/>
      <c r="Y5" s="64"/>
      <c r="Z5" s="64"/>
      <c r="AA5" s="64"/>
      <c r="AB5" s="64"/>
      <c r="AC5" s="64"/>
      <c r="AD5" s="64"/>
      <c r="AE5" s="69"/>
      <c r="AF5" s="64"/>
      <c r="AG5" s="64"/>
      <c r="AH5" s="69"/>
      <c r="AI5" s="64"/>
      <c r="AJ5" s="64"/>
      <c r="AK5" s="64"/>
    </row>
    <row r="6" spans="1:37" s="25" customFormat="1" ht="15.75" customHeight="1">
      <c r="A6" s="23"/>
      <c r="B6" s="21"/>
      <c r="C6" s="28" t="s">
        <v>1</v>
      </c>
      <c r="D6" s="374" t="s">
        <v>57</v>
      </c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 t="s">
        <v>404</v>
      </c>
      <c r="P6" s="374"/>
      <c r="Q6" s="374"/>
      <c r="R6" s="374"/>
      <c r="S6" s="374"/>
      <c r="T6" s="374"/>
      <c r="U6" s="98"/>
      <c r="V6" s="102"/>
      <c r="W6" s="98"/>
      <c r="X6" s="98"/>
      <c r="Y6" s="102"/>
      <c r="Z6" s="98"/>
      <c r="AA6" s="98"/>
      <c r="AB6" s="102"/>
      <c r="AC6" s="98"/>
      <c r="AD6" s="98"/>
      <c r="AE6" s="64"/>
      <c r="AF6" s="64"/>
      <c r="AG6" s="64"/>
      <c r="AH6" s="64"/>
      <c r="AI6" s="64"/>
      <c r="AJ6" s="64"/>
      <c r="AK6" s="64"/>
    </row>
    <row r="7" spans="1:37" s="25" customFormat="1" ht="15.75" customHeight="1">
      <c r="A7" s="367" t="s">
        <v>396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69"/>
      <c r="V7" s="64"/>
      <c r="W7" s="64"/>
      <c r="X7" s="64"/>
      <c r="Y7" s="64"/>
      <c r="Z7" s="64"/>
      <c r="AA7" s="64"/>
      <c r="AB7" s="64"/>
      <c r="AC7" s="64"/>
      <c r="AD7" s="64"/>
      <c r="AE7" s="69"/>
      <c r="AF7" s="64"/>
      <c r="AG7" s="64"/>
      <c r="AH7" s="69"/>
      <c r="AI7" s="64"/>
      <c r="AJ7" s="64"/>
      <c r="AK7" s="64"/>
    </row>
    <row r="8" spans="1:37" s="25" customFormat="1" ht="15.75" customHeight="1">
      <c r="A8" s="368" t="s">
        <v>60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69"/>
      <c r="V8" s="69"/>
      <c r="W8" s="9"/>
      <c r="X8" s="30"/>
      <c r="Y8" s="86"/>
      <c r="Z8" s="86"/>
      <c r="AA8" s="86"/>
      <c r="AB8" s="86"/>
      <c r="AC8" s="86"/>
      <c r="AD8" s="86"/>
      <c r="AE8" s="64"/>
      <c r="AF8" s="64"/>
      <c r="AG8" s="64"/>
      <c r="AH8" s="64"/>
      <c r="AI8" s="64"/>
      <c r="AJ8" s="64"/>
      <c r="AK8" s="64"/>
    </row>
    <row r="9" spans="1:37" s="35" customFormat="1" ht="13.5" customHeight="1">
      <c r="A9" s="39"/>
      <c r="B9" s="65"/>
      <c r="C9" s="42"/>
      <c r="D9" s="108"/>
      <c r="E9" s="41"/>
      <c r="F9" s="38"/>
      <c r="G9" s="90"/>
      <c r="H9" s="83"/>
      <c r="I9" s="385" t="s">
        <v>51</v>
      </c>
      <c r="J9" s="385"/>
      <c r="K9" s="385"/>
      <c r="L9" s="385"/>
      <c r="M9" s="385"/>
      <c r="N9" s="385"/>
      <c r="O9" s="370" t="s">
        <v>638</v>
      </c>
      <c r="P9" s="370"/>
      <c r="Q9" s="370"/>
      <c r="R9" s="370" t="s">
        <v>638</v>
      </c>
      <c r="S9" s="370"/>
      <c r="T9" s="370"/>
      <c r="U9" s="47"/>
      <c r="V9" s="9"/>
      <c r="W9" s="9"/>
      <c r="X9" s="30"/>
      <c r="Y9" s="100"/>
      <c r="Z9" s="100"/>
      <c r="AA9" s="100"/>
      <c r="AB9" s="100"/>
      <c r="AC9" s="100"/>
      <c r="AD9" s="100"/>
      <c r="AE9" s="98"/>
      <c r="AF9" s="98"/>
      <c r="AG9" s="98"/>
      <c r="AH9" s="98"/>
      <c r="AI9" s="98"/>
      <c r="AJ9" s="98"/>
      <c r="AK9" s="98"/>
    </row>
    <row r="10" spans="1:37" s="36" customFormat="1" ht="28.5" customHeight="1">
      <c r="A10" s="324" t="s">
        <v>2</v>
      </c>
      <c r="B10" s="324" t="s">
        <v>25</v>
      </c>
      <c r="C10" s="324" t="s">
        <v>3</v>
      </c>
      <c r="D10" s="325" t="s">
        <v>406</v>
      </c>
      <c r="E10" s="324" t="s">
        <v>5</v>
      </c>
      <c r="F10" s="324" t="s">
        <v>6</v>
      </c>
      <c r="G10" s="324" t="s">
        <v>7</v>
      </c>
      <c r="H10" s="326" t="s">
        <v>8</v>
      </c>
      <c r="I10" s="92" t="s">
        <v>10</v>
      </c>
      <c r="J10" s="323" t="s">
        <v>18</v>
      </c>
      <c r="K10" s="323" t="s">
        <v>56</v>
      </c>
      <c r="L10" s="91" t="s">
        <v>31</v>
      </c>
      <c r="M10" s="91" t="s">
        <v>32</v>
      </c>
      <c r="N10" s="119" t="s">
        <v>33</v>
      </c>
      <c r="O10" s="117" t="s">
        <v>11</v>
      </c>
      <c r="P10" s="366" t="s">
        <v>12</v>
      </c>
      <c r="Q10" s="366"/>
      <c r="R10" s="366"/>
      <c r="S10" s="263" t="s">
        <v>13</v>
      </c>
      <c r="T10" s="319" t="s">
        <v>2</v>
      </c>
      <c r="U10" s="115"/>
      <c r="V10" s="48"/>
      <c r="W10" s="48"/>
      <c r="X10" s="49"/>
      <c r="AE10" s="64"/>
      <c r="AF10" s="64"/>
      <c r="AG10" s="64"/>
      <c r="AH10" s="64"/>
      <c r="AI10" s="64"/>
      <c r="AJ10" s="64"/>
      <c r="AK10" s="64"/>
    </row>
    <row r="11" spans="1:37" s="11" customFormat="1" ht="15" customHeight="1">
      <c r="A11" s="54">
        <v>1</v>
      </c>
      <c r="B11" s="62">
        <v>540</v>
      </c>
      <c r="C11" s="63" t="str">
        <f>VLOOKUP(B11,'Уч ЮН'!$A$3:$H$492,2,FALSE)</f>
        <v>Усик Кирилл</v>
      </c>
      <c r="D11" s="110" t="str">
        <f>VLOOKUP(B11,'Уч ЮН'!$A$3:$H$492,3,FALSE)</f>
        <v>2003</v>
      </c>
      <c r="E11" s="54">
        <f>VLOOKUP(B11,'Уч ЮН'!$A$3:$H$492,4,FALSE)</f>
        <v>2</v>
      </c>
      <c r="F11" s="63" t="str">
        <f>VLOOKUP(B11,'Уч ЮН'!$A$3:$H$492,5,FALSE)</f>
        <v>Самарская</v>
      </c>
      <c r="G11" s="87">
        <f>VLOOKUP(B11,'Уч ЮН'!$A$3:$H$492,6,FALSE)</f>
        <v>0</v>
      </c>
      <c r="H11" s="114" t="str">
        <f>VLOOKUP(B11,'Уч ЮН'!$A$3:$H$492,7,FALSE)</f>
        <v>СДЮСШОР-2</v>
      </c>
      <c r="I11" s="60" t="str">
        <f t="shared" ref="I11:I16" si="0">CONCATENATE(L11,":",M11)</f>
        <v>4:25,8</v>
      </c>
      <c r="J11" s="265">
        <f t="shared" ref="J11:J16" si="1">LOOKUP(N11,$U$1:$AC$1,$U$2:$AC$2)</f>
        <v>2</v>
      </c>
      <c r="K11" s="265" t="s">
        <v>776</v>
      </c>
      <c r="L11" s="334" t="s">
        <v>642</v>
      </c>
      <c r="M11" s="334" t="s">
        <v>741</v>
      </c>
      <c r="N11" s="335">
        <f t="shared" ref="N11:N18" si="2">(L11*100)+M11</f>
        <v>425.8</v>
      </c>
      <c r="O11" s="269" t="str">
        <f>VLOOKUP(B11,'Уч ЮН'!$A$3:$H$492,8,FALSE)</f>
        <v>Зайцев И. С, Андронов Ю. В.</v>
      </c>
      <c r="P11" s="64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24"/>
      <c r="AF11" s="124"/>
      <c r="AG11" s="124"/>
      <c r="AH11" s="124"/>
      <c r="AI11" s="124"/>
      <c r="AJ11" s="124"/>
      <c r="AK11" s="124"/>
    </row>
    <row r="12" spans="1:37" s="11" customFormat="1" ht="15" customHeight="1">
      <c r="A12" s="54">
        <v>2</v>
      </c>
      <c r="B12" s="62">
        <v>956</v>
      </c>
      <c r="C12" s="63" t="str">
        <f>VLOOKUP(B12,'Уч ЮН'!$A$3:$H$492,2,FALSE)</f>
        <v>Худяков Даниил</v>
      </c>
      <c r="D12" s="110" t="str">
        <f>VLOOKUP(B12,'Уч ЮН'!$A$3:$H$492,3,FALSE)</f>
        <v>2003</v>
      </c>
      <c r="E12" s="54"/>
      <c r="F12" s="63" t="str">
        <f>VLOOKUP(B12,'Уч ЮН'!$A$3:$H$492,5,FALSE)</f>
        <v>Тамбовская</v>
      </c>
      <c r="G12" s="87">
        <f>VLOOKUP(B12,'Уч ЮН'!$A$3:$H$492,6,FALSE)</f>
        <v>0</v>
      </c>
      <c r="H12" s="114" t="str">
        <f>VLOOKUP(B12,'Уч ЮН'!$A$3:$H$492,7,FALSE)</f>
        <v>СДЮСШОР "ЦПС по ЦИВС"</v>
      </c>
      <c r="I12" s="60" t="str">
        <f t="shared" si="0"/>
        <v>4:29,1</v>
      </c>
      <c r="J12" s="265">
        <f t="shared" si="1"/>
        <v>3</v>
      </c>
      <c r="K12" s="265" t="s">
        <v>776</v>
      </c>
      <c r="L12" s="334" t="s">
        <v>642</v>
      </c>
      <c r="M12" s="334" t="s">
        <v>742</v>
      </c>
      <c r="N12" s="335">
        <f t="shared" si="2"/>
        <v>429.1</v>
      </c>
      <c r="O12" s="269" t="str">
        <f>VLOOKUP(B12,'Уч ЮН'!$A$3:$H$492,8,FALSE)</f>
        <v>Орлов А.А.</v>
      </c>
      <c r="P12" s="338"/>
      <c r="Q12" s="337"/>
      <c r="R12" s="337"/>
      <c r="S12" s="337"/>
      <c r="T12" s="337"/>
      <c r="V12" s="9"/>
      <c r="W12" s="9"/>
      <c r="X12" s="9"/>
      <c r="AE12" s="120"/>
      <c r="AF12" s="120"/>
      <c r="AG12" s="120"/>
      <c r="AH12" s="120"/>
      <c r="AI12" s="120"/>
      <c r="AJ12" s="120"/>
      <c r="AK12" s="120"/>
    </row>
    <row r="13" spans="1:37" s="11" customFormat="1" ht="15" customHeight="1">
      <c r="A13" s="54">
        <v>3</v>
      </c>
      <c r="B13" s="62">
        <v>358</v>
      </c>
      <c r="C13" s="63" t="str">
        <f>VLOOKUP(B13,'Уч ЮН'!$A$3:$H$492,2,FALSE)</f>
        <v>Жуков Тимофей</v>
      </c>
      <c r="D13" s="110" t="str">
        <f>VLOOKUP(B13,'Уч ЮН'!$A$3:$H$492,3,FALSE)</f>
        <v>2003</v>
      </c>
      <c r="E13" s="54"/>
      <c r="F13" s="63" t="str">
        <f>VLOOKUP(B13,'Уч ЮН'!$A$3:$H$492,5,FALSE)</f>
        <v>Пензенская</v>
      </c>
      <c r="G13" s="87">
        <f>VLOOKUP(B13,'Уч ЮН'!$A$3:$H$492,6,FALSE)</f>
        <v>0</v>
      </c>
      <c r="H13" s="114" t="str">
        <f>VLOOKUP(B13,'Уч ЮН'!$A$3:$H$492,7,FALSE)</f>
        <v>Губ.лицей</v>
      </c>
      <c r="I13" s="60" t="str">
        <f t="shared" si="0"/>
        <v>4:31,0</v>
      </c>
      <c r="J13" s="265">
        <f t="shared" si="1"/>
        <v>3</v>
      </c>
      <c r="K13" s="265" t="s">
        <v>776</v>
      </c>
      <c r="L13" s="334" t="s">
        <v>642</v>
      </c>
      <c r="M13" s="334" t="s">
        <v>743</v>
      </c>
      <c r="N13" s="335">
        <f t="shared" si="2"/>
        <v>431</v>
      </c>
      <c r="O13" s="269" t="str">
        <f>VLOOKUP(B13,'Уч ЮН'!$A$3:$H$492,8,FALSE)</f>
        <v>Шиндин Н.Г.</v>
      </c>
      <c r="P13" s="64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20"/>
      <c r="AF13" s="120"/>
      <c r="AG13" s="120"/>
      <c r="AH13" s="120"/>
      <c r="AI13" s="120"/>
      <c r="AJ13" s="120"/>
      <c r="AK13" s="120"/>
    </row>
    <row r="14" spans="1:37" s="11" customFormat="1" ht="15" customHeight="1">
      <c r="A14" s="54">
        <v>4</v>
      </c>
      <c r="B14" s="62">
        <v>143</v>
      </c>
      <c r="C14" s="63" t="str">
        <f>VLOOKUP(B14,'Уч ЮН'!$A$3:$H$492,2,FALSE)</f>
        <v>Куликов Глеб</v>
      </c>
      <c r="D14" s="110" t="str">
        <f>VLOOKUP(B14,'Уч ЮН'!$A$3:$H$492,3,FALSE)</f>
        <v>2004</v>
      </c>
      <c r="E14" s="54" t="str">
        <f>VLOOKUP(B14,'Уч ЮН'!$A$3:$H$492,4,FALSE)</f>
        <v>3</v>
      </c>
      <c r="F14" s="63" t="str">
        <f>VLOOKUP(B14,'Уч ЮН'!$A$3:$H$492,5,FALSE)</f>
        <v>Пензенская</v>
      </c>
      <c r="G14" s="87">
        <f>VLOOKUP(B14,'Уч ЮН'!$A$3:$H$492,6,FALSE)</f>
        <v>0</v>
      </c>
      <c r="H14" s="114" t="str">
        <f>VLOOKUP(B14,'Уч ЮН'!$A$3:$H$492,7,FALSE)</f>
        <v>СОШ Старая Каменка</v>
      </c>
      <c r="I14" s="60" t="str">
        <f t="shared" si="0"/>
        <v>4:36,3</v>
      </c>
      <c r="J14" s="265">
        <f t="shared" si="1"/>
        <v>3</v>
      </c>
      <c r="K14" s="265" t="s">
        <v>776</v>
      </c>
      <c r="L14" s="334" t="s">
        <v>642</v>
      </c>
      <c r="M14" s="334" t="s">
        <v>744</v>
      </c>
      <c r="N14" s="335">
        <f t="shared" si="2"/>
        <v>436.3</v>
      </c>
      <c r="O14" s="269" t="str">
        <f>VLOOKUP(B14,'Уч ЮН'!$A$3:$H$492,8,FALSE)</f>
        <v>Андреев В.В.</v>
      </c>
      <c r="P14" s="265"/>
      <c r="Q14" s="271"/>
      <c r="R14" s="271"/>
      <c r="S14" s="271"/>
      <c r="T14" s="271"/>
      <c r="V14" s="9"/>
      <c r="W14" s="9"/>
      <c r="X14" s="30"/>
      <c r="AE14" s="120"/>
      <c r="AF14" s="120"/>
      <c r="AG14" s="120"/>
      <c r="AH14" s="120"/>
      <c r="AI14" s="120"/>
      <c r="AJ14" s="120"/>
      <c r="AK14" s="120"/>
    </row>
    <row r="15" spans="1:37" s="11" customFormat="1" ht="15" customHeight="1">
      <c r="A15" s="54">
        <v>5</v>
      </c>
      <c r="B15" s="62">
        <v>330</v>
      </c>
      <c r="C15" s="63" t="str">
        <f>VLOOKUP(B15,'Уч ЮН'!$A$3:$H$492,2,FALSE)</f>
        <v>Щеглов Никита</v>
      </c>
      <c r="D15" s="110" t="str">
        <f>VLOOKUP(B15,'Уч ЮН'!$A$3:$H$492,3,FALSE)</f>
        <v>2004</v>
      </c>
      <c r="E15" s="54" t="str">
        <f>VLOOKUP(B15,'Уч ЮН'!$A$3:$H$492,4,FALSE)</f>
        <v>1юн</v>
      </c>
      <c r="F15" s="63" t="str">
        <f>VLOOKUP(B15,'Уч ЮН'!$A$3:$H$492,5,FALSE)</f>
        <v>Пензенская</v>
      </c>
      <c r="G15" s="87">
        <f>VLOOKUP(B15,'Уч ЮН'!$A$3:$H$492,6,FALSE)</f>
        <v>0</v>
      </c>
      <c r="H15" s="114" t="str">
        <f>VLOOKUP(B15,'Уч ЮН'!$A$3:$H$492,7,FALSE)</f>
        <v>КСШОР</v>
      </c>
      <c r="I15" s="60" t="str">
        <f t="shared" si="0"/>
        <v>5:02,5</v>
      </c>
      <c r="J15" s="265" t="str">
        <f t="shared" si="1"/>
        <v>1ю</v>
      </c>
      <c r="K15" s="265" t="s">
        <v>776</v>
      </c>
      <c r="L15" s="334" t="s">
        <v>660</v>
      </c>
      <c r="M15" s="334" t="s">
        <v>745</v>
      </c>
      <c r="N15" s="335">
        <f t="shared" si="2"/>
        <v>502.5</v>
      </c>
      <c r="O15" s="269" t="str">
        <f>VLOOKUP(B15,'Уч ЮН'!$A$3:$H$492,8,FALSE)</f>
        <v>Кузнецов В.Б.</v>
      </c>
      <c r="P15" s="64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20"/>
      <c r="AF15" s="120"/>
      <c r="AG15" s="120"/>
      <c r="AH15" s="120"/>
      <c r="AI15" s="120"/>
      <c r="AJ15" s="120"/>
      <c r="AK15" s="120"/>
    </row>
    <row r="16" spans="1:37" s="11" customFormat="1" ht="15" customHeight="1">
      <c r="A16" s="54">
        <v>6</v>
      </c>
      <c r="B16" s="62">
        <v>123</v>
      </c>
      <c r="C16" s="63" t="str">
        <f>VLOOKUP(B16,'Уч ЮН'!$A$3:$H$492,2,FALSE)</f>
        <v xml:space="preserve">Фролов Алексей </v>
      </c>
      <c r="D16" s="110" t="str">
        <f>VLOOKUP(B16,'Уч ЮН'!$A$3:$H$492,3,FALSE)</f>
        <v>2003</v>
      </c>
      <c r="E16" s="54"/>
      <c r="F16" s="63" t="str">
        <f>VLOOKUP(B16,'Уч ЮН'!$A$3:$H$492,5,FALSE)</f>
        <v>Пензенская</v>
      </c>
      <c r="G16" s="87">
        <f>VLOOKUP(B16,'Уч ЮН'!$A$3:$H$492,6,FALSE)</f>
        <v>0</v>
      </c>
      <c r="H16" s="114" t="str">
        <f>VLOOKUP(B16,'Уч ЮН'!$A$3:$H$492,7,FALSE)</f>
        <v xml:space="preserve">Засечное </v>
      </c>
      <c r="I16" s="60" t="str">
        <f t="shared" si="0"/>
        <v>5:53,2</v>
      </c>
      <c r="J16" s="265" t="str">
        <f t="shared" si="1"/>
        <v>3ю</v>
      </c>
      <c r="K16" s="265" t="s">
        <v>776</v>
      </c>
      <c r="L16" s="334" t="s">
        <v>660</v>
      </c>
      <c r="M16" s="334" t="s">
        <v>678</v>
      </c>
      <c r="N16" s="335">
        <f t="shared" si="2"/>
        <v>553.20000000000005</v>
      </c>
      <c r="O16" s="269" t="str">
        <f>VLOOKUP(B16,'Уч ЮН'!$A$3:$H$492,8,FALSE)</f>
        <v>Чернышов А.В.</v>
      </c>
      <c r="P16" s="336"/>
      <c r="Q16" s="298"/>
      <c r="R16" s="298"/>
      <c r="S16" s="297"/>
      <c r="T16" s="298"/>
      <c r="U16" s="47"/>
      <c r="V16" s="50"/>
      <c r="W16" s="9"/>
      <c r="X16" s="30"/>
      <c r="Y16" s="32"/>
      <c r="Z16" s="32"/>
      <c r="AA16" s="32"/>
      <c r="AB16" s="32"/>
      <c r="AC16" s="32"/>
      <c r="AD16" s="32"/>
      <c r="AE16" s="124"/>
      <c r="AF16" s="124"/>
      <c r="AG16" s="124"/>
      <c r="AH16" s="124"/>
      <c r="AI16" s="124"/>
      <c r="AJ16" s="124"/>
      <c r="AK16" s="124"/>
    </row>
    <row r="17" spans="1:37" s="9" customFormat="1" ht="15" hidden="1" customHeight="1">
      <c r="A17" s="54"/>
      <c r="B17" s="62">
        <v>122</v>
      </c>
      <c r="C17" s="63" t="str">
        <f>VLOOKUP(B17,'Уч ЮН'!$A$3:$H$492,2,FALSE)</f>
        <v>Кожевников Денис</v>
      </c>
      <c r="D17" s="110" t="str">
        <f>VLOOKUP(B17,'Уч ЮН'!$A$3:$H$492,3,FALSE)</f>
        <v>2003</v>
      </c>
      <c r="E17" s="54">
        <f>VLOOKUP(B17,'Уч ЮН'!$A$3:$H$492,4,FALSE)</f>
        <v>0</v>
      </c>
      <c r="F17" s="63" t="str">
        <f>VLOOKUP(B17,'Уч ЮН'!$A$3:$H$492,5,FALSE)</f>
        <v>Пензенская</v>
      </c>
      <c r="G17" s="87">
        <f>VLOOKUP(B17,'Уч ЮН'!$A$3:$H$492,6,FALSE)</f>
        <v>0</v>
      </c>
      <c r="H17" s="114" t="str">
        <f>VLOOKUP(B17,'Уч ЮН'!$A$3:$H$492,7,FALSE)</f>
        <v xml:space="preserve">Засечное </v>
      </c>
      <c r="I17" s="60" t="str">
        <f>CONCATENATE(L17,"",M17)</f>
        <v>н.я</v>
      </c>
      <c r="J17" s="265"/>
      <c r="K17" s="265" t="s">
        <v>776</v>
      </c>
      <c r="L17" s="334"/>
      <c r="M17" s="334" t="s">
        <v>663</v>
      </c>
      <c r="N17" s="335" t="e">
        <f t="shared" si="2"/>
        <v>#VALUE!</v>
      </c>
      <c r="O17" s="269" t="str">
        <f>VLOOKUP(B17,'Уч ЮН'!$A$3:$H$492,8,FALSE)</f>
        <v>Чернышов А.В.</v>
      </c>
      <c r="P17" s="64"/>
      <c r="AE17" s="150"/>
      <c r="AF17" s="150"/>
      <c r="AG17" s="150"/>
      <c r="AH17" s="150"/>
      <c r="AI17" s="150"/>
      <c r="AJ17" s="150"/>
      <c r="AK17" s="150"/>
    </row>
    <row r="18" spans="1:37" s="9" customFormat="1" ht="15" hidden="1" customHeight="1">
      <c r="A18" s="54"/>
      <c r="B18" s="62">
        <v>144</v>
      </c>
      <c r="C18" s="63" t="str">
        <f>VLOOKUP(B18,'Уч ЮН'!$A$3:$H$492,2,FALSE)</f>
        <v xml:space="preserve">Грищенко Артем </v>
      </c>
      <c r="D18" s="110" t="str">
        <f>VLOOKUP(B18,'Уч ЮН'!$A$3:$H$492,3,FALSE)</f>
        <v>2004</v>
      </c>
      <c r="E18" s="54" t="str">
        <f>VLOOKUP(B18,'Уч ЮН'!$A$3:$H$492,4,FALSE)</f>
        <v>3</v>
      </c>
      <c r="F18" s="63" t="str">
        <f>VLOOKUP(B18,'Уч ЮН'!$A$3:$H$492,5,FALSE)</f>
        <v>Пензенская</v>
      </c>
      <c r="G18" s="87">
        <f>VLOOKUP(B18,'Уч ЮН'!$A$3:$H$492,6,FALSE)</f>
        <v>0</v>
      </c>
      <c r="H18" s="114" t="str">
        <f>VLOOKUP(B18,'Уч ЮН'!$A$3:$H$492,7,FALSE)</f>
        <v>СОШ Старая Каменка</v>
      </c>
      <c r="I18" s="60" t="str">
        <f>CONCATENATE(L18,"",M18)</f>
        <v>н.я</v>
      </c>
      <c r="J18" s="265"/>
      <c r="K18" s="265" t="s">
        <v>776</v>
      </c>
      <c r="L18" s="334"/>
      <c r="M18" s="334" t="s">
        <v>663</v>
      </c>
      <c r="N18" s="335" t="e">
        <f t="shared" si="2"/>
        <v>#VALUE!</v>
      </c>
      <c r="O18" s="269" t="str">
        <f>VLOOKUP(B18,'Уч ЮН'!$A$3:$H$492,8,FALSE)</f>
        <v>Андреев В.В.</v>
      </c>
      <c r="P18" s="265"/>
      <c r="Q18" s="271"/>
      <c r="R18" s="271"/>
      <c r="S18" s="271"/>
      <c r="T18" s="271"/>
      <c r="U18" s="11"/>
      <c r="X18" s="30"/>
      <c r="Y18" s="11"/>
      <c r="Z18" s="11"/>
      <c r="AA18" s="11"/>
      <c r="AB18" s="11"/>
      <c r="AC18" s="11"/>
      <c r="AD18" s="11"/>
      <c r="AE18" s="124"/>
      <c r="AF18" s="124"/>
      <c r="AG18" s="124"/>
      <c r="AH18" s="124"/>
      <c r="AI18" s="124"/>
      <c r="AJ18" s="124"/>
      <c r="AK18" s="124"/>
    </row>
    <row r="19" spans="1:37" s="86" customFormat="1" ht="15.75" customHeight="1">
      <c r="A19" s="378" t="s">
        <v>398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378"/>
      <c r="T19" s="378"/>
      <c r="U19" s="69"/>
      <c r="V19" s="64"/>
      <c r="W19" s="64"/>
      <c r="X19" s="64"/>
      <c r="Y19" s="64"/>
      <c r="Z19" s="64"/>
      <c r="AA19" s="64"/>
      <c r="AB19" s="64"/>
      <c r="AC19" s="64"/>
      <c r="AD19" s="64"/>
      <c r="AE19" s="69"/>
      <c r="AF19" s="64"/>
      <c r="AG19" s="64"/>
      <c r="AH19" s="69"/>
      <c r="AI19" s="64"/>
      <c r="AJ19" s="64"/>
      <c r="AK19" s="64"/>
    </row>
    <row r="20" spans="1:37" s="86" customFormat="1" ht="15.75" customHeight="1">
      <c r="A20" s="380" t="s">
        <v>60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69"/>
      <c r="V20" s="69"/>
      <c r="W20" s="9"/>
      <c r="X20" s="30"/>
      <c r="AE20" s="64"/>
      <c r="AF20" s="64"/>
      <c r="AG20" s="64"/>
      <c r="AH20" s="64"/>
      <c r="AI20" s="64"/>
      <c r="AJ20" s="64"/>
      <c r="AK20" s="64"/>
    </row>
    <row r="21" spans="1:37" s="100" customFormat="1" ht="13.5" customHeight="1">
      <c r="A21" s="341"/>
      <c r="B21" s="342"/>
      <c r="C21" s="343"/>
      <c r="D21" s="344"/>
      <c r="E21" s="345"/>
      <c r="F21" s="346"/>
      <c r="G21" s="347"/>
      <c r="H21" s="348"/>
      <c r="I21" s="381" t="s">
        <v>51</v>
      </c>
      <c r="J21" s="381"/>
      <c r="K21" s="381"/>
      <c r="L21" s="381"/>
      <c r="M21" s="381"/>
      <c r="N21" s="381"/>
      <c r="O21" s="349" t="s">
        <v>639</v>
      </c>
      <c r="P21" s="382" t="s">
        <v>28</v>
      </c>
      <c r="Q21" s="382"/>
      <c r="R21" s="383" t="s">
        <v>639</v>
      </c>
      <c r="S21" s="383"/>
      <c r="T21" s="383"/>
      <c r="U21" s="47"/>
      <c r="V21" s="9"/>
      <c r="W21" s="9"/>
      <c r="X21" s="30"/>
      <c r="AE21" s="98"/>
      <c r="AF21" s="98"/>
      <c r="AG21" s="98"/>
      <c r="AH21" s="98"/>
      <c r="AI21" s="98"/>
      <c r="AJ21" s="98"/>
      <c r="AK21" s="98"/>
    </row>
    <row r="22" spans="1:37" s="32" customFormat="1" ht="28.5" customHeight="1">
      <c r="A22" s="324" t="s">
        <v>2</v>
      </c>
      <c r="B22" s="324" t="s">
        <v>25</v>
      </c>
      <c r="C22" s="324" t="s">
        <v>3</v>
      </c>
      <c r="D22" s="325" t="s">
        <v>406</v>
      </c>
      <c r="E22" s="324" t="s">
        <v>5</v>
      </c>
      <c r="F22" s="324" t="s">
        <v>6</v>
      </c>
      <c r="G22" s="324" t="s">
        <v>7</v>
      </c>
      <c r="H22" s="326" t="s">
        <v>8</v>
      </c>
      <c r="I22" s="92" t="s">
        <v>10</v>
      </c>
      <c r="J22" s="323" t="s">
        <v>18</v>
      </c>
      <c r="K22" s="323" t="s">
        <v>56</v>
      </c>
      <c r="L22" s="91" t="s">
        <v>31</v>
      </c>
      <c r="M22" s="91" t="s">
        <v>32</v>
      </c>
      <c r="N22" s="119" t="s">
        <v>33</v>
      </c>
      <c r="O22" s="117" t="s">
        <v>11</v>
      </c>
      <c r="P22" s="384" t="s">
        <v>12</v>
      </c>
      <c r="Q22" s="384"/>
      <c r="R22" s="384"/>
      <c r="S22" s="350" t="s">
        <v>13</v>
      </c>
      <c r="T22" s="351" t="s">
        <v>2</v>
      </c>
      <c r="U22" s="115"/>
      <c r="V22" s="50"/>
      <c r="W22" s="50"/>
      <c r="X22" s="51"/>
      <c r="AE22" s="64"/>
      <c r="AF22" s="64"/>
      <c r="AG22" s="64"/>
      <c r="AH22" s="64"/>
      <c r="AI22" s="64"/>
      <c r="AJ22" s="64"/>
      <c r="AK22" s="64"/>
    </row>
    <row r="23" spans="1:37" s="11" customFormat="1" ht="15" customHeight="1">
      <c r="A23" s="54">
        <v>1</v>
      </c>
      <c r="B23" s="62">
        <v>965</v>
      </c>
      <c r="C23" s="63" t="str">
        <f>VLOOKUP(B23,'Уч ЮН'!$A$3:$H$492,2,FALSE)</f>
        <v>Тихненко Никита</v>
      </c>
      <c r="D23" s="110" t="str">
        <f>VLOOKUP(B23,'Уч ЮН'!$A$3:$H$492,3,FALSE)</f>
        <v>2001</v>
      </c>
      <c r="E23" s="54" t="str">
        <f>VLOOKUP(B23,'Уч ЮН'!$A$3:$H$492,4,FALSE)</f>
        <v>1</v>
      </c>
      <c r="F23" s="63" t="str">
        <f>VLOOKUP(B23,'Уч ЮН'!$A$3:$H$492,5,FALSE)</f>
        <v>Саратовская</v>
      </c>
      <c r="G23" s="87">
        <f>VLOOKUP(B23,'Уч ЮН'!$A$3:$H$492,6,FALSE)</f>
        <v>0</v>
      </c>
      <c r="H23" s="114" t="str">
        <f>VLOOKUP(B23,'Уч ЮН'!$A$3:$H$492,7,FALSE)</f>
        <v>СДЮСШОР-6</v>
      </c>
      <c r="I23" s="60" t="str">
        <f t="shared" ref="I23:I34" si="3">CONCATENATE(L23,":",M23)</f>
        <v>4:18,7</v>
      </c>
      <c r="J23" s="265">
        <f t="shared" ref="J23:J34" si="4">LOOKUP(N23,$U$1:$AC$1,$U$2:$AC$2)</f>
        <v>2</v>
      </c>
      <c r="K23" s="265" t="s">
        <v>776</v>
      </c>
      <c r="L23" s="334" t="s">
        <v>642</v>
      </c>
      <c r="M23" s="334" t="s">
        <v>752</v>
      </c>
      <c r="N23" s="335">
        <f t="shared" ref="N23:N34" si="5">(L23*100)+M23</f>
        <v>418.7</v>
      </c>
      <c r="O23" s="269" t="str">
        <f>VLOOKUP(B23,'Уч ЮН'!$A$3:$H$492,8,FALSE)</f>
        <v>Тихненко С.Г.</v>
      </c>
      <c r="P23" s="338"/>
      <c r="Q23" s="337"/>
      <c r="R23" s="337"/>
      <c r="S23" s="337"/>
      <c r="T23" s="337"/>
      <c r="U23" s="47"/>
      <c r="V23" s="9"/>
      <c r="W23" s="50"/>
      <c r="X23" s="50"/>
      <c r="AE23" s="120"/>
      <c r="AF23" s="120"/>
      <c r="AG23" s="120"/>
      <c r="AH23" s="120"/>
      <c r="AI23" s="120"/>
      <c r="AJ23" s="120"/>
      <c r="AK23" s="120"/>
    </row>
    <row r="24" spans="1:37" s="11" customFormat="1" ht="15" customHeight="1">
      <c r="A24" s="54">
        <v>2</v>
      </c>
      <c r="B24" s="62">
        <v>347</v>
      </c>
      <c r="C24" s="63" t="str">
        <f>VLOOKUP(B24,'Уч ЮН'!$A$3:$H$492,2,FALSE)</f>
        <v>Болховитин Александр</v>
      </c>
      <c r="D24" s="110" t="str">
        <f>VLOOKUP(B24,'Уч ЮН'!$A$3:$H$492,3,FALSE)</f>
        <v>2001</v>
      </c>
      <c r="E24" s="54"/>
      <c r="F24" s="63" t="str">
        <f>VLOOKUP(B24,'Уч ЮН'!$A$3:$H$492,5,FALSE)</f>
        <v>Пензенская</v>
      </c>
      <c r="G24" s="87">
        <f>VLOOKUP(B24,'Уч ЮН'!$A$3:$H$492,6,FALSE)</f>
        <v>0</v>
      </c>
      <c r="H24" s="114" t="str">
        <f>VLOOKUP(B24,'Уч ЮН'!$A$3:$H$492,7,FALSE)</f>
        <v>УОР</v>
      </c>
      <c r="I24" s="60" t="str">
        <f t="shared" si="3"/>
        <v>4:18,8</v>
      </c>
      <c r="J24" s="265">
        <f t="shared" si="4"/>
        <v>2</v>
      </c>
      <c r="K24" s="265" t="s">
        <v>776</v>
      </c>
      <c r="L24" s="334" t="s">
        <v>642</v>
      </c>
      <c r="M24" s="334" t="s">
        <v>753</v>
      </c>
      <c r="N24" s="335">
        <f t="shared" si="5"/>
        <v>418.8</v>
      </c>
      <c r="O24" s="269" t="str">
        <f>VLOOKUP(B24,'Уч ЮН'!$A$3:$H$492,8,FALSE)</f>
        <v>Воеводины А.Н.,Ю.С.</v>
      </c>
      <c r="P24" s="265"/>
      <c r="Q24" s="271"/>
      <c r="R24" s="271"/>
      <c r="S24" s="271"/>
      <c r="T24" s="271"/>
      <c r="V24" s="9"/>
      <c r="X24" s="30"/>
      <c r="AE24" s="124"/>
      <c r="AF24" s="124"/>
      <c r="AG24" s="124"/>
      <c r="AH24" s="124"/>
      <c r="AI24" s="124"/>
      <c r="AJ24" s="124"/>
      <c r="AK24" s="124"/>
    </row>
    <row r="25" spans="1:37" s="11" customFormat="1" ht="15" customHeight="1">
      <c r="A25" s="54">
        <v>3</v>
      </c>
      <c r="B25" s="62">
        <v>198</v>
      </c>
      <c r="C25" s="63" t="str">
        <f>VLOOKUP(B25,'Уч ЮН'!$A$3:$H$492,2,FALSE)</f>
        <v>Красов Михаил</v>
      </c>
      <c r="D25" s="110" t="str">
        <f>VLOOKUP(B25,'Уч ЮН'!$A$3:$H$492,3,FALSE)</f>
        <v>2001</v>
      </c>
      <c r="E25" s="54">
        <f>VLOOKUP(B25,'Уч ЮН'!$A$3:$H$492,4,FALSE)</f>
        <v>2</v>
      </c>
      <c r="F25" s="63" t="str">
        <f>VLOOKUP(B25,'Уч ЮН'!$A$3:$H$492,5,FALSE)</f>
        <v>Пензенская</v>
      </c>
      <c r="G25" s="87">
        <f>VLOOKUP(B25,'Уч ЮН'!$A$3:$H$492,6,FALSE)</f>
        <v>0</v>
      </c>
      <c r="H25" s="114" t="str">
        <f>VLOOKUP(B25,'Уч ЮН'!$A$3:$H$492,7,FALSE)</f>
        <v>СДЮСШОР Заречный</v>
      </c>
      <c r="I25" s="60" t="str">
        <f t="shared" si="3"/>
        <v>4:20,3</v>
      </c>
      <c r="J25" s="265">
        <f t="shared" si="4"/>
        <v>2</v>
      </c>
      <c r="K25" s="265">
        <v>10</v>
      </c>
      <c r="L25" s="334" t="s">
        <v>642</v>
      </c>
      <c r="M25" s="334" t="s">
        <v>754</v>
      </c>
      <c r="N25" s="335">
        <f t="shared" si="5"/>
        <v>420.3</v>
      </c>
      <c r="O25" s="269" t="str">
        <f>VLOOKUP(B25,'Уч ЮН'!$A$3:$H$492,8,FALSE)</f>
        <v>Улога М.В.</v>
      </c>
      <c r="P25" s="64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24"/>
      <c r="AF25" s="124"/>
      <c r="AG25" s="124"/>
      <c r="AH25" s="124"/>
      <c r="AI25" s="124"/>
      <c r="AJ25" s="124"/>
      <c r="AK25" s="124"/>
    </row>
    <row r="26" spans="1:37" s="11" customFormat="1" ht="15" customHeight="1">
      <c r="A26" s="54">
        <v>4</v>
      </c>
      <c r="B26" s="62">
        <v>210</v>
      </c>
      <c r="C26" s="63" t="str">
        <f>VLOOKUP(B26,'Уч ЮН'!$A$3:$H$492,2,FALSE)</f>
        <v>Акельев Артем</v>
      </c>
      <c r="D26" s="110" t="str">
        <f>VLOOKUP(B26,'Уч ЮН'!$A$3:$H$492,3,FALSE)</f>
        <v>2002</v>
      </c>
      <c r="E26" s="54"/>
      <c r="F26" s="63" t="str">
        <f>VLOOKUP(B26,'Уч ЮН'!$A$3:$H$492,5,FALSE)</f>
        <v>Пензенская</v>
      </c>
      <c r="G26" s="87">
        <f>VLOOKUP(B26,'Уч ЮН'!$A$3:$H$492,6,FALSE)</f>
        <v>0</v>
      </c>
      <c r="H26" s="114" t="str">
        <f>VLOOKUP(B26,'Уч ЮН'!$A$3:$H$492,7,FALSE)</f>
        <v>СДЮСШОР Заречный</v>
      </c>
      <c r="I26" s="60" t="str">
        <f t="shared" si="3"/>
        <v>4:25,0</v>
      </c>
      <c r="J26" s="265">
        <f t="shared" si="4"/>
        <v>2</v>
      </c>
      <c r="K26" s="265">
        <v>7</v>
      </c>
      <c r="L26" s="334" t="s">
        <v>642</v>
      </c>
      <c r="M26" s="334" t="s">
        <v>755</v>
      </c>
      <c r="N26" s="335">
        <f t="shared" si="5"/>
        <v>425</v>
      </c>
      <c r="O26" s="269" t="str">
        <f>VLOOKUP(B26,'Уч ЮН'!$A$3:$H$492,8,FALSE)</f>
        <v>Короблев В.В.</v>
      </c>
      <c r="P26" s="64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120"/>
      <c r="AF26" s="120"/>
      <c r="AG26" s="120"/>
      <c r="AH26" s="120"/>
      <c r="AI26" s="120"/>
      <c r="AJ26" s="120"/>
      <c r="AK26" s="120"/>
    </row>
    <row r="27" spans="1:37" s="11" customFormat="1" ht="15" customHeight="1">
      <c r="A27" s="54">
        <v>5</v>
      </c>
      <c r="B27" s="62">
        <v>957</v>
      </c>
      <c r="C27" s="63" t="str">
        <f>VLOOKUP(B27,'Уч ЮН'!$A$3:$H$492,2,FALSE)</f>
        <v>Симанков Георгий</v>
      </c>
      <c r="D27" s="110" t="str">
        <f>VLOOKUP(B27,'Уч ЮН'!$A$3:$H$492,3,FALSE)</f>
        <v>2002</v>
      </c>
      <c r="E27" s="54"/>
      <c r="F27" s="63" t="str">
        <f>VLOOKUP(B27,'Уч ЮН'!$A$3:$H$492,5,FALSE)</f>
        <v>Тамбовская</v>
      </c>
      <c r="G27" s="87">
        <f>VLOOKUP(B27,'Уч ЮН'!$A$3:$H$492,6,FALSE)</f>
        <v>0</v>
      </c>
      <c r="H27" s="114" t="str">
        <f>VLOOKUP(B27,'Уч ЮН'!$A$3:$H$492,7,FALSE)</f>
        <v>СДЮСШОР "ЦПС по ЦИВС"</v>
      </c>
      <c r="I27" s="60" t="str">
        <f t="shared" si="3"/>
        <v>4:33,8</v>
      </c>
      <c r="J27" s="265">
        <f t="shared" si="4"/>
        <v>3</v>
      </c>
      <c r="K27" s="265" t="s">
        <v>776</v>
      </c>
      <c r="L27" s="334" t="s">
        <v>642</v>
      </c>
      <c r="M27" s="334" t="s">
        <v>756</v>
      </c>
      <c r="N27" s="335">
        <f t="shared" si="5"/>
        <v>433.8</v>
      </c>
      <c r="O27" s="269" t="str">
        <f>VLOOKUP(B27,'Уч ЮН'!$A$3:$H$492,8,FALSE)</f>
        <v>Пастушенко М.М.</v>
      </c>
      <c r="P27" s="265"/>
      <c r="Q27" s="271"/>
      <c r="R27" s="271"/>
      <c r="S27" s="271"/>
      <c r="T27" s="271"/>
      <c r="V27" s="9"/>
      <c r="W27" s="9"/>
      <c r="X27" s="30"/>
      <c r="AE27" s="124"/>
      <c r="AF27" s="124"/>
      <c r="AG27" s="124"/>
      <c r="AH27" s="124"/>
      <c r="AI27" s="124"/>
      <c r="AJ27" s="124"/>
      <c r="AK27" s="124"/>
    </row>
    <row r="28" spans="1:37" s="11" customFormat="1" ht="15" customHeight="1">
      <c r="A28" s="54">
        <v>6</v>
      </c>
      <c r="B28" s="62">
        <v>349</v>
      </c>
      <c r="C28" s="63" t="str">
        <f>VLOOKUP(B28,'Уч ЮН'!$A$3:$H$492,2,FALSE)</f>
        <v>Латышев Данила</v>
      </c>
      <c r="D28" s="110" t="str">
        <f>VLOOKUP(B28,'Уч ЮН'!$A$3:$H$492,3,FALSE)</f>
        <v>2002</v>
      </c>
      <c r="E28" s="54"/>
      <c r="F28" s="63" t="str">
        <f>VLOOKUP(B28,'Уч ЮН'!$A$3:$H$492,5,FALSE)</f>
        <v>Пензенская</v>
      </c>
      <c r="G28" s="87">
        <f>VLOOKUP(B28,'Уч ЮН'!$A$3:$H$492,6,FALSE)</f>
        <v>0</v>
      </c>
      <c r="H28" s="114" t="str">
        <f>VLOOKUP(B28,'Уч ЮН'!$A$3:$H$492,7,FALSE)</f>
        <v>УОР</v>
      </c>
      <c r="I28" s="60" t="str">
        <f t="shared" si="3"/>
        <v>4:36,8</v>
      </c>
      <c r="J28" s="265">
        <f t="shared" si="4"/>
        <v>3</v>
      </c>
      <c r="K28" s="265" t="s">
        <v>776</v>
      </c>
      <c r="L28" s="334" t="s">
        <v>642</v>
      </c>
      <c r="M28" s="334" t="s">
        <v>757</v>
      </c>
      <c r="N28" s="335">
        <f t="shared" si="5"/>
        <v>436.8</v>
      </c>
      <c r="O28" s="269" t="str">
        <f>VLOOKUP(B28,'Уч ЮН'!$A$3:$H$492,8,FALSE)</f>
        <v>Воеводины А.Н.,Ю.С.</v>
      </c>
      <c r="P28" s="64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120"/>
      <c r="AF28" s="120"/>
      <c r="AG28" s="120"/>
      <c r="AH28" s="120"/>
      <c r="AI28" s="120"/>
      <c r="AJ28" s="120"/>
      <c r="AK28" s="120"/>
    </row>
    <row r="29" spans="1:37" s="9" customFormat="1" ht="15" customHeight="1">
      <c r="A29" s="54">
        <v>7</v>
      </c>
      <c r="B29" s="62">
        <v>409</v>
      </c>
      <c r="C29" s="63" t="str">
        <f>VLOOKUP(B29,'Уч ЮН'!$A$3:$H$492,2,FALSE)</f>
        <v>Дворянинов Артем</v>
      </c>
      <c r="D29" s="110" t="str">
        <f>VLOOKUP(B29,'Уч ЮН'!$A$3:$H$492,3,FALSE)</f>
        <v>2001</v>
      </c>
      <c r="E29" s="54" t="str">
        <f>VLOOKUP(B29,'Уч ЮН'!$A$3:$H$492,4,FALSE)</f>
        <v>2</v>
      </c>
      <c r="F29" s="63" t="str">
        <f>VLOOKUP(B29,'Уч ЮН'!$A$3:$H$492,5,FALSE)</f>
        <v>Пензенская</v>
      </c>
      <c r="G29" s="87">
        <f>VLOOKUP(B29,'Уч ЮН'!$A$3:$H$492,6,FALSE)</f>
        <v>0</v>
      </c>
      <c r="H29" s="114" t="str">
        <f>VLOOKUP(B29,'Уч ЮН'!$A$3:$H$492,7,FALSE)</f>
        <v>ДЮСШ-6</v>
      </c>
      <c r="I29" s="60" t="str">
        <f t="shared" si="3"/>
        <v>4:42,2</v>
      </c>
      <c r="J29" s="265">
        <f t="shared" si="4"/>
        <v>3</v>
      </c>
      <c r="K29" s="265">
        <v>4</v>
      </c>
      <c r="L29" s="334" t="s">
        <v>642</v>
      </c>
      <c r="M29" s="334" t="s">
        <v>758</v>
      </c>
      <c r="N29" s="335">
        <f t="shared" si="5"/>
        <v>442.2</v>
      </c>
      <c r="O29" s="269" t="str">
        <f>VLOOKUP(B29,'Уч ЮН'!$A$3:$H$492,8,FALSE)</f>
        <v>Земсков А.М.</v>
      </c>
      <c r="P29" s="64"/>
      <c r="AE29" s="120"/>
      <c r="AF29" s="120"/>
      <c r="AG29" s="120"/>
      <c r="AH29" s="120"/>
      <c r="AI29" s="120"/>
      <c r="AJ29" s="120"/>
      <c r="AK29" s="120"/>
    </row>
    <row r="30" spans="1:37" s="9" customFormat="1" ht="15" customHeight="1">
      <c r="A30" s="54">
        <v>8</v>
      </c>
      <c r="B30" s="62">
        <v>445</v>
      </c>
      <c r="C30" s="63" t="str">
        <f>VLOOKUP(B30,'Уч ЮН'!$A$3:$H$492,2,FALSE)</f>
        <v>Локтионов Павел</v>
      </c>
      <c r="D30" s="110" t="str">
        <f>VLOOKUP(B30,'Уч ЮН'!$A$3:$H$492,3,FALSE)</f>
        <v>2001</v>
      </c>
      <c r="E30" s="54"/>
      <c r="F30" s="63" t="str">
        <f>VLOOKUP(B30,'Уч ЮН'!$A$3:$H$492,5,FALSE)</f>
        <v>Пензенская</v>
      </c>
      <c r="G30" s="87">
        <f>VLOOKUP(B30,'Уч ЮН'!$A$3:$H$492,6,FALSE)</f>
        <v>0</v>
      </c>
      <c r="H30" s="114" t="str">
        <f>VLOOKUP(B30,'Уч ЮН'!$A$3:$H$492,7,FALSE)</f>
        <v>ДЮСШ-6</v>
      </c>
      <c r="I30" s="60" t="str">
        <f t="shared" si="3"/>
        <v>4:43,0</v>
      </c>
      <c r="J30" s="265">
        <f t="shared" si="4"/>
        <v>3</v>
      </c>
      <c r="K30" s="265" t="s">
        <v>776</v>
      </c>
      <c r="L30" s="334" t="s">
        <v>642</v>
      </c>
      <c r="M30" s="334" t="s">
        <v>759</v>
      </c>
      <c r="N30" s="335">
        <f t="shared" si="5"/>
        <v>443</v>
      </c>
      <c r="O30" s="269" t="str">
        <f>VLOOKUP(B30,'Уч ЮН'!$A$3:$H$492,8,FALSE)</f>
        <v>Дубоносова С.В.</v>
      </c>
      <c r="P30" s="338"/>
      <c r="Q30" s="337"/>
      <c r="R30" s="337"/>
      <c r="S30" s="337"/>
      <c r="T30" s="337"/>
      <c r="U30" s="11"/>
      <c r="Y30" s="11"/>
      <c r="Z30" s="11"/>
      <c r="AA30" s="11"/>
      <c r="AB30" s="11"/>
      <c r="AC30" s="11"/>
      <c r="AD30" s="11"/>
      <c r="AE30" s="120"/>
      <c r="AF30" s="120"/>
      <c r="AG30" s="120"/>
      <c r="AH30" s="120"/>
      <c r="AI30" s="120"/>
      <c r="AJ30" s="120"/>
      <c r="AK30" s="120"/>
    </row>
    <row r="31" spans="1:37" s="9" customFormat="1" ht="15" customHeight="1">
      <c r="A31" s="54">
        <v>9</v>
      </c>
      <c r="B31" s="62">
        <v>348</v>
      </c>
      <c r="C31" s="63" t="str">
        <f>VLOOKUP(B31,'Уч ЮН'!$A$3:$H$492,2,FALSE)</f>
        <v>Карпаков Илья</v>
      </c>
      <c r="D31" s="110" t="str">
        <f>VLOOKUP(B31,'Уч ЮН'!$A$3:$H$492,3,FALSE)</f>
        <v>2002</v>
      </c>
      <c r="E31" s="54"/>
      <c r="F31" s="63" t="str">
        <f>VLOOKUP(B31,'Уч ЮН'!$A$3:$H$492,5,FALSE)</f>
        <v>Пензенская</v>
      </c>
      <c r="G31" s="87">
        <f>VLOOKUP(B31,'Уч ЮН'!$A$3:$H$492,6,FALSE)</f>
        <v>0</v>
      </c>
      <c r="H31" s="114" t="str">
        <f>VLOOKUP(B31,'Уч ЮН'!$A$3:$H$492,7,FALSE)</f>
        <v>УОР</v>
      </c>
      <c r="I31" s="60" t="str">
        <f t="shared" si="3"/>
        <v>4:48,5</v>
      </c>
      <c r="J31" s="265" t="str">
        <f t="shared" si="4"/>
        <v>1ю</v>
      </c>
      <c r="K31" s="265" t="s">
        <v>776</v>
      </c>
      <c r="L31" s="334" t="s">
        <v>642</v>
      </c>
      <c r="M31" s="334" t="s">
        <v>760</v>
      </c>
      <c r="N31" s="335">
        <f t="shared" si="5"/>
        <v>448.5</v>
      </c>
      <c r="O31" s="269" t="str">
        <f>VLOOKUP(B31,'Уч ЮН'!$A$3:$H$492,8,FALSE)</f>
        <v>Воеводины А.Н.,Ю.С.</v>
      </c>
      <c r="P31" s="64"/>
      <c r="AE31" s="150"/>
      <c r="AF31" s="150"/>
      <c r="AG31" s="150"/>
      <c r="AH31" s="150"/>
      <c r="AI31" s="150"/>
      <c r="AJ31" s="150"/>
      <c r="AK31" s="150"/>
    </row>
    <row r="32" spans="1:37" s="9" customFormat="1" ht="15" customHeight="1">
      <c r="A32" s="54">
        <v>10</v>
      </c>
      <c r="B32" s="62">
        <v>59</v>
      </c>
      <c r="C32" s="63" t="str">
        <f>VLOOKUP(B32,'Уч ЮН'!$A$3:$H$492,2,FALSE)</f>
        <v>Башкиров Денис</v>
      </c>
      <c r="D32" s="110" t="str">
        <f>VLOOKUP(B32,'Уч ЮН'!$A$3:$H$492,3,FALSE)</f>
        <v>2001</v>
      </c>
      <c r="E32" s="54"/>
      <c r="F32" s="63" t="str">
        <f>VLOOKUP(B32,'Уч ЮН'!$A$3:$H$492,5,FALSE)</f>
        <v>Пензенская</v>
      </c>
      <c r="G32" s="87">
        <f>VLOOKUP(B32,'Уч ЮН'!$A$3:$H$492,6,FALSE)</f>
        <v>0</v>
      </c>
      <c r="H32" s="114" t="str">
        <f>VLOOKUP(B32,'Уч ЮН'!$A$3:$H$492,7,FALSE)</f>
        <v>ДЮСШ</v>
      </c>
      <c r="I32" s="60" t="str">
        <f t="shared" si="3"/>
        <v>5:05,5</v>
      </c>
      <c r="J32" s="265" t="str">
        <f t="shared" si="4"/>
        <v>1ю</v>
      </c>
      <c r="K32" s="265" t="s">
        <v>776</v>
      </c>
      <c r="L32" s="334" t="s">
        <v>660</v>
      </c>
      <c r="M32" s="334" t="s">
        <v>761</v>
      </c>
      <c r="N32" s="335">
        <f t="shared" si="5"/>
        <v>505.5</v>
      </c>
      <c r="O32" s="269" t="str">
        <f>VLOOKUP(B32,'Уч ЮН'!$A$3:$H$492,8,FALSE)</f>
        <v>Бесчастнова Л.Н.</v>
      </c>
      <c r="P32" s="265"/>
      <c r="Q32" s="271"/>
      <c r="R32" s="271"/>
      <c r="S32" s="271"/>
      <c r="T32" s="271"/>
      <c r="U32" s="11"/>
      <c r="X32" s="30"/>
      <c r="Y32" s="11"/>
      <c r="Z32" s="11"/>
      <c r="AA32" s="11"/>
      <c r="AB32" s="11"/>
      <c r="AC32" s="11"/>
      <c r="AD32" s="11"/>
      <c r="AE32" s="120"/>
      <c r="AF32" s="120"/>
      <c r="AG32" s="120"/>
      <c r="AH32" s="120"/>
      <c r="AI32" s="120"/>
      <c r="AJ32" s="120"/>
      <c r="AK32" s="120"/>
    </row>
    <row r="33" spans="1:37" s="9" customFormat="1" ht="15" customHeight="1">
      <c r="A33" s="54">
        <v>11</v>
      </c>
      <c r="B33" s="62">
        <v>332</v>
      </c>
      <c r="C33" s="63" t="str">
        <f>VLOOKUP(B33,'Уч ЮН'!$A$3:$H$492,2,FALSE)</f>
        <v>Каменский Данил</v>
      </c>
      <c r="D33" s="110" t="str">
        <f>VLOOKUP(B33,'Уч ЮН'!$A$3:$H$492,3,FALSE)</f>
        <v>2002</v>
      </c>
      <c r="E33" s="54" t="str">
        <f>VLOOKUP(B33,'Уч ЮН'!$A$3:$H$492,4,FALSE)</f>
        <v>3</v>
      </c>
      <c r="F33" s="63" t="str">
        <f>VLOOKUP(B33,'Уч ЮН'!$A$3:$H$492,5,FALSE)</f>
        <v>Пензенская</v>
      </c>
      <c r="G33" s="87">
        <f>VLOOKUP(B33,'Уч ЮН'!$A$3:$H$492,6,FALSE)</f>
        <v>0</v>
      </c>
      <c r="H33" s="114" t="str">
        <f>VLOOKUP(B33,'Уч ЮН'!$A$3:$H$492,7,FALSE)</f>
        <v>КСШОР</v>
      </c>
      <c r="I33" s="60" t="str">
        <f t="shared" si="3"/>
        <v>5:06,2</v>
      </c>
      <c r="J33" s="265" t="str">
        <f t="shared" si="4"/>
        <v>1ю</v>
      </c>
      <c r="K33" s="265" t="s">
        <v>776</v>
      </c>
      <c r="L33" s="334" t="s">
        <v>660</v>
      </c>
      <c r="M33" s="334" t="s">
        <v>762</v>
      </c>
      <c r="N33" s="335">
        <f t="shared" si="5"/>
        <v>506.2</v>
      </c>
      <c r="O33" s="269" t="str">
        <f>VLOOKUP(B33,'Уч ЮН'!$A$3:$H$492,8,FALSE)</f>
        <v>Кузнецов В.Б.</v>
      </c>
      <c r="P33" s="64"/>
      <c r="AE33" s="120"/>
      <c r="AF33" s="120"/>
      <c r="AG33" s="120"/>
      <c r="AH33" s="120"/>
      <c r="AI33" s="120"/>
      <c r="AJ33" s="120"/>
      <c r="AK33" s="120"/>
    </row>
    <row r="34" spans="1:37" s="9" customFormat="1" ht="15" customHeight="1">
      <c r="A34" s="54">
        <v>12</v>
      </c>
      <c r="B34" s="62">
        <v>99</v>
      </c>
      <c r="C34" s="63" t="str">
        <f>VLOOKUP(B34,'Уч ЮН'!$A$3:$H$492,2,FALSE)</f>
        <v>Федянин Александр</v>
      </c>
      <c r="D34" s="110" t="str">
        <f>VLOOKUP(B34,'Уч ЮН'!$A$3:$H$492,3,FALSE)</f>
        <v>2002</v>
      </c>
      <c r="E34" s="54" t="str">
        <f>VLOOKUP(B34,'Уч ЮН'!$A$3:$H$492,4,FALSE)</f>
        <v>2</v>
      </c>
      <c r="F34" s="63" t="str">
        <f>VLOOKUP(B34,'Уч ЮН'!$A$3:$H$492,5,FALSE)</f>
        <v>Пензенская</v>
      </c>
      <c r="G34" s="87">
        <f>VLOOKUP(B34,'Уч ЮН'!$A$3:$H$492,6,FALSE)</f>
        <v>0</v>
      </c>
      <c r="H34" s="114" t="str">
        <f>VLOOKUP(B34,'Уч ЮН'!$A$3:$H$492,7,FALSE)</f>
        <v xml:space="preserve">ДЮСШ </v>
      </c>
      <c r="I34" s="60" t="str">
        <f t="shared" si="3"/>
        <v>5:13,6</v>
      </c>
      <c r="J34" s="265" t="str">
        <f t="shared" si="4"/>
        <v>2ю</v>
      </c>
      <c r="K34" s="265" t="s">
        <v>776</v>
      </c>
      <c r="L34" s="334" t="s">
        <v>660</v>
      </c>
      <c r="M34" s="334" t="s">
        <v>763</v>
      </c>
      <c r="N34" s="335">
        <f t="shared" si="5"/>
        <v>513.6</v>
      </c>
      <c r="O34" s="269" t="str">
        <f>VLOOKUP(B34,'Уч ЮН'!$A$3:$H$492,8,FALSE)</f>
        <v>Абузяров Р.Ф.</v>
      </c>
      <c r="P34" s="64"/>
      <c r="AE34" s="120"/>
      <c r="AF34" s="120"/>
      <c r="AG34" s="120"/>
      <c r="AH34" s="120"/>
      <c r="AI34" s="120"/>
      <c r="AJ34" s="120"/>
      <c r="AK34" s="120"/>
    </row>
    <row r="35" spans="1:37" s="86" customFormat="1" ht="15.75" customHeight="1">
      <c r="A35" s="378" t="s">
        <v>399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69"/>
      <c r="V35" s="64"/>
      <c r="W35" s="64"/>
      <c r="X35" s="64"/>
      <c r="Y35" s="64"/>
      <c r="Z35" s="64"/>
      <c r="AA35" s="64"/>
      <c r="AB35" s="64"/>
      <c r="AC35" s="64"/>
      <c r="AD35" s="64"/>
      <c r="AE35" s="69"/>
      <c r="AF35" s="64"/>
      <c r="AG35" s="64"/>
      <c r="AH35" s="69"/>
      <c r="AI35" s="64"/>
      <c r="AJ35" s="64"/>
      <c r="AK35" s="64"/>
    </row>
    <row r="36" spans="1:37" s="86" customFormat="1" ht="15.75" customHeight="1">
      <c r="A36" s="380" t="s">
        <v>60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69"/>
      <c r="V36" s="69"/>
      <c r="W36" s="9"/>
      <c r="X36" s="30"/>
      <c r="AE36" s="64"/>
      <c r="AF36" s="64"/>
      <c r="AG36" s="64"/>
      <c r="AH36" s="64"/>
      <c r="AI36" s="64"/>
      <c r="AJ36" s="64"/>
      <c r="AK36" s="64"/>
    </row>
    <row r="37" spans="1:37" s="100" customFormat="1" ht="13.5" customHeight="1">
      <c r="A37" s="341"/>
      <c r="B37" s="342"/>
      <c r="C37" s="343"/>
      <c r="D37" s="344"/>
      <c r="E37" s="345"/>
      <c r="F37" s="346"/>
      <c r="G37" s="347"/>
      <c r="H37" s="348"/>
      <c r="I37" s="381" t="s">
        <v>51</v>
      </c>
      <c r="J37" s="381"/>
      <c r="K37" s="381"/>
      <c r="L37" s="381"/>
      <c r="M37" s="381"/>
      <c r="N37" s="381"/>
      <c r="O37" s="349" t="s">
        <v>640</v>
      </c>
      <c r="P37" s="382" t="s">
        <v>28</v>
      </c>
      <c r="Q37" s="382"/>
      <c r="R37" s="383" t="s">
        <v>640</v>
      </c>
      <c r="S37" s="383"/>
      <c r="T37" s="383"/>
      <c r="U37" s="47"/>
      <c r="V37" s="9"/>
      <c r="W37" s="9"/>
      <c r="X37" s="30"/>
      <c r="AE37" s="98"/>
      <c r="AF37" s="98"/>
      <c r="AG37" s="98"/>
      <c r="AH37" s="98"/>
      <c r="AI37" s="98"/>
      <c r="AJ37" s="98"/>
      <c r="AK37" s="98"/>
    </row>
    <row r="38" spans="1:37" s="32" customFormat="1" ht="28.5" customHeight="1">
      <c r="A38" s="324" t="s">
        <v>2</v>
      </c>
      <c r="B38" s="324" t="s">
        <v>25</v>
      </c>
      <c r="C38" s="324" t="s">
        <v>3</v>
      </c>
      <c r="D38" s="325" t="s">
        <v>406</v>
      </c>
      <c r="E38" s="324" t="s">
        <v>5</v>
      </c>
      <c r="F38" s="324" t="s">
        <v>6</v>
      </c>
      <c r="G38" s="324" t="s">
        <v>7</v>
      </c>
      <c r="H38" s="326" t="s">
        <v>8</v>
      </c>
      <c r="I38" s="92" t="s">
        <v>10</v>
      </c>
      <c r="J38" s="323" t="s">
        <v>18</v>
      </c>
      <c r="K38" s="323" t="s">
        <v>56</v>
      </c>
      <c r="L38" s="91" t="s">
        <v>31</v>
      </c>
      <c r="M38" s="91" t="s">
        <v>32</v>
      </c>
      <c r="N38" s="119" t="s">
        <v>33</v>
      </c>
      <c r="O38" s="117" t="s">
        <v>11</v>
      </c>
      <c r="P38" s="384" t="s">
        <v>12</v>
      </c>
      <c r="Q38" s="384"/>
      <c r="R38" s="384"/>
      <c r="S38" s="350" t="s">
        <v>13</v>
      </c>
      <c r="T38" s="351" t="s">
        <v>2</v>
      </c>
      <c r="U38" s="115"/>
      <c r="V38" s="50"/>
      <c r="W38" s="50"/>
      <c r="X38" s="51"/>
      <c r="AE38" s="64"/>
      <c r="AF38" s="64"/>
      <c r="AG38" s="64"/>
      <c r="AH38" s="64"/>
      <c r="AI38" s="64"/>
      <c r="AJ38" s="64"/>
      <c r="AK38" s="64"/>
    </row>
    <row r="39" spans="1:37" s="11" customFormat="1" ht="15" customHeight="1">
      <c r="A39" s="54">
        <v>1</v>
      </c>
      <c r="B39" s="62">
        <v>346</v>
      </c>
      <c r="C39" s="63" t="str">
        <f>VLOOKUP(B39,'Уч ЮН'!$A$3:$H$492,2,FALSE)</f>
        <v>Зюзин Дмитрий</v>
      </c>
      <c r="D39" s="110" t="str">
        <f>VLOOKUP(B39,'Уч ЮН'!$A$3:$H$492,3,FALSE)</f>
        <v>2000</v>
      </c>
      <c r="E39" s="54"/>
      <c r="F39" s="63" t="str">
        <f>VLOOKUP(B39,'Уч ЮН'!$A$3:$H$492,5,FALSE)</f>
        <v>Пензенская</v>
      </c>
      <c r="G39" s="87">
        <f>VLOOKUP(B39,'Уч ЮН'!$A$3:$H$492,6,FALSE)</f>
        <v>0</v>
      </c>
      <c r="H39" s="114" t="str">
        <f>VLOOKUP(B39,'Уч ЮН'!$A$3:$H$492,7,FALSE)</f>
        <v>УОР</v>
      </c>
      <c r="I39" s="60" t="str">
        <f t="shared" ref="I39:I46" si="6">CONCATENATE(L39,":",M39)</f>
        <v>4:09,3</v>
      </c>
      <c r="J39" s="265">
        <f t="shared" ref="J39:J45" si="7">LOOKUP(N39,$U$1:$AC$1,$U$2:$AC$2)</f>
        <v>1</v>
      </c>
      <c r="K39" s="265" t="s">
        <v>776</v>
      </c>
      <c r="L39" s="334" t="s">
        <v>642</v>
      </c>
      <c r="M39" s="334" t="s">
        <v>746</v>
      </c>
      <c r="N39" s="335">
        <f t="shared" ref="N39:N46" si="8">(L39*100)+M39</f>
        <v>409.3</v>
      </c>
      <c r="O39" s="269" t="str">
        <f>VLOOKUP(B39,'Уч ЮН'!$A$3:$H$492,8,FALSE)</f>
        <v>Воеводины А.Н.,Ю.С.</v>
      </c>
      <c r="P39" s="336"/>
      <c r="Q39" s="298"/>
      <c r="R39" s="298"/>
      <c r="S39" s="297"/>
      <c r="T39" s="298"/>
      <c r="U39" s="47"/>
      <c r="V39" s="50"/>
      <c r="W39" s="9"/>
      <c r="X39" s="30"/>
      <c r="Y39" s="32"/>
      <c r="Z39" s="32"/>
      <c r="AA39" s="32"/>
      <c r="AB39" s="32"/>
      <c r="AC39" s="32"/>
      <c r="AD39" s="32"/>
      <c r="AE39" s="124"/>
      <c r="AF39" s="124"/>
      <c r="AG39" s="124"/>
      <c r="AH39" s="124"/>
      <c r="AI39" s="124"/>
      <c r="AJ39" s="124"/>
      <c r="AK39" s="124"/>
    </row>
    <row r="40" spans="1:37" s="11" customFormat="1" ht="15" customHeight="1">
      <c r="A40" s="54">
        <v>2</v>
      </c>
      <c r="B40" s="62">
        <v>537</v>
      </c>
      <c r="C40" s="63" t="str">
        <f>VLOOKUP(B40,'Уч ЮН'!$A$3:$H$492,2,FALSE)</f>
        <v>Скворцов Владимир</v>
      </c>
      <c r="D40" s="110" t="str">
        <f>VLOOKUP(B40,'Уч ЮН'!$A$3:$H$492,3,FALSE)</f>
        <v>2000</v>
      </c>
      <c r="E40" s="54">
        <f>VLOOKUP(B40,'Уч ЮН'!$A$3:$H$492,4,FALSE)</f>
        <v>2</v>
      </c>
      <c r="F40" s="63" t="str">
        <f>VLOOKUP(B40,'Уч ЮН'!$A$3:$H$492,5,FALSE)</f>
        <v>Самарская</v>
      </c>
      <c r="G40" s="87">
        <f>VLOOKUP(B40,'Уч ЮН'!$A$3:$H$492,6,FALSE)</f>
        <v>0</v>
      </c>
      <c r="H40" s="114" t="str">
        <f>VLOOKUP(B40,'Уч ЮН'!$A$3:$H$492,7,FALSE)</f>
        <v>СДЮСШОР-2</v>
      </c>
      <c r="I40" s="60" t="str">
        <f t="shared" si="6"/>
        <v>4:14,8</v>
      </c>
      <c r="J40" s="265">
        <f t="shared" si="7"/>
        <v>2</v>
      </c>
      <c r="K40" s="265" t="s">
        <v>776</v>
      </c>
      <c r="L40" s="334" t="s">
        <v>642</v>
      </c>
      <c r="M40" s="334" t="s">
        <v>747</v>
      </c>
      <c r="N40" s="335">
        <f t="shared" si="8"/>
        <v>414.8</v>
      </c>
      <c r="O40" s="269" t="str">
        <f>VLOOKUP(B40,'Уч ЮН'!$A$3:$H$492,8,FALSE)</f>
        <v>Зайцев И. С, Андронов Ю. В.</v>
      </c>
      <c r="P40" s="265"/>
      <c r="Q40" s="271"/>
      <c r="R40" s="271"/>
      <c r="S40" s="271"/>
      <c r="T40" s="271"/>
      <c r="V40" s="9"/>
      <c r="W40" s="9"/>
      <c r="X40" s="30"/>
      <c r="AE40" s="120"/>
      <c r="AF40" s="120"/>
      <c r="AG40" s="120"/>
      <c r="AH40" s="120"/>
      <c r="AI40" s="120"/>
      <c r="AJ40" s="120"/>
      <c r="AK40" s="120"/>
    </row>
    <row r="41" spans="1:37" s="11" customFormat="1" ht="15" customHeight="1">
      <c r="A41" s="54">
        <v>3</v>
      </c>
      <c r="B41" s="62">
        <v>338</v>
      </c>
      <c r="C41" s="63" t="str">
        <f>VLOOKUP(B41,'Уч ЮН'!$A$3:$H$492,2,FALSE)</f>
        <v>Гроо Денис</v>
      </c>
      <c r="D41" s="110" t="str">
        <f>VLOOKUP(B41,'Уч ЮН'!$A$3:$H$492,3,FALSE)</f>
        <v>2000</v>
      </c>
      <c r="E41" s="54" t="str">
        <f>VLOOKUP(B41,'Уч ЮН'!$A$3:$H$492,4,FALSE)</f>
        <v>2</v>
      </c>
      <c r="F41" s="63" t="str">
        <f>VLOOKUP(B41,'Уч ЮН'!$A$3:$H$492,5,FALSE)</f>
        <v>Пензенская</v>
      </c>
      <c r="G41" s="87">
        <f>VLOOKUP(B41,'Уч ЮН'!$A$3:$H$492,6,FALSE)</f>
        <v>0</v>
      </c>
      <c r="H41" s="114" t="str">
        <f>VLOOKUP(B41,'Уч ЮН'!$A$3:$H$492,7,FALSE)</f>
        <v>КСШОР</v>
      </c>
      <c r="I41" s="60" t="str">
        <f t="shared" si="6"/>
        <v>4:16,8</v>
      </c>
      <c r="J41" s="265">
        <f t="shared" si="7"/>
        <v>2</v>
      </c>
      <c r="K41" s="265">
        <v>10</v>
      </c>
      <c r="L41" s="334" t="s">
        <v>642</v>
      </c>
      <c r="M41" s="334" t="s">
        <v>751</v>
      </c>
      <c r="N41" s="335">
        <f t="shared" si="8"/>
        <v>416.8</v>
      </c>
      <c r="O41" s="269" t="str">
        <f>VLOOKUP(B41,'Уч ЮН'!$A$3:$H$492,8,FALSE)</f>
        <v>Кузнецов В.Б.</v>
      </c>
      <c r="P41" s="64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20"/>
      <c r="AF41" s="120"/>
      <c r="AG41" s="120"/>
      <c r="AH41" s="120"/>
      <c r="AI41" s="120"/>
      <c r="AJ41" s="120"/>
      <c r="AK41" s="120"/>
    </row>
    <row r="42" spans="1:37" s="11" customFormat="1" ht="15" customHeight="1">
      <c r="A42" s="54">
        <v>4</v>
      </c>
      <c r="B42" s="62">
        <v>5</v>
      </c>
      <c r="C42" s="63" t="str">
        <f>VLOOKUP(B42,'Уч ЮН'!$A$3:$H$492,2,FALSE)</f>
        <v>Имайчев Дмитрий</v>
      </c>
      <c r="D42" s="110" t="str">
        <f>VLOOKUP(B42,'Уч ЮН'!$A$3:$H$492,3,FALSE)</f>
        <v>1999</v>
      </c>
      <c r="E42" s="54" t="str">
        <f>VLOOKUP(B42,'Уч ЮН'!$A$3:$H$492,4,FALSE)</f>
        <v>1</v>
      </c>
      <c r="F42" s="63" t="str">
        <f>VLOOKUP(B42,'Уч ЮН'!$A$3:$H$492,5,FALSE)</f>
        <v>Мордовия</v>
      </c>
      <c r="G42" s="87">
        <f>VLOOKUP(B42,'Уч ЮН'!$A$3:$H$492,6,FALSE)</f>
        <v>0</v>
      </c>
      <c r="H42" s="114" t="str">
        <f>VLOOKUP(B42,'Уч ЮН'!$A$3:$H$492,7,FALSE)</f>
        <v>Саранск</v>
      </c>
      <c r="I42" s="60" t="str">
        <f t="shared" si="6"/>
        <v>4:21,6</v>
      </c>
      <c r="J42" s="265">
        <f t="shared" si="7"/>
        <v>2</v>
      </c>
      <c r="K42" s="265" t="s">
        <v>776</v>
      </c>
      <c r="L42" s="334" t="s">
        <v>642</v>
      </c>
      <c r="M42" s="334" t="s">
        <v>748</v>
      </c>
      <c r="N42" s="335">
        <f t="shared" si="8"/>
        <v>421.6</v>
      </c>
      <c r="O42" s="269" t="str">
        <f>VLOOKUP(B42,'Уч ЮН'!$A$3:$H$492,8,FALSE)</f>
        <v>Трошина М.И.</v>
      </c>
      <c r="P42" s="64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124"/>
      <c r="AF42" s="124"/>
      <c r="AG42" s="124"/>
      <c r="AH42" s="124"/>
      <c r="AI42" s="124"/>
      <c r="AJ42" s="124"/>
      <c r="AK42" s="124"/>
    </row>
    <row r="43" spans="1:37" s="11" customFormat="1" ht="15" customHeight="1">
      <c r="A43" s="54">
        <v>5</v>
      </c>
      <c r="B43" s="62">
        <v>68</v>
      </c>
      <c r="C43" s="63" t="str">
        <f>VLOOKUP(B43,'Уч ЮН'!$A$3:$H$492,2,FALSE)</f>
        <v>Дыдыкин Егор</v>
      </c>
      <c r="D43" s="110" t="str">
        <f>VLOOKUP(B43,'Уч ЮН'!$A$3:$H$492,3,FALSE)</f>
        <v>1999</v>
      </c>
      <c r="E43" s="54"/>
      <c r="F43" s="63" t="str">
        <f>VLOOKUP(B43,'Уч ЮН'!$A$3:$H$492,5,FALSE)</f>
        <v>Пензенская</v>
      </c>
      <c r="G43" s="87">
        <f>VLOOKUP(B43,'Уч ЮН'!$A$3:$H$492,6,FALSE)</f>
        <v>0</v>
      </c>
      <c r="H43" s="114" t="str">
        <f>VLOOKUP(B43,'Уч ЮН'!$A$3:$H$492,7,FALSE)</f>
        <v>ДЮСШ</v>
      </c>
      <c r="I43" s="60" t="str">
        <f t="shared" si="6"/>
        <v>4:52,3</v>
      </c>
      <c r="J43" s="265" t="str">
        <f t="shared" si="7"/>
        <v>1ю</v>
      </c>
      <c r="K43" s="265" t="s">
        <v>776</v>
      </c>
      <c r="L43" s="334" t="s">
        <v>642</v>
      </c>
      <c r="M43" s="334" t="s">
        <v>675</v>
      </c>
      <c r="N43" s="335">
        <f t="shared" si="8"/>
        <v>452.3</v>
      </c>
      <c r="O43" s="269" t="str">
        <f>VLOOKUP(B43,'Уч ЮН'!$A$3:$H$492,8,FALSE)</f>
        <v>Нижегородцева М.М.</v>
      </c>
      <c r="P43" s="338"/>
      <c r="Q43" s="337"/>
      <c r="R43" s="337"/>
      <c r="S43" s="337"/>
      <c r="T43" s="337"/>
      <c r="V43" s="9"/>
      <c r="W43" s="9"/>
      <c r="X43" s="9"/>
      <c r="AE43" s="120"/>
      <c r="AF43" s="120"/>
      <c r="AG43" s="120"/>
      <c r="AH43" s="120"/>
      <c r="AI43" s="120"/>
      <c r="AJ43" s="120"/>
      <c r="AK43" s="120"/>
    </row>
    <row r="44" spans="1:37" s="11" customFormat="1" ht="15" customHeight="1">
      <c r="A44" s="54">
        <v>6</v>
      </c>
      <c r="B44" s="62">
        <v>76</v>
      </c>
      <c r="C44" s="63" t="str">
        <f>VLOOKUP(B44,'Уч ЮН'!$A$3:$H$492,2,FALSE)</f>
        <v>Абашин Павел</v>
      </c>
      <c r="D44" s="110" t="str">
        <f>VLOOKUP(B44,'Уч ЮН'!$A$3:$H$492,3,FALSE)</f>
        <v>2000</v>
      </c>
      <c r="E44" s="54"/>
      <c r="F44" s="63" t="str">
        <f>VLOOKUP(B44,'Уч ЮН'!$A$3:$H$492,5,FALSE)</f>
        <v>Пензенская</v>
      </c>
      <c r="G44" s="87">
        <f>VLOOKUP(B44,'Уч ЮН'!$A$3:$H$492,6,FALSE)</f>
        <v>0</v>
      </c>
      <c r="H44" s="114" t="str">
        <f>VLOOKUP(B44,'Уч ЮН'!$A$3:$H$492,7,FALSE)</f>
        <v>Загоскино</v>
      </c>
      <c r="I44" s="60" t="str">
        <f t="shared" si="6"/>
        <v>4:56,7</v>
      </c>
      <c r="J44" s="265" t="str">
        <f t="shared" si="7"/>
        <v>1ю</v>
      </c>
      <c r="K44" s="265" t="s">
        <v>776</v>
      </c>
      <c r="L44" s="334" t="s">
        <v>642</v>
      </c>
      <c r="M44" s="334" t="s">
        <v>749</v>
      </c>
      <c r="N44" s="335">
        <f t="shared" si="8"/>
        <v>456.7</v>
      </c>
      <c r="O44" s="269" t="str">
        <f>VLOOKUP(B44,'Уч ЮН'!$A$3:$H$492,8,FALSE)</f>
        <v>Беляков Ю.В</v>
      </c>
      <c r="P44" s="64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120"/>
      <c r="AF44" s="120"/>
      <c r="AG44" s="120"/>
      <c r="AH44" s="120"/>
      <c r="AI44" s="120"/>
      <c r="AJ44" s="120"/>
      <c r="AK44" s="120"/>
    </row>
    <row r="45" spans="1:37" s="11" customFormat="1" ht="15" customHeight="1">
      <c r="A45" s="54">
        <v>7</v>
      </c>
      <c r="B45" s="62">
        <v>34</v>
      </c>
      <c r="C45" s="63" t="str">
        <f>VLOOKUP(B45,'Уч ЮН'!$A$3:$H$492,2,FALSE)</f>
        <v>Стакнов Сергей</v>
      </c>
      <c r="D45" s="110">
        <f>VLOOKUP(B45,'Уч ЮН'!$A$3:$H$492,3,FALSE)</f>
        <v>2000</v>
      </c>
      <c r="E45" s="54"/>
      <c r="F45" s="63" t="str">
        <f>VLOOKUP(B45,'Уч ЮН'!$A$3:$H$492,5,FALSE)</f>
        <v>Пензенская</v>
      </c>
      <c r="G45" s="87">
        <f>VLOOKUP(B45,'Уч ЮН'!$A$3:$H$492,6,FALSE)</f>
        <v>0</v>
      </c>
      <c r="H45" s="114" t="str">
        <f>VLOOKUP(B45,'Уч ЮН'!$A$3:$H$492,7,FALSE)</f>
        <v xml:space="preserve">ДЮСШ, Пачелма </v>
      </c>
      <c r="I45" s="60" t="str">
        <f t="shared" si="6"/>
        <v>5:15,1</v>
      </c>
      <c r="J45" s="265" t="str">
        <f t="shared" si="7"/>
        <v>2ю</v>
      </c>
      <c r="K45" s="265" t="s">
        <v>776</v>
      </c>
      <c r="L45" s="334" t="s">
        <v>660</v>
      </c>
      <c r="M45" s="334" t="s">
        <v>750</v>
      </c>
      <c r="N45" s="335">
        <f t="shared" si="8"/>
        <v>515.1</v>
      </c>
      <c r="O45" s="269" t="str">
        <f>VLOOKUP(B45,'Уч ЮН'!$A$3:$H$492,8,FALSE)</f>
        <v>Нашивочников А.А.</v>
      </c>
      <c r="P45" s="265"/>
      <c r="Q45" s="271"/>
      <c r="R45" s="271"/>
      <c r="S45" s="271"/>
      <c r="T45" s="271"/>
      <c r="V45" s="9"/>
      <c r="W45" s="9"/>
      <c r="X45" s="30"/>
      <c r="AE45" s="124"/>
      <c r="AF45" s="124"/>
      <c r="AG45" s="124"/>
      <c r="AH45" s="124"/>
      <c r="AI45" s="124"/>
      <c r="AJ45" s="124"/>
      <c r="AK45" s="124"/>
    </row>
    <row r="46" spans="1:37" s="9" customFormat="1" ht="15" hidden="1" customHeight="1">
      <c r="A46" s="54"/>
      <c r="B46" s="62">
        <v>218</v>
      </c>
      <c r="C46" s="63" t="str">
        <f>VLOOKUP(B46,'Уч ЮН'!$A$3:$H$492,2,FALSE)</f>
        <v>Имайчев Дмитрий</v>
      </c>
      <c r="D46" s="110" t="str">
        <f>VLOOKUP(B46,'Уч ЮН'!$A$3:$H$492,3,FALSE)</f>
        <v>1999</v>
      </c>
      <c r="E46" s="54">
        <f>VLOOKUP(B46,'Уч ЮН'!$A$3:$H$492,4,FALSE)</f>
        <v>1</v>
      </c>
      <c r="F46" s="63" t="str">
        <f>VLOOKUP(B46,'Уч ЮН'!$A$3:$H$492,5,FALSE)</f>
        <v>Мордовия</v>
      </c>
      <c r="G46" s="87">
        <f>VLOOKUP(B46,'Уч ЮН'!$A$3:$H$492,6,FALSE)</f>
        <v>0</v>
      </c>
      <c r="H46" s="114" t="str">
        <f>VLOOKUP(B46,'Уч ЮН'!$A$3:$H$492,7,FALSE)</f>
        <v>КСШОР</v>
      </c>
      <c r="I46" s="60" t="str">
        <f t="shared" si="6"/>
        <v>н.я.:</v>
      </c>
      <c r="J46" s="265"/>
      <c r="K46" s="265" t="s">
        <v>776</v>
      </c>
      <c r="L46" s="334" t="s">
        <v>718</v>
      </c>
      <c r="M46" s="334"/>
      <c r="N46" s="335" t="e">
        <f t="shared" si="8"/>
        <v>#VALUE!</v>
      </c>
      <c r="O46" s="269" t="str">
        <f>VLOOKUP(B46,'Уч ЮН'!$A$3:$H$492,8,FALSE)</f>
        <v>Трошина М.И.</v>
      </c>
      <c r="P46" s="64"/>
      <c r="AE46" s="150"/>
      <c r="AF46" s="150"/>
      <c r="AG46" s="150"/>
      <c r="AH46" s="150"/>
      <c r="AI46" s="150"/>
      <c r="AJ46" s="150"/>
      <c r="AK46" s="150"/>
    </row>
    <row r="47" spans="1:37" s="86" customFormat="1" ht="15.75" customHeight="1">
      <c r="A47" s="378" t="s">
        <v>400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  <c r="T47" s="378"/>
      <c r="U47" s="69"/>
      <c r="V47" s="64"/>
      <c r="W47" s="64"/>
      <c r="X47" s="64"/>
      <c r="Y47" s="64"/>
      <c r="Z47" s="64"/>
      <c r="AA47" s="64"/>
      <c r="AB47" s="64"/>
      <c r="AC47" s="64"/>
      <c r="AD47" s="64"/>
      <c r="AE47" s="69"/>
      <c r="AF47" s="64"/>
      <c r="AG47" s="64"/>
      <c r="AH47" s="69"/>
      <c r="AI47" s="64"/>
      <c r="AJ47" s="64"/>
      <c r="AK47" s="64"/>
    </row>
    <row r="48" spans="1:37" s="86" customFormat="1" ht="15.75" customHeight="1">
      <c r="A48" s="380" t="s">
        <v>60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69"/>
      <c r="V48" s="69"/>
      <c r="W48" s="9"/>
      <c r="X48" s="30"/>
      <c r="AE48" s="64"/>
      <c r="AF48" s="64"/>
      <c r="AG48" s="64"/>
      <c r="AH48" s="64"/>
      <c r="AI48" s="64"/>
      <c r="AJ48" s="64"/>
      <c r="AK48" s="64"/>
    </row>
    <row r="49" spans="1:37" s="100" customFormat="1" ht="13.5" customHeight="1">
      <c r="A49" s="341"/>
      <c r="B49" s="342"/>
      <c r="C49" s="343"/>
      <c r="D49" s="344"/>
      <c r="E49" s="345"/>
      <c r="F49" s="346"/>
      <c r="G49" s="347"/>
      <c r="H49" s="348"/>
      <c r="I49" s="381" t="s">
        <v>51</v>
      </c>
      <c r="J49" s="381"/>
      <c r="K49" s="381"/>
      <c r="L49" s="381"/>
      <c r="M49" s="381"/>
      <c r="N49" s="381"/>
      <c r="O49" s="349" t="s">
        <v>641</v>
      </c>
      <c r="P49" s="382" t="s">
        <v>28</v>
      </c>
      <c r="Q49" s="382"/>
      <c r="R49" s="383" t="s">
        <v>641</v>
      </c>
      <c r="S49" s="383"/>
      <c r="T49" s="383"/>
      <c r="U49" s="47"/>
      <c r="V49" s="9"/>
      <c r="W49" s="9"/>
      <c r="X49" s="30"/>
      <c r="AE49" s="98"/>
      <c r="AF49" s="98"/>
      <c r="AG49" s="98"/>
      <c r="AH49" s="98"/>
      <c r="AI49" s="98"/>
      <c r="AJ49" s="98"/>
      <c r="AK49" s="98"/>
    </row>
    <row r="50" spans="1:37" s="32" customFormat="1" ht="28.5" customHeight="1">
      <c r="A50" s="324" t="s">
        <v>2</v>
      </c>
      <c r="B50" s="324" t="s">
        <v>25</v>
      </c>
      <c r="C50" s="324" t="s">
        <v>3</v>
      </c>
      <c r="D50" s="325" t="s">
        <v>406</v>
      </c>
      <c r="E50" s="324" t="s">
        <v>5</v>
      </c>
      <c r="F50" s="324" t="s">
        <v>6</v>
      </c>
      <c r="G50" s="324" t="s">
        <v>7</v>
      </c>
      <c r="H50" s="326" t="s">
        <v>8</v>
      </c>
      <c r="I50" s="92" t="s">
        <v>10</v>
      </c>
      <c r="J50" s="323" t="s">
        <v>18</v>
      </c>
      <c r="K50" s="323"/>
      <c r="L50" s="91" t="s">
        <v>31</v>
      </c>
      <c r="M50" s="91" t="s">
        <v>32</v>
      </c>
      <c r="N50" s="119" t="s">
        <v>33</v>
      </c>
      <c r="O50" s="117" t="s">
        <v>11</v>
      </c>
      <c r="P50" s="384" t="s">
        <v>12</v>
      </c>
      <c r="Q50" s="384"/>
      <c r="R50" s="384"/>
      <c r="S50" s="350" t="s">
        <v>13</v>
      </c>
      <c r="T50" s="351" t="s">
        <v>2</v>
      </c>
      <c r="U50" s="115"/>
      <c r="V50" s="50"/>
      <c r="W50" s="50"/>
      <c r="X50" s="51"/>
      <c r="AE50" s="64"/>
      <c r="AF50" s="64"/>
      <c r="AG50" s="64"/>
      <c r="AH50" s="64"/>
      <c r="AI50" s="64"/>
      <c r="AJ50" s="64"/>
      <c r="AK50" s="64"/>
    </row>
    <row r="51" spans="1:37" s="11" customFormat="1" ht="15" customHeight="1">
      <c r="A51" s="54">
        <v>1</v>
      </c>
      <c r="B51" s="62">
        <v>343</v>
      </c>
      <c r="C51" s="63" t="str">
        <f>VLOOKUP(B51,'Уч ЮН'!$A$3:$H$492,2,FALSE)</f>
        <v>Царапкин Максим</v>
      </c>
      <c r="D51" s="110" t="str">
        <f>VLOOKUP(B51,'Уч ЮН'!$A$3:$H$492,3,FALSE)</f>
        <v>1998</v>
      </c>
      <c r="E51" s="54" t="str">
        <f>VLOOKUP(B51,'Уч ЮН'!$A$3:$H$492,4,FALSE)</f>
        <v>КМС</v>
      </c>
      <c r="F51" s="63" t="str">
        <f>VLOOKUP(B51,'Уч ЮН'!$A$3:$H$492,5,FALSE)</f>
        <v>Пензенская</v>
      </c>
      <c r="G51" s="87">
        <f>VLOOKUP(B51,'Уч ЮН'!$A$3:$H$492,6,FALSE)</f>
        <v>0</v>
      </c>
      <c r="H51" s="114" t="str">
        <f>VLOOKUP(B51,'Уч ЮН'!$A$3:$H$492,7,FALSE)</f>
        <v>КСШОР</v>
      </c>
      <c r="I51" s="60" t="str">
        <f t="shared" ref="I51:I60" si="9">CONCATENATE(L51,":",M51)</f>
        <v>4:00,9</v>
      </c>
      <c r="J51" s="265">
        <f t="shared" ref="J51:J59" si="10">LOOKUP(N51,$U$1:$AC$1,$U$2:$AC$2)</f>
        <v>1</v>
      </c>
      <c r="K51" s="265"/>
      <c r="L51" s="334" t="s">
        <v>642</v>
      </c>
      <c r="M51" s="334" t="s">
        <v>688</v>
      </c>
      <c r="N51" s="335">
        <f t="shared" ref="N51:N60" si="11">(L51*100)+M51</f>
        <v>400.9</v>
      </c>
      <c r="O51" s="269" t="str">
        <f>VLOOKUP(B51,'Уч ЮН'!$A$3:$H$492,8,FALSE)</f>
        <v>Кузнецов В.Б.</v>
      </c>
      <c r="P51" s="265"/>
      <c r="Q51" s="271"/>
      <c r="R51" s="271"/>
      <c r="S51" s="271"/>
      <c r="T51" s="271"/>
      <c r="V51" s="9"/>
      <c r="W51" s="9"/>
      <c r="X51" s="30"/>
      <c r="AE51" s="124"/>
      <c r="AF51" s="124"/>
      <c r="AG51" s="124"/>
      <c r="AH51" s="124"/>
      <c r="AI51" s="124"/>
      <c r="AJ51" s="124"/>
      <c r="AK51" s="124"/>
    </row>
    <row r="52" spans="1:37" s="11" customFormat="1" ht="15" customHeight="1">
      <c r="A52" s="54">
        <v>2</v>
      </c>
      <c r="B52" s="62">
        <v>151</v>
      </c>
      <c r="C52" s="63" t="str">
        <f>VLOOKUP(B52,'Уч ЮН'!$A$3:$H$492,2,FALSE)</f>
        <v>Жданов Олег</v>
      </c>
      <c r="D52" s="110" t="str">
        <f>VLOOKUP(B52,'Уч ЮН'!$A$3:$H$492,3,FALSE)</f>
        <v>1994</v>
      </c>
      <c r="E52" s="54">
        <f>VLOOKUP(B52,'Уч ЮН'!$A$3:$H$492,4,FALSE)</f>
        <v>1</v>
      </c>
      <c r="F52" s="63" t="str">
        <f>VLOOKUP(B52,'Уч ЮН'!$A$3:$H$492,5,FALSE)</f>
        <v>Мордовия</v>
      </c>
      <c r="G52" s="87">
        <f>VLOOKUP(B52,'Уч ЮН'!$A$3:$H$492,6,FALSE)</f>
        <v>0</v>
      </c>
      <c r="H52" s="114" t="str">
        <f>VLOOKUP(B52,'Уч ЮН'!$A$3:$H$492,7,FALSE)</f>
        <v>МГУ им. Н. П. Огарёва</v>
      </c>
      <c r="I52" s="60" t="str">
        <f t="shared" si="9"/>
        <v>4:08,3</v>
      </c>
      <c r="J52" s="265">
        <f t="shared" si="10"/>
        <v>1</v>
      </c>
      <c r="K52" s="265"/>
      <c r="L52" s="334" t="s">
        <v>642</v>
      </c>
      <c r="M52" s="334" t="s">
        <v>764</v>
      </c>
      <c r="N52" s="335">
        <f t="shared" si="11"/>
        <v>408.3</v>
      </c>
      <c r="O52" s="269" t="str">
        <f>VLOOKUP(B52,'Уч ЮН'!$A$3:$H$492,8,FALSE)</f>
        <v>Арапов С. М.</v>
      </c>
      <c r="P52" s="336"/>
      <c r="Q52" s="298"/>
      <c r="R52" s="298"/>
      <c r="S52" s="297"/>
      <c r="T52" s="298"/>
      <c r="U52" s="47"/>
      <c r="V52" s="50"/>
      <c r="W52" s="9"/>
      <c r="X52" s="30"/>
      <c r="Y52" s="32"/>
      <c r="Z52" s="32"/>
      <c r="AA52" s="32"/>
      <c r="AB52" s="32"/>
      <c r="AC52" s="32"/>
      <c r="AD52" s="32"/>
      <c r="AE52" s="124"/>
      <c r="AF52" s="124"/>
      <c r="AG52" s="124"/>
      <c r="AH52" s="124"/>
      <c r="AI52" s="124"/>
      <c r="AJ52" s="124"/>
      <c r="AK52" s="124"/>
    </row>
    <row r="53" spans="1:37" s="11" customFormat="1" ht="15" customHeight="1">
      <c r="A53" s="54">
        <v>3</v>
      </c>
      <c r="B53" s="62">
        <v>150</v>
      </c>
      <c r="C53" s="63" t="str">
        <f>VLOOKUP(B53,'Уч ЮН'!$A$3:$H$492,2,FALSE)</f>
        <v>Абрамов Евгений</v>
      </c>
      <c r="D53" s="110" t="str">
        <f>VLOOKUP(B53,'Уч ЮН'!$A$3:$H$492,3,FALSE)</f>
        <v>1996</v>
      </c>
      <c r="E53" s="54">
        <f>VLOOKUP(B53,'Уч ЮН'!$A$3:$H$492,4,FALSE)</f>
        <v>1</v>
      </c>
      <c r="F53" s="63" t="str">
        <f>VLOOKUP(B53,'Уч ЮН'!$A$3:$H$492,5,FALSE)</f>
        <v>Мордовия</v>
      </c>
      <c r="G53" s="87">
        <f>VLOOKUP(B53,'Уч ЮН'!$A$3:$H$492,6,FALSE)</f>
        <v>0</v>
      </c>
      <c r="H53" s="114" t="str">
        <f>VLOOKUP(B53,'Уч ЮН'!$A$3:$H$492,7,FALSE)</f>
        <v>МГУ им. Н. П. Огарёва</v>
      </c>
      <c r="I53" s="60" t="str">
        <f t="shared" si="9"/>
        <v>4:08,6</v>
      </c>
      <c r="J53" s="265">
        <f t="shared" si="10"/>
        <v>1</v>
      </c>
      <c r="K53" s="265"/>
      <c r="L53" s="334" t="s">
        <v>642</v>
      </c>
      <c r="M53" s="334" t="s">
        <v>765</v>
      </c>
      <c r="N53" s="335">
        <f t="shared" si="11"/>
        <v>408.6</v>
      </c>
      <c r="O53" s="269" t="str">
        <f>VLOOKUP(B53,'Уч ЮН'!$A$3:$H$492,8,FALSE)</f>
        <v>Арапов С. М.</v>
      </c>
      <c r="P53" s="6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120"/>
      <c r="AF53" s="120"/>
      <c r="AG53" s="120"/>
      <c r="AH53" s="120"/>
      <c r="AI53" s="120"/>
      <c r="AJ53" s="120"/>
      <c r="AK53" s="120"/>
    </row>
    <row r="54" spans="1:37" s="11" customFormat="1" ht="15" customHeight="1">
      <c r="A54" s="54">
        <v>4</v>
      </c>
      <c r="B54" s="62">
        <v>940</v>
      </c>
      <c r="C54" s="63" t="str">
        <f>VLOOKUP(B54,'Уч ЮН'!$A$3:$H$492,2,FALSE)</f>
        <v>Собин Алексей</v>
      </c>
      <c r="D54" s="110" t="str">
        <f>VLOOKUP(B54,'Уч ЮН'!$A$3:$H$492,3,FALSE)</f>
        <v>1985</v>
      </c>
      <c r="E54" s="54" t="str">
        <f>VLOOKUP(B54,'Уч ЮН'!$A$3:$H$492,4,FALSE)</f>
        <v>МСМК</v>
      </c>
      <c r="F54" s="63" t="str">
        <f>VLOOKUP(B54,'Уч ЮН'!$A$3:$H$492,5,FALSE)</f>
        <v>Пензенская</v>
      </c>
      <c r="G54" s="87">
        <f>VLOOKUP(B54,'Уч ЮН'!$A$3:$H$492,6,FALSE)</f>
        <v>0</v>
      </c>
      <c r="H54" s="114" t="str">
        <f>VLOOKUP(B54,'Уч ЮН'!$A$3:$H$492,7,FALSE)</f>
        <v>ЦСП</v>
      </c>
      <c r="I54" s="60" t="str">
        <f t="shared" si="9"/>
        <v>4:09,1</v>
      </c>
      <c r="J54" s="265">
        <f t="shared" si="10"/>
        <v>1</v>
      </c>
      <c r="K54" s="265"/>
      <c r="L54" s="334" t="s">
        <v>642</v>
      </c>
      <c r="M54" s="334" t="s">
        <v>766</v>
      </c>
      <c r="N54" s="335">
        <f t="shared" si="11"/>
        <v>409.1</v>
      </c>
      <c r="O54" s="269" t="str">
        <f>VLOOKUP(B54,'Уч ЮН'!$A$3:$H$492,8,FALSE)</f>
        <v>Тюленевы С.В.,С.Е.</v>
      </c>
      <c r="P54" s="338"/>
      <c r="Q54" s="337"/>
      <c r="R54" s="337"/>
      <c r="S54" s="337"/>
      <c r="T54" s="337"/>
      <c r="U54" s="47"/>
      <c r="V54" s="9"/>
      <c r="W54" s="50"/>
      <c r="X54" s="50"/>
      <c r="AE54" s="120"/>
      <c r="AF54" s="120"/>
      <c r="AG54" s="120"/>
      <c r="AH54" s="120"/>
      <c r="AI54" s="120"/>
      <c r="AJ54" s="120"/>
      <c r="AK54" s="120"/>
    </row>
    <row r="55" spans="1:37" s="11" customFormat="1" ht="15" customHeight="1">
      <c r="A55" s="54">
        <v>5</v>
      </c>
      <c r="B55" s="62">
        <v>294</v>
      </c>
      <c r="C55" s="63" t="str">
        <f>VLOOKUP(B55,'Уч ЮН'!$A$3:$H$492,2,FALSE)</f>
        <v>Михайлов Александр</v>
      </c>
      <c r="D55" s="110" t="str">
        <f>VLOOKUP(B55,'Уч ЮН'!$A$3:$H$492,3,FALSE)</f>
        <v>1996</v>
      </c>
      <c r="E55" s="54"/>
      <c r="F55" s="63" t="str">
        <f>VLOOKUP(B55,'Уч ЮН'!$A$3:$H$492,5,FALSE)</f>
        <v>Пензенская</v>
      </c>
      <c r="G55" s="87">
        <f>VLOOKUP(B55,'Уч ЮН'!$A$3:$H$492,6,FALSE)</f>
        <v>0</v>
      </c>
      <c r="H55" s="114" t="str">
        <f>VLOOKUP(B55,'Уч ЮН'!$A$3:$H$492,7,FALSE)</f>
        <v>ДЮСШ-6</v>
      </c>
      <c r="I55" s="60" t="str">
        <f t="shared" si="9"/>
        <v>4:11,5</v>
      </c>
      <c r="J55" s="265">
        <f t="shared" si="10"/>
        <v>2</v>
      </c>
      <c r="K55" s="265"/>
      <c r="L55" s="334" t="s">
        <v>642</v>
      </c>
      <c r="M55" s="334" t="s">
        <v>767</v>
      </c>
      <c r="N55" s="335">
        <f t="shared" si="11"/>
        <v>411.5</v>
      </c>
      <c r="O55" s="269" t="str">
        <f>VLOOKUP(B55,'Уч ЮН'!$A$3:$H$492,8,FALSE)</f>
        <v>Толмачев В.Ю.</v>
      </c>
      <c r="P55" s="6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120"/>
      <c r="AF55" s="120"/>
      <c r="AG55" s="120"/>
      <c r="AH55" s="120"/>
      <c r="AI55" s="120"/>
      <c r="AJ55" s="120"/>
      <c r="AK55" s="120"/>
    </row>
    <row r="56" spans="1:37" s="11" customFormat="1" ht="15" customHeight="1">
      <c r="A56" s="54">
        <v>6</v>
      </c>
      <c r="B56" s="62">
        <v>292</v>
      </c>
      <c r="C56" s="63" t="str">
        <f>VLOOKUP(B56,'Уч ЮН'!$A$3:$H$492,2,FALSE)</f>
        <v>Иванюк Анатолий</v>
      </c>
      <c r="D56" s="110" t="str">
        <f>VLOOKUP(B56,'Уч ЮН'!$A$3:$H$492,3,FALSE)</f>
        <v>1994</v>
      </c>
      <c r="E56" s="54"/>
      <c r="F56" s="63" t="str">
        <f>VLOOKUP(B56,'Уч ЮН'!$A$3:$H$492,5,FALSE)</f>
        <v>Пензенская</v>
      </c>
      <c r="G56" s="87">
        <f>VLOOKUP(B56,'Уч ЮН'!$A$3:$H$492,6,FALSE)</f>
        <v>0</v>
      </c>
      <c r="H56" s="114" t="str">
        <f>VLOOKUP(B56,'Уч ЮН'!$A$3:$H$492,7,FALSE)</f>
        <v>ДЮСШ-6</v>
      </c>
      <c r="I56" s="60" t="str">
        <f t="shared" si="9"/>
        <v>4:20,2</v>
      </c>
      <c r="J56" s="265">
        <f t="shared" si="10"/>
        <v>2</v>
      </c>
      <c r="K56" s="265"/>
      <c r="L56" s="334" t="s">
        <v>642</v>
      </c>
      <c r="M56" s="334" t="s">
        <v>768</v>
      </c>
      <c r="N56" s="335">
        <f t="shared" si="11"/>
        <v>420.2</v>
      </c>
      <c r="O56" s="269" t="str">
        <f>VLOOKUP(B56,'Уч ЮН'!$A$3:$H$492,8,FALSE)</f>
        <v>Толмачев В.Ю.</v>
      </c>
      <c r="P56" s="338"/>
      <c r="Q56" s="337"/>
      <c r="R56" s="337"/>
      <c r="S56" s="337"/>
      <c r="T56" s="337"/>
      <c r="V56" s="9"/>
      <c r="W56" s="9"/>
      <c r="X56" s="9"/>
      <c r="AE56" s="120"/>
      <c r="AF56" s="120"/>
      <c r="AG56" s="120"/>
      <c r="AH56" s="120"/>
      <c r="AI56" s="120"/>
      <c r="AJ56" s="120"/>
      <c r="AK56" s="120"/>
    </row>
    <row r="57" spans="1:37" s="11" customFormat="1" ht="15" customHeight="1">
      <c r="A57" s="54">
        <v>7</v>
      </c>
      <c r="B57" s="62">
        <v>523</v>
      </c>
      <c r="C57" s="63" t="str">
        <f>VLOOKUP(B57,'Уч ЮН'!$A$3:$H$492,2,FALSE)</f>
        <v>Бакчинов Владимир</v>
      </c>
      <c r="D57" s="110" t="str">
        <f>VLOOKUP(B57,'Уч ЮН'!$A$3:$H$492,3,FALSE)</f>
        <v>1998</v>
      </c>
      <c r="E57" s="54">
        <f>VLOOKUP(B57,'Уч ЮН'!$A$3:$H$492,4,FALSE)</f>
        <v>1</v>
      </c>
      <c r="F57" s="63" t="str">
        <f>VLOOKUP(B57,'Уч ЮН'!$A$3:$H$492,5,FALSE)</f>
        <v>Самарская</v>
      </c>
      <c r="G57" s="87">
        <f>VLOOKUP(B57,'Уч ЮН'!$A$3:$H$492,6,FALSE)</f>
        <v>0</v>
      </c>
      <c r="H57" s="114" t="str">
        <f>VLOOKUP(B57,'Уч ЮН'!$A$3:$H$492,7,FALSE)</f>
        <v>СДЮСШОР-2</v>
      </c>
      <c r="I57" s="60" t="str">
        <f t="shared" si="9"/>
        <v>4:20,8</v>
      </c>
      <c r="J57" s="265">
        <f t="shared" si="10"/>
        <v>2</v>
      </c>
      <c r="K57" s="265"/>
      <c r="L57" s="334" t="s">
        <v>642</v>
      </c>
      <c r="M57" s="334" t="s">
        <v>769</v>
      </c>
      <c r="N57" s="335">
        <f t="shared" si="11"/>
        <v>420.8</v>
      </c>
      <c r="O57" s="269" t="str">
        <f>VLOOKUP(B57,'Уч ЮН'!$A$3:$H$492,8,FALSE)</f>
        <v>Комаров С.В.</v>
      </c>
      <c r="P57" s="6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120"/>
      <c r="AF57" s="120"/>
      <c r="AG57" s="120"/>
      <c r="AH57" s="120"/>
      <c r="AI57" s="120"/>
      <c r="AJ57" s="120"/>
      <c r="AK57" s="120"/>
    </row>
    <row r="58" spans="1:37" s="9" customFormat="1" ht="15" customHeight="1">
      <c r="A58" s="54">
        <v>8</v>
      </c>
      <c r="B58" s="62">
        <v>291</v>
      </c>
      <c r="C58" s="63" t="str">
        <f>VLOOKUP(B58,'Уч ЮН'!$A$3:$H$492,2,FALSE)</f>
        <v>Бутырин Игорь</v>
      </c>
      <c r="D58" s="110" t="str">
        <f>VLOOKUP(B58,'Уч ЮН'!$A$3:$H$492,3,FALSE)</f>
        <v>1997</v>
      </c>
      <c r="E58" s="54"/>
      <c r="F58" s="63" t="str">
        <f>VLOOKUP(B58,'Уч ЮН'!$A$3:$H$492,5,FALSE)</f>
        <v>Пензенская</v>
      </c>
      <c r="G58" s="87">
        <f>VLOOKUP(B58,'Уч ЮН'!$A$3:$H$492,6,FALSE)</f>
        <v>0</v>
      </c>
      <c r="H58" s="114" t="str">
        <f>VLOOKUP(B58,'Уч ЮН'!$A$3:$H$492,7,FALSE)</f>
        <v>ДЮСШ-6</v>
      </c>
      <c r="I58" s="60" t="str">
        <f t="shared" si="9"/>
        <v>4:33,4</v>
      </c>
      <c r="J58" s="265">
        <f t="shared" si="10"/>
        <v>3</v>
      </c>
      <c r="K58" s="265"/>
      <c r="L58" s="334" t="s">
        <v>642</v>
      </c>
      <c r="M58" s="334" t="s">
        <v>770</v>
      </c>
      <c r="N58" s="335">
        <f t="shared" si="11"/>
        <v>433.4</v>
      </c>
      <c r="O58" s="269" t="str">
        <f>VLOOKUP(B58,'Уч ЮН'!$A$3:$H$492,8,FALSE)</f>
        <v>Толмачев В.Ю.</v>
      </c>
      <c r="P58" s="265"/>
      <c r="Q58" s="271"/>
      <c r="R58" s="271"/>
      <c r="S58" s="271"/>
      <c r="T58" s="271"/>
      <c r="U58" s="11"/>
      <c r="X58" s="30"/>
      <c r="Y58" s="11"/>
      <c r="Z58" s="11"/>
      <c r="AA58" s="11"/>
      <c r="AB58" s="11"/>
      <c r="AC58" s="11"/>
      <c r="AD58" s="11"/>
      <c r="AE58" s="120"/>
      <c r="AF58" s="120"/>
      <c r="AG58" s="120"/>
      <c r="AH58" s="120"/>
      <c r="AI58" s="120"/>
      <c r="AJ58" s="120"/>
      <c r="AK58" s="120"/>
    </row>
    <row r="59" spans="1:37" s="9" customFormat="1" ht="15" customHeight="1">
      <c r="A59" s="54">
        <v>9</v>
      </c>
      <c r="B59" s="62">
        <v>149</v>
      </c>
      <c r="C59" s="63" t="str">
        <f>VLOOKUP(B59,'Уч ЮН'!$A$3:$H$492,2,FALSE)</f>
        <v>Пылинин Денис</v>
      </c>
      <c r="D59" s="110" t="str">
        <f>VLOOKUP(B59,'Уч ЮН'!$A$3:$H$492,3,FALSE)</f>
        <v>1996</v>
      </c>
      <c r="E59" s="54">
        <f>VLOOKUP(B59,'Уч ЮН'!$A$3:$H$492,4,FALSE)</f>
        <v>1</v>
      </c>
      <c r="F59" s="63" t="str">
        <f>VLOOKUP(B59,'Уч ЮН'!$A$3:$H$492,5,FALSE)</f>
        <v>Мордовия</v>
      </c>
      <c r="G59" s="87">
        <f>VLOOKUP(B59,'Уч ЮН'!$A$3:$H$492,6,FALSE)</f>
        <v>0</v>
      </c>
      <c r="H59" s="114" t="str">
        <f>VLOOKUP(B59,'Уч ЮН'!$A$3:$H$492,7,FALSE)</f>
        <v>МГУ им. Н. П. Огарёва</v>
      </c>
      <c r="I59" s="60" t="str">
        <f t="shared" si="9"/>
        <v>4:44,3</v>
      </c>
      <c r="J59" s="265">
        <f t="shared" si="10"/>
        <v>3</v>
      </c>
      <c r="K59" s="265"/>
      <c r="L59" s="334" t="s">
        <v>642</v>
      </c>
      <c r="M59" s="334" t="s">
        <v>771</v>
      </c>
      <c r="N59" s="335">
        <f t="shared" si="11"/>
        <v>444.3</v>
      </c>
      <c r="O59" s="269" t="str">
        <f>VLOOKUP(B59,'Уч ЮН'!$A$3:$H$492,8,FALSE)</f>
        <v>Арапов С. М.</v>
      </c>
      <c r="P59" s="64"/>
      <c r="AE59" s="124"/>
      <c r="AF59" s="124"/>
      <c r="AG59" s="124"/>
      <c r="AH59" s="124"/>
      <c r="AI59" s="124"/>
      <c r="AJ59" s="124"/>
      <c r="AK59" s="124"/>
    </row>
    <row r="60" spans="1:37" s="9" customFormat="1" ht="15" customHeight="1">
      <c r="A60" s="54"/>
      <c r="B60" s="62">
        <v>293</v>
      </c>
      <c r="C60" s="63" t="str">
        <f>VLOOKUP(B60,'Уч ЮН'!$A$3:$H$492,2,FALSE)</f>
        <v>Назаров Артем</v>
      </c>
      <c r="D60" s="110" t="str">
        <f>VLOOKUP(B60,'Уч ЮН'!$A$3:$H$492,3,FALSE)</f>
        <v>1995</v>
      </c>
      <c r="E60" s="54"/>
      <c r="F60" s="63" t="str">
        <f>VLOOKUP(B60,'Уч ЮН'!$A$3:$H$492,5,FALSE)</f>
        <v>Пензенская</v>
      </c>
      <c r="G60" s="87">
        <f>VLOOKUP(B60,'Уч ЮН'!$A$3:$H$492,6,FALSE)</f>
        <v>0</v>
      </c>
      <c r="H60" s="114" t="str">
        <f>VLOOKUP(B60,'Уч ЮН'!$A$3:$H$492,7,FALSE)</f>
        <v>ДЮСШ-6</v>
      </c>
      <c r="I60" s="60" t="str">
        <f t="shared" si="9"/>
        <v>:н.я.</v>
      </c>
      <c r="J60" s="265"/>
      <c r="K60" s="265"/>
      <c r="L60" s="334"/>
      <c r="M60" s="334" t="s">
        <v>718</v>
      </c>
      <c r="N60" s="335" t="e">
        <f t="shared" si="11"/>
        <v>#VALUE!</v>
      </c>
      <c r="O60" s="269" t="str">
        <f>VLOOKUP(B60,'Уч ЮН'!$A$3:$H$492,8,FALSE)</f>
        <v>Толмачев В.Ю.</v>
      </c>
      <c r="P60" s="64"/>
      <c r="AE60" s="150"/>
      <c r="AF60" s="150"/>
      <c r="AG60" s="150"/>
      <c r="AH60" s="150"/>
      <c r="AI60" s="150"/>
      <c r="AJ60" s="150"/>
      <c r="AK60" s="150"/>
    </row>
    <row r="61" spans="1:37" s="9" customFormat="1" ht="15">
      <c r="A61" s="93"/>
      <c r="B61" s="64"/>
      <c r="D61" s="283"/>
      <c r="E61" s="64"/>
      <c r="F61" s="284"/>
      <c r="G61" s="285"/>
      <c r="H61" s="286"/>
      <c r="I61" s="287"/>
      <c r="J61" s="64"/>
      <c r="K61" s="64"/>
      <c r="L61" s="70"/>
      <c r="M61" s="70"/>
      <c r="N61" s="70"/>
      <c r="P61" s="64"/>
      <c r="AE61" s="120"/>
      <c r="AF61" s="120"/>
      <c r="AG61" s="120"/>
      <c r="AH61" s="120"/>
      <c r="AI61" s="120"/>
      <c r="AJ61" s="120"/>
      <c r="AK61" s="120"/>
    </row>
    <row r="62" spans="1:37" s="9" customFormat="1" ht="15">
      <c r="A62" s="93"/>
      <c r="B62" s="64"/>
      <c r="D62" s="283"/>
      <c r="E62" s="64"/>
      <c r="F62" s="284"/>
      <c r="G62" s="285"/>
      <c r="H62" s="286"/>
      <c r="I62" s="352"/>
      <c r="J62" s="64"/>
      <c r="K62" s="64"/>
      <c r="L62" s="353"/>
      <c r="M62" s="353"/>
      <c r="N62" s="353"/>
      <c r="P62" s="64"/>
      <c r="AE62" s="124"/>
      <c r="AF62" s="124"/>
      <c r="AG62" s="124"/>
      <c r="AH62" s="124"/>
      <c r="AI62" s="124"/>
      <c r="AJ62" s="124"/>
      <c r="AK62" s="124"/>
    </row>
    <row r="63" spans="1:37" s="9" customFormat="1" ht="15">
      <c r="A63" s="93"/>
      <c r="B63" s="64"/>
      <c r="D63" s="283"/>
      <c r="E63" s="64"/>
      <c r="F63" s="284"/>
      <c r="G63" s="285"/>
      <c r="H63" s="286"/>
      <c r="I63" s="352"/>
      <c r="J63" s="64"/>
      <c r="K63" s="64"/>
      <c r="L63" s="353"/>
      <c r="M63" s="353"/>
      <c r="N63" s="353"/>
      <c r="P63" s="64"/>
      <c r="AE63" s="124"/>
      <c r="AF63" s="124"/>
      <c r="AG63" s="124"/>
      <c r="AH63" s="124"/>
      <c r="AI63" s="124"/>
      <c r="AJ63" s="124"/>
      <c r="AK63" s="124"/>
    </row>
    <row r="64" spans="1:37" s="9" customFormat="1" ht="15">
      <c r="A64" s="93"/>
      <c r="B64" s="64"/>
      <c r="D64" s="283"/>
      <c r="E64" s="64"/>
      <c r="F64" s="284"/>
      <c r="G64" s="285"/>
      <c r="H64" s="286"/>
      <c r="I64" s="352"/>
      <c r="J64" s="64"/>
      <c r="K64" s="64"/>
      <c r="L64" s="353"/>
      <c r="M64" s="353"/>
      <c r="N64" s="353"/>
      <c r="P64" s="64"/>
      <c r="AE64" s="120"/>
      <c r="AF64" s="120"/>
      <c r="AG64" s="120"/>
      <c r="AH64" s="120"/>
      <c r="AI64" s="120"/>
      <c r="AJ64" s="120"/>
      <c r="AK64" s="120"/>
    </row>
    <row r="65" spans="1:37" s="9" customFormat="1" ht="15.75">
      <c r="A65" s="93"/>
      <c r="B65" s="64"/>
      <c r="D65" s="283"/>
      <c r="E65" s="64"/>
      <c r="F65" s="284"/>
      <c r="G65" s="285"/>
      <c r="H65" s="286"/>
      <c r="I65" s="352"/>
      <c r="J65" s="64"/>
      <c r="K65" s="64"/>
      <c r="L65" s="353"/>
      <c r="M65" s="353"/>
      <c r="N65" s="353"/>
      <c r="P65" s="64"/>
      <c r="AE65" s="148"/>
      <c r="AF65" s="148"/>
      <c r="AG65" s="148"/>
      <c r="AH65" s="148"/>
      <c r="AI65" s="148"/>
      <c r="AJ65" s="148"/>
      <c r="AK65" s="148"/>
    </row>
    <row r="66" spans="1:37" s="9" customFormat="1" ht="15.75">
      <c r="A66" s="93"/>
      <c r="B66" s="64"/>
      <c r="D66" s="283"/>
      <c r="E66" s="64"/>
      <c r="F66" s="284"/>
      <c r="G66" s="285"/>
      <c r="H66" s="286"/>
      <c r="I66" s="352"/>
      <c r="J66" s="64"/>
      <c r="K66" s="64"/>
      <c r="L66" s="353"/>
      <c r="M66" s="353"/>
      <c r="N66" s="353"/>
      <c r="P66" s="64"/>
      <c r="AE66" s="98"/>
      <c r="AF66" s="98"/>
      <c r="AG66" s="98"/>
      <c r="AH66" s="98"/>
      <c r="AI66" s="98"/>
      <c r="AJ66" s="98"/>
      <c r="AK66" s="98"/>
    </row>
    <row r="67" spans="1:37" s="9" customFormat="1" ht="15.75">
      <c r="A67" s="93"/>
      <c r="B67" s="64"/>
      <c r="D67" s="283"/>
      <c r="E67" s="64"/>
      <c r="F67" s="284"/>
      <c r="G67" s="285"/>
      <c r="H67" s="286"/>
      <c r="I67" s="352"/>
      <c r="J67" s="64"/>
      <c r="K67" s="64"/>
      <c r="L67" s="353"/>
      <c r="M67" s="353"/>
      <c r="N67" s="353"/>
      <c r="P67" s="64"/>
      <c r="AE67" s="98"/>
      <c r="AF67" s="98"/>
      <c r="AG67" s="98"/>
      <c r="AH67" s="98"/>
      <c r="AI67" s="98"/>
      <c r="AJ67" s="98"/>
      <c r="AK67" s="98"/>
    </row>
    <row r="68" spans="1:37" s="9" customFormat="1" ht="15.75">
      <c r="A68" s="93"/>
      <c r="B68" s="64"/>
      <c r="D68" s="283"/>
      <c r="E68" s="64"/>
      <c r="F68" s="284"/>
      <c r="G68" s="285"/>
      <c r="H68" s="286"/>
      <c r="I68" s="352"/>
      <c r="J68" s="64"/>
      <c r="K68" s="64"/>
      <c r="L68" s="353"/>
      <c r="M68" s="353"/>
      <c r="N68" s="353"/>
      <c r="P68" s="64"/>
      <c r="AE68" s="149"/>
      <c r="AF68" s="149"/>
      <c r="AG68" s="149"/>
      <c r="AH68" s="149"/>
      <c r="AI68" s="149"/>
      <c r="AJ68" s="149"/>
      <c r="AK68" s="149"/>
    </row>
    <row r="69" spans="1:37" s="9" customFormat="1" ht="15">
      <c r="A69" s="93"/>
      <c r="B69" s="64"/>
      <c r="D69" s="283"/>
      <c r="E69" s="64"/>
      <c r="F69" s="284"/>
      <c r="G69" s="285"/>
      <c r="H69" s="286"/>
      <c r="I69" s="352"/>
      <c r="J69" s="64"/>
      <c r="K69" s="64"/>
      <c r="L69" s="353"/>
      <c r="M69" s="353"/>
      <c r="N69" s="353"/>
      <c r="P69" s="64"/>
      <c r="AE69" s="120"/>
      <c r="AF69" s="120"/>
      <c r="AG69" s="120"/>
      <c r="AH69" s="120"/>
      <c r="AI69" s="120"/>
      <c r="AJ69" s="120"/>
      <c r="AK69" s="120"/>
    </row>
    <row r="70" spans="1:37" s="9" customFormat="1" ht="15">
      <c r="A70" s="93"/>
      <c r="B70" s="64"/>
      <c r="D70" s="283"/>
      <c r="E70" s="64"/>
      <c r="F70" s="284"/>
      <c r="G70" s="285"/>
      <c r="H70" s="286"/>
      <c r="I70" s="352"/>
      <c r="J70" s="64"/>
      <c r="K70" s="64"/>
      <c r="L70" s="353"/>
      <c r="M70" s="353"/>
      <c r="N70" s="353"/>
      <c r="P70" s="64"/>
      <c r="AE70" s="120"/>
      <c r="AF70" s="120"/>
      <c r="AG70" s="120"/>
      <c r="AH70" s="120"/>
      <c r="AI70" s="120"/>
      <c r="AJ70" s="120"/>
      <c r="AK70" s="120"/>
    </row>
    <row r="71" spans="1:37" s="9" customFormat="1" ht="15">
      <c r="A71" s="93"/>
      <c r="B71" s="64"/>
      <c r="D71" s="283"/>
      <c r="E71" s="64"/>
      <c r="F71" s="284"/>
      <c r="G71" s="285"/>
      <c r="H71" s="286"/>
      <c r="I71" s="352"/>
      <c r="J71" s="64"/>
      <c r="K71" s="64"/>
      <c r="L71" s="353"/>
      <c r="M71" s="353"/>
      <c r="N71" s="353"/>
      <c r="P71" s="64"/>
      <c r="AE71" s="120"/>
      <c r="AF71" s="120"/>
      <c r="AG71" s="120"/>
      <c r="AH71" s="120"/>
      <c r="AI71" s="120"/>
      <c r="AJ71" s="120"/>
      <c r="AK71" s="120"/>
    </row>
    <row r="72" spans="1:37" s="9" customFormat="1" ht="15">
      <c r="A72" s="93"/>
      <c r="B72" s="64"/>
      <c r="D72" s="283"/>
      <c r="E72" s="64"/>
      <c r="F72" s="284"/>
      <c r="G72" s="285"/>
      <c r="H72" s="286"/>
      <c r="I72" s="352"/>
      <c r="J72" s="64"/>
      <c r="K72" s="64"/>
      <c r="L72" s="353"/>
      <c r="M72" s="353"/>
      <c r="N72" s="353"/>
      <c r="P72" s="64"/>
      <c r="AE72" s="124"/>
      <c r="AF72" s="124"/>
      <c r="AG72" s="124"/>
      <c r="AH72" s="124"/>
      <c r="AI72" s="124"/>
      <c r="AJ72" s="124"/>
      <c r="AK72" s="124"/>
    </row>
    <row r="73" spans="1:37" s="9" customFormat="1" ht="15">
      <c r="A73" s="93"/>
      <c r="B73" s="64"/>
      <c r="D73" s="283"/>
      <c r="E73" s="64"/>
      <c r="F73" s="284"/>
      <c r="G73" s="285"/>
      <c r="H73" s="286"/>
      <c r="I73" s="352"/>
      <c r="J73" s="64"/>
      <c r="K73" s="64"/>
      <c r="L73" s="353"/>
      <c r="M73" s="353"/>
      <c r="N73" s="353"/>
      <c r="P73" s="64"/>
      <c r="AE73" s="120"/>
      <c r="AF73" s="120"/>
      <c r="AG73" s="120"/>
      <c r="AH73" s="120"/>
      <c r="AI73" s="120"/>
      <c r="AJ73" s="120"/>
      <c r="AK73" s="120"/>
    </row>
    <row r="74" spans="1:37" s="9" customFormat="1" ht="15">
      <c r="A74" s="93"/>
      <c r="B74" s="64"/>
      <c r="D74" s="283"/>
      <c r="E74" s="64"/>
      <c r="F74" s="284"/>
      <c r="G74" s="285"/>
      <c r="H74" s="286"/>
      <c r="I74" s="352"/>
      <c r="J74" s="64"/>
      <c r="K74" s="64"/>
      <c r="L74" s="353"/>
      <c r="M74" s="353"/>
      <c r="N74" s="353"/>
      <c r="P74" s="64"/>
      <c r="AE74" s="120"/>
      <c r="AF74" s="120"/>
      <c r="AG74" s="120"/>
      <c r="AH74" s="120"/>
      <c r="AI74" s="120"/>
      <c r="AJ74" s="120"/>
      <c r="AK74" s="120"/>
    </row>
    <row r="75" spans="1:37" s="9" customFormat="1" ht="15">
      <c r="A75" s="93"/>
      <c r="B75" s="64"/>
      <c r="D75" s="283"/>
      <c r="E75" s="64"/>
      <c r="F75" s="284"/>
      <c r="G75" s="285"/>
      <c r="H75" s="286"/>
      <c r="I75" s="352"/>
      <c r="J75" s="64"/>
      <c r="K75" s="64"/>
      <c r="L75" s="353"/>
      <c r="M75" s="353"/>
      <c r="N75" s="353"/>
      <c r="P75" s="64"/>
      <c r="AE75" s="124"/>
      <c r="AF75" s="124"/>
      <c r="AG75" s="124"/>
      <c r="AH75" s="124"/>
      <c r="AI75" s="124"/>
      <c r="AJ75" s="124"/>
      <c r="AK75" s="124"/>
    </row>
    <row r="76" spans="1:37" s="9" customFormat="1" ht="15">
      <c r="A76" s="93"/>
      <c r="B76" s="64"/>
      <c r="D76" s="283"/>
      <c r="E76" s="64"/>
      <c r="F76" s="284"/>
      <c r="G76" s="285"/>
      <c r="H76" s="286"/>
      <c r="I76" s="352"/>
      <c r="J76" s="64"/>
      <c r="K76" s="64"/>
      <c r="L76" s="353"/>
      <c r="M76" s="353"/>
      <c r="N76" s="353"/>
      <c r="P76" s="64"/>
      <c r="AE76" s="120"/>
      <c r="AF76" s="120"/>
      <c r="AG76" s="120"/>
      <c r="AH76" s="120"/>
      <c r="AI76" s="120"/>
      <c r="AJ76" s="120"/>
      <c r="AK76" s="120"/>
    </row>
    <row r="77" spans="1:37" s="9" customFormat="1" ht="15">
      <c r="A77" s="93"/>
      <c r="B77" s="64"/>
      <c r="D77" s="283"/>
      <c r="E77" s="64"/>
      <c r="F77" s="284"/>
      <c r="G77" s="285"/>
      <c r="H77" s="286"/>
      <c r="I77" s="352"/>
      <c r="J77" s="64"/>
      <c r="K77" s="64"/>
      <c r="L77" s="353"/>
      <c r="M77" s="353"/>
      <c r="N77" s="353"/>
      <c r="P77" s="64"/>
      <c r="AE77" s="124"/>
      <c r="AF77" s="124"/>
      <c r="AG77" s="124"/>
      <c r="AH77" s="124"/>
      <c r="AI77" s="124"/>
      <c r="AJ77" s="124"/>
      <c r="AK77" s="124"/>
    </row>
    <row r="78" spans="1:37" s="9" customFormat="1" ht="15">
      <c r="A78" s="93"/>
      <c r="B78" s="64"/>
      <c r="D78" s="283"/>
      <c r="E78" s="64"/>
      <c r="F78" s="284"/>
      <c r="G78" s="285"/>
      <c r="H78" s="286"/>
      <c r="I78" s="352"/>
      <c r="J78" s="64"/>
      <c r="K78" s="64"/>
      <c r="L78" s="353"/>
      <c r="M78" s="353"/>
      <c r="N78" s="353"/>
      <c r="P78" s="64"/>
      <c r="AE78" s="124"/>
      <c r="AF78" s="124"/>
      <c r="AG78" s="124"/>
      <c r="AH78" s="124"/>
      <c r="AI78" s="124"/>
      <c r="AJ78" s="124"/>
      <c r="AK78" s="124"/>
    </row>
    <row r="79" spans="1:37" s="9" customFormat="1" ht="15">
      <c r="A79" s="93"/>
      <c r="B79" s="64"/>
      <c r="D79" s="283"/>
      <c r="E79" s="64"/>
      <c r="F79" s="284"/>
      <c r="G79" s="285"/>
      <c r="H79" s="286"/>
      <c r="I79" s="352"/>
      <c r="J79" s="64"/>
      <c r="K79" s="64"/>
      <c r="L79" s="353"/>
      <c r="M79" s="353"/>
      <c r="N79" s="353"/>
      <c r="P79" s="64"/>
      <c r="AE79" s="124"/>
      <c r="AF79" s="124"/>
      <c r="AG79" s="124"/>
      <c r="AH79" s="124"/>
      <c r="AI79" s="124"/>
      <c r="AJ79" s="124"/>
      <c r="AK79" s="124"/>
    </row>
    <row r="80" spans="1:37" s="9" customFormat="1" ht="15">
      <c r="A80" s="93"/>
      <c r="B80" s="64"/>
      <c r="D80" s="283"/>
      <c r="E80" s="64"/>
      <c r="F80" s="284"/>
      <c r="G80" s="285"/>
      <c r="H80" s="286"/>
      <c r="I80" s="352"/>
      <c r="J80" s="64"/>
      <c r="K80" s="64"/>
      <c r="L80" s="353"/>
      <c r="M80" s="353"/>
      <c r="N80" s="353"/>
      <c r="P80" s="64"/>
      <c r="AE80" s="124"/>
      <c r="AF80" s="124"/>
      <c r="AG80" s="124"/>
      <c r="AH80" s="124"/>
      <c r="AI80" s="124"/>
      <c r="AJ80" s="124"/>
      <c r="AK80" s="124"/>
    </row>
    <row r="81" spans="1:37" s="9" customFormat="1" ht="15">
      <c r="A81" s="93"/>
      <c r="B81" s="64"/>
      <c r="D81" s="283"/>
      <c r="E81" s="64"/>
      <c r="F81" s="284"/>
      <c r="G81" s="285"/>
      <c r="H81" s="286"/>
      <c r="I81" s="352"/>
      <c r="J81" s="64"/>
      <c r="K81" s="64"/>
      <c r="L81" s="353"/>
      <c r="M81" s="353"/>
      <c r="N81" s="353"/>
      <c r="P81" s="64"/>
      <c r="AE81" s="120"/>
      <c r="AF81" s="120"/>
      <c r="AG81" s="120"/>
      <c r="AH81" s="120"/>
      <c r="AI81" s="120"/>
      <c r="AJ81" s="120"/>
      <c r="AK81" s="120"/>
    </row>
    <row r="82" spans="1:37" s="9" customFormat="1" ht="15">
      <c r="A82" s="93"/>
      <c r="B82" s="64"/>
      <c r="D82" s="283"/>
      <c r="E82" s="64"/>
      <c r="F82" s="284"/>
      <c r="G82" s="285"/>
      <c r="H82" s="286"/>
      <c r="I82" s="352"/>
      <c r="J82" s="64"/>
      <c r="K82" s="64"/>
      <c r="L82" s="353"/>
      <c r="M82" s="353"/>
      <c r="N82" s="353"/>
      <c r="P82" s="64"/>
      <c r="AE82" s="120"/>
      <c r="AF82" s="120"/>
      <c r="AG82" s="120"/>
      <c r="AH82" s="120"/>
      <c r="AI82" s="120"/>
      <c r="AJ82" s="120"/>
      <c r="AK82" s="120"/>
    </row>
    <row r="83" spans="1:37" s="9" customFormat="1" ht="15">
      <c r="A83" s="93"/>
      <c r="B83" s="64"/>
      <c r="D83" s="283"/>
      <c r="E83" s="64"/>
      <c r="F83" s="284"/>
      <c r="G83" s="285"/>
      <c r="H83" s="286"/>
      <c r="I83" s="352"/>
      <c r="J83" s="64"/>
      <c r="K83" s="64"/>
      <c r="L83" s="353"/>
      <c r="M83" s="353"/>
      <c r="N83" s="353"/>
      <c r="P83" s="64"/>
      <c r="AE83" s="120"/>
      <c r="AF83" s="120"/>
      <c r="AG83" s="120"/>
      <c r="AH83" s="120"/>
      <c r="AI83" s="120"/>
      <c r="AJ83" s="120"/>
      <c r="AK83" s="120"/>
    </row>
    <row r="84" spans="1:37" s="9" customFormat="1" ht="15">
      <c r="A84" s="93"/>
      <c r="B84" s="64"/>
      <c r="D84" s="283"/>
      <c r="E84" s="64"/>
      <c r="F84" s="284"/>
      <c r="G84" s="285"/>
      <c r="H84" s="286"/>
      <c r="I84" s="352"/>
      <c r="J84" s="64"/>
      <c r="K84" s="64"/>
      <c r="L84" s="353"/>
      <c r="M84" s="353"/>
      <c r="N84" s="353"/>
      <c r="P84" s="64"/>
      <c r="AE84" s="120"/>
      <c r="AF84" s="120"/>
      <c r="AG84" s="120"/>
      <c r="AH84" s="120"/>
      <c r="AI84" s="120"/>
      <c r="AJ84" s="120"/>
      <c r="AK84" s="120"/>
    </row>
    <row r="85" spans="1:37" s="9" customFormat="1" ht="15">
      <c r="A85" s="93"/>
      <c r="B85" s="64"/>
      <c r="D85" s="283"/>
      <c r="E85" s="64"/>
      <c r="F85" s="284"/>
      <c r="G85" s="285"/>
      <c r="H85" s="286"/>
      <c r="I85" s="352"/>
      <c r="J85" s="64"/>
      <c r="K85" s="64"/>
      <c r="L85" s="353"/>
      <c r="M85" s="353"/>
      <c r="N85" s="353"/>
      <c r="P85" s="64"/>
      <c r="AE85" s="120"/>
      <c r="AF85" s="120"/>
      <c r="AG85" s="120"/>
      <c r="AH85" s="120"/>
      <c r="AI85" s="120"/>
      <c r="AJ85" s="120"/>
      <c r="AK85" s="120"/>
    </row>
    <row r="86" spans="1:37" s="9" customFormat="1" ht="15">
      <c r="A86" s="93"/>
      <c r="B86" s="64"/>
      <c r="D86" s="283"/>
      <c r="E86" s="64"/>
      <c r="F86" s="284"/>
      <c r="G86" s="285"/>
      <c r="H86" s="286"/>
      <c r="I86" s="352"/>
      <c r="J86" s="64"/>
      <c r="K86" s="64"/>
      <c r="L86" s="353"/>
      <c r="M86" s="353"/>
      <c r="N86" s="353"/>
      <c r="P86" s="64"/>
      <c r="AE86" s="120"/>
      <c r="AF86" s="120"/>
      <c r="AG86" s="120"/>
      <c r="AH86" s="120"/>
      <c r="AI86" s="120"/>
      <c r="AJ86" s="120"/>
      <c r="AK86" s="120"/>
    </row>
    <row r="87" spans="1:37" s="9" customFormat="1" ht="15">
      <c r="A87" s="93"/>
      <c r="B87" s="64"/>
      <c r="D87" s="283"/>
      <c r="E87" s="64"/>
      <c r="F87" s="284"/>
      <c r="G87" s="285"/>
      <c r="H87" s="286"/>
      <c r="I87" s="352"/>
      <c r="J87" s="64"/>
      <c r="K87" s="64"/>
      <c r="L87" s="353"/>
      <c r="M87" s="353"/>
      <c r="N87" s="353"/>
      <c r="P87" s="64"/>
      <c r="AE87" s="150"/>
      <c r="AF87" s="150"/>
      <c r="AG87" s="150"/>
      <c r="AH87" s="150"/>
      <c r="AI87" s="150"/>
      <c r="AJ87" s="150"/>
      <c r="AK87" s="150"/>
    </row>
    <row r="88" spans="1:37" s="9" customFormat="1" ht="15">
      <c r="A88" s="93"/>
      <c r="B88" s="64"/>
      <c r="D88" s="283"/>
      <c r="E88" s="64"/>
      <c r="F88" s="284"/>
      <c r="G88" s="285"/>
      <c r="H88" s="286"/>
      <c r="I88" s="352"/>
      <c r="J88" s="64"/>
      <c r="K88" s="64"/>
      <c r="L88" s="353"/>
      <c r="M88" s="353"/>
      <c r="N88" s="353"/>
      <c r="P88" s="64"/>
      <c r="AE88" s="120"/>
      <c r="AF88" s="120"/>
      <c r="AG88" s="120"/>
      <c r="AH88" s="120"/>
      <c r="AI88" s="120"/>
      <c r="AJ88" s="120"/>
      <c r="AK88" s="120"/>
    </row>
    <row r="89" spans="1:37" s="9" customFormat="1" ht="15">
      <c r="A89" s="93"/>
      <c r="B89" s="64"/>
      <c r="D89" s="283"/>
      <c r="E89" s="64"/>
      <c r="F89" s="284"/>
      <c r="G89" s="285"/>
      <c r="H89" s="286"/>
      <c r="I89" s="352"/>
      <c r="J89" s="64"/>
      <c r="K89" s="64"/>
      <c r="L89" s="353"/>
      <c r="M89" s="353"/>
      <c r="N89" s="353"/>
      <c r="P89" s="64"/>
      <c r="AE89" s="120"/>
      <c r="AF89" s="120"/>
      <c r="AG89" s="120"/>
      <c r="AH89" s="120"/>
      <c r="AI89" s="120"/>
      <c r="AJ89" s="120"/>
      <c r="AK89" s="120"/>
    </row>
    <row r="90" spans="1:37" s="9" customFormat="1" ht="15">
      <c r="A90" s="93"/>
      <c r="B90" s="64"/>
      <c r="D90" s="283"/>
      <c r="E90" s="64"/>
      <c r="F90" s="284"/>
      <c r="G90" s="285"/>
      <c r="H90" s="286"/>
      <c r="I90" s="352"/>
      <c r="J90" s="64"/>
      <c r="K90" s="64"/>
      <c r="L90" s="353"/>
      <c r="M90" s="353"/>
      <c r="N90" s="353"/>
      <c r="P90" s="64"/>
      <c r="AE90" s="124"/>
      <c r="AF90" s="124"/>
      <c r="AG90" s="124"/>
      <c r="AH90" s="124"/>
      <c r="AI90" s="124"/>
      <c r="AJ90" s="124"/>
      <c r="AK90" s="124"/>
    </row>
    <row r="91" spans="1:37" s="9" customFormat="1" ht="15">
      <c r="A91" s="93"/>
      <c r="B91" s="64"/>
      <c r="D91" s="283"/>
      <c r="E91" s="64"/>
      <c r="F91" s="284"/>
      <c r="G91" s="285"/>
      <c r="H91" s="286"/>
      <c r="I91" s="352"/>
      <c r="J91" s="64"/>
      <c r="K91" s="64"/>
      <c r="L91" s="353"/>
      <c r="M91" s="353"/>
      <c r="N91" s="353"/>
      <c r="P91" s="64"/>
      <c r="AE91" s="120"/>
      <c r="AF91" s="120"/>
      <c r="AG91" s="120"/>
      <c r="AH91" s="120"/>
      <c r="AI91" s="120"/>
      <c r="AJ91" s="120"/>
      <c r="AK91" s="120"/>
    </row>
    <row r="92" spans="1:37" s="9" customFormat="1" ht="15">
      <c r="A92" s="93"/>
      <c r="B92" s="64"/>
      <c r="D92" s="283"/>
      <c r="E92" s="64"/>
      <c r="F92" s="284"/>
      <c r="G92" s="285"/>
      <c r="H92" s="286"/>
      <c r="I92" s="352"/>
      <c r="J92" s="64"/>
      <c r="K92" s="64"/>
      <c r="L92" s="353"/>
      <c r="M92" s="353"/>
      <c r="N92" s="353"/>
      <c r="P92" s="64"/>
      <c r="AE92" s="120"/>
      <c r="AF92" s="120"/>
      <c r="AG92" s="120"/>
      <c r="AH92" s="120"/>
      <c r="AI92" s="120"/>
      <c r="AJ92" s="120"/>
      <c r="AK92" s="120"/>
    </row>
    <row r="93" spans="1:37" s="9" customFormat="1" ht="15">
      <c r="A93" s="93"/>
      <c r="B93" s="64"/>
      <c r="D93" s="283"/>
      <c r="E93" s="64"/>
      <c r="F93" s="284"/>
      <c r="G93" s="285"/>
      <c r="H93" s="286"/>
      <c r="I93" s="352"/>
      <c r="J93" s="64"/>
      <c r="K93" s="64"/>
      <c r="L93" s="353"/>
      <c r="M93" s="353"/>
      <c r="N93" s="353"/>
      <c r="P93" s="64"/>
      <c r="AE93" s="120"/>
      <c r="AF93" s="120"/>
      <c r="AG93" s="120"/>
      <c r="AH93" s="120"/>
      <c r="AI93" s="120"/>
      <c r="AJ93" s="120"/>
      <c r="AK93" s="120"/>
    </row>
    <row r="94" spans="1:37" s="9" customFormat="1" ht="15">
      <c r="A94" s="93"/>
      <c r="B94" s="64"/>
      <c r="D94" s="283"/>
      <c r="E94" s="64"/>
      <c r="F94" s="284"/>
      <c r="G94" s="285"/>
      <c r="H94" s="286"/>
      <c r="I94" s="352"/>
      <c r="J94" s="64"/>
      <c r="K94" s="64"/>
      <c r="L94" s="353"/>
      <c r="M94" s="353"/>
      <c r="N94" s="353"/>
      <c r="P94" s="64"/>
      <c r="AE94" s="120"/>
      <c r="AF94" s="120"/>
      <c r="AG94" s="120"/>
      <c r="AH94" s="120"/>
      <c r="AI94" s="120"/>
      <c r="AJ94" s="120"/>
      <c r="AK94" s="120"/>
    </row>
    <row r="95" spans="1:37" s="9" customFormat="1" ht="15">
      <c r="A95" s="93"/>
      <c r="B95" s="64"/>
      <c r="D95" s="283"/>
      <c r="E95" s="64"/>
      <c r="F95" s="284"/>
      <c r="G95" s="285"/>
      <c r="H95" s="286"/>
      <c r="I95" s="352"/>
      <c r="J95" s="64"/>
      <c r="K95" s="64"/>
      <c r="L95" s="353"/>
      <c r="M95" s="353"/>
      <c r="N95" s="353"/>
      <c r="P95" s="64"/>
      <c r="AE95" s="120"/>
      <c r="AF95" s="120"/>
      <c r="AG95" s="120"/>
      <c r="AH95" s="120"/>
      <c r="AI95" s="120"/>
      <c r="AJ95" s="120"/>
      <c r="AK95" s="120"/>
    </row>
    <row r="96" spans="1:37" s="9" customFormat="1" ht="15.75">
      <c r="A96" s="93"/>
      <c r="B96" s="64"/>
      <c r="D96" s="283"/>
      <c r="E96" s="64"/>
      <c r="F96" s="284"/>
      <c r="G96" s="285"/>
      <c r="H96" s="286"/>
      <c r="I96" s="352"/>
      <c r="J96" s="64"/>
      <c r="K96" s="64"/>
      <c r="L96" s="353"/>
      <c r="M96" s="353"/>
      <c r="N96" s="353"/>
      <c r="P96" s="64"/>
      <c r="AE96" s="98"/>
      <c r="AF96" s="98"/>
      <c r="AG96" s="98"/>
      <c r="AH96" s="98"/>
      <c r="AI96" s="98"/>
      <c r="AJ96" s="98"/>
      <c r="AK96" s="98"/>
    </row>
    <row r="97" spans="1:37" s="9" customFormat="1" ht="15.75">
      <c r="A97" s="93"/>
      <c r="B97" s="64"/>
      <c r="D97" s="283"/>
      <c r="E97" s="64"/>
      <c r="F97" s="284"/>
      <c r="G97" s="285"/>
      <c r="H97" s="286"/>
      <c r="I97" s="352"/>
      <c r="J97" s="64"/>
      <c r="K97" s="64"/>
      <c r="L97" s="353"/>
      <c r="M97" s="353"/>
      <c r="N97" s="353"/>
      <c r="P97" s="64"/>
      <c r="AE97" s="148"/>
      <c r="AF97" s="148"/>
      <c r="AG97" s="148"/>
      <c r="AH97" s="148"/>
      <c r="AI97" s="148"/>
      <c r="AJ97" s="148"/>
      <c r="AK97" s="148"/>
    </row>
    <row r="98" spans="1:37" s="9" customFormat="1" ht="15.75">
      <c r="A98" s="93"/>
      <c r="B98" s="64"/>
      <c r="D98" s="283"/>
      <c r="E98" s="64"/>
      <c r="F98" s="284"/>
      <c r="G98" s="285"/>
      <c r="H98" s="286"/>
      <c r="I98" s="352"/>
      <c r="J98" s="64"/>
      <c r="K98" s="64"/>
      <c r="L98" s="353"/>
      <c r="M98" s="353"/>
      <c r="N98" s="353"/>
      <c r="P98" s="64"/>
      <c r="AE98" s="98"/>
      <c r="AF98" s="98"/>
      <c r="AG98" s="98"/>
      <c r="AH98" s="98"/>
      <c r="AI98" s="98"/>
      <c r="AJ98" s="98"/>
      <c r="AK98" s="98"/>
    </row>
    <row r="99" spans="1:37" s="9" customFormat="1" ht="15.75">
      <c r="A99" s="93"/>
      <c r="B99" s="64"/>
      <c r="D99" s="283"/>
      <c r="E99" s="64"/>
      <c r="F99" s="284"/>
      <c r="G99" s="285"/>
      <c r="H99" s="286"/>
      <c r="I99" s="352"/>
      <c r="J99" s="64"/>
      <c r="K99" s="64"/>
      <c r="L99" s="353"/>
      <c r="M99" s="353"/>
      <c r="N99" s="353"/>
      <c r="P99" s="64"/>
      <c r="AE99" s="98"/>
      <c r="AF99" s="98"/>
      <c r="AG99" s="98"/>
      <c r="AH99" s="98"/>
      <c r="AI99" s="98"/>
      <c r="AJ99" s="98"/>
      <c r="AK99" s="98"/>
    </row>
    <row r="100" spans="1:37" s="9" customFormat="1" ht="15.75">
      <c r="A100" s="93"/>
      <c r="B100" s="64"/>
      <c r="D100" s="283"/>
      <c r="E100" s="64"/>
      <c r="F100" s="284"/>
      <c r="G100" s="285"/>
      <c r="H100" s="286"/>
      <c r="I100" s="352"/>
      <c r="J100" s="64"/>
      <c r="K100" s="64"/>
      <c r="L100" s="353"/>
      <c r="M100" s="353"/>
      <c r="N100" s="353"/>
      <c r="P100" s="64"/>
      <c r="AE100" s="149"/>
      <c r="AF100" s="149"/>
      <c r="AG100" s="149"/>
      <c r="AH100" s="149"/>
      <c r="AI100" s="149"/>
      <c r="AJ100" s="149"/>
      <c r="AK100" s="149"/>
    </row>
    <row r="101" spans="1:37" s="9" customFormat="1">
      <c r="A101" s="93"/>
      <c r="B101" s="64"/>
      <c r="D101" s="283"/>
      <c r="E101" s="64"/>
      <c r="F101" s="284"/>
      <c r="G101" s="285"/>
      <c r="H101" s="286"/>
      <c r="I101" s="352"/>
      <c r="J101" s="64"/>
      <c r="K101" s="64"/>
      <c r="L101" s="353"/>
      <c r="M101" s="353"/>
      <c r="N101" s="353"/>
      <c r="P101" s="64"/>
      <c r="AE101" s="20"/>
      <c r="AF101" s="20"/>
      <c r="AG101" s="20"/>
      <c r="AH101" s="20"/>
      <c r="AI101" s="20"/>
      <c r="AJ101" s="20"/>
      <c r="AK101" s="20"/>
    </row>
    <row r="102" spans="1:37" s="9" customFormat="1">
      <c r="A102" s="93"/>
      <c r="B102" s="64"/>
      <c r="D102" s="283"/>
      <c r="E102" s="64"/>
      <c r="F102" s="284"/>
      <c r="G102" s="285"/>
      <c r="H102" s="286"/>
      <c r="I102" s="352"/>
      <c r="J102" s="64"/>
      <c r="K102" s="64"/>
      <c r="L102" s="353"/>
      <c r="M102" s="353"/>
      <c r="N102" s="353"/>
      <c r="P102" s="64"/>
      <c r="AE102" s="64"/>
      <c r="AF102" s="64"/>
      <c r="AG102" s="64"/>
      <c r="AH102" s="64"/>
      <c r="AI102" s="64"/>
      <c r="AJ102" s="64"/>
      <c r="AK102" s="64"/>
    </row>
    <row r="103" spans="1:37" s="9" customFormat="1">
      <c r="A103" s="93"/>
      <c r="B103" s="64"/>
      <c r="D103" s="283"/>
      <c r="E103" s="64"/>
      <c r="F103" s="284"/>
      <c r="G103" s="285"/>
      <c r="H103" s="286"/>
      <c r="I103" s="352"/>
      <c r="J103" s="64"/>
      <c r="K103" s="64"/>
      <c r="L103" s="353"/>
      <c r="M103" s="353"/>
      <c r="N103" s="353"/>
      <c r="P103" s="64"/>
      <c r="AE103" s="64"/>
      <c r="AF103" s="64"/>
      <c r="AG103" s="64"/>
      <c r="AH103" s="64"/>
      <c r="AI103" s="64"/>
      <c r="AJ103" s="64"/>
      <c r="AK103" s="64"/>
    </row>
    <row r="104" spans="1:37" s="9" customFormat="1">
      <c r="A104" s="93"/>
      <c r="B104" s="64"/>
      <c r="D104" s="283"/>
      <c r="E104" s="64"/>
      <c r="F104" s="284"/>
      <c r="G104" s="285"/>
      <c r="H104" s="286"/>
      <c r="I104" s="352"/>
      <c r="J104" s="64"/>
      <c r="K104" s="64"/>
      <c r="L104" s="353"/>
      <c r="M104" s="353"/>
      <c r="N104" s="353"/>
      <c r="P104" s="64"/>
      <c r="AE104" s="64"/>
      <c r="AF104" s="64"/>
      <c r="AG104" s="64"/>
      <c r="AH104" s="64"/>
      <c r="AI104" s="64"/>
      <c r="AJ104" s="64"/>
      <c r="AK104" s="64"/>
    </row>
    <row r="105" spans="1:37" s="9" customFormat="1">
      <c r="A105" s="93"/>
      <c r="B105" s="64"/>
      <c r="D105" s="283"/>
      <c r="E105" s="64"/>
      <c r="F105" s="284"/>
      <c r="G105" s="285"/>
      <c r="H105" s="286"/>
      <c r="I105" s="352"/>
      <c r="J105" s="64"/>
      <c r="K105" s="64"/>
      <c r="L105" s="353"/>
      <c r="M105" s="353"/>
      <c r="N105" s="353"/>
      <c r="P105" s="64"/>
      <c r="AE105" s="64"/>
      <c r="AF105" s="64"/>
      <c r="AG105" s="64"/>
      <c r="AH105" s="64"/>
      <c r="AI105" s="64"/>
      <c r="AJ105" s="64"/>
      <c r="AK105" s="64"/>
    </row>
    <row r="106" spans="1:37" s="9" customFormat="1">
      <c r="A106" s="93"/>
      <c r="B106" s="64"/>
      <c r="D106" s="283"/>
      <c r="E106" s="64"/>
      <c r="F106" s="284"/>
      <c r="G106" s="285"/>
      <c r="H106" s="286"/>
      <c r="I106" s="352"/>
      <c r="J106" s="64"/>
      <c r="K106" s="64"/>
      <c r="L106" s="353"/>
      <c r="M106" s="353"/>
      <c r="N106" s="353"/>
      <c r="P106" s="64"/>
      <c r="AE106" s="64"/>
      <c r="AF106" s="64"/>
      <c r="AG106" s="64"/>
      <c r="AH106" s="64"/>
      <c r="AI106" s="64"/>
      <c r="AJ106" s="64"/>
      <c r="AK106" s="64"/>
    </row>
    <row r="107" spans="1:37" s="9" customFormat="1">
      <c r="A107" s="93"/>
      <c r="B107" s="64"/>
      <c r="D107" s="283"/>
      <c r="E107" s="64"/>
      <c r="F107" s="284"/>
      <c r="G107" s="285"/>
      <c r="H107" s="286"/>
      <c r="I107" s="352"/>
      <c r="J107" s="64"/>
      <c r="K107" s="64"/>
      <c r="L107" s="353"/>
      <c r="M107" s="353"/>
      <c r="N107" s="353"/>
      <c r="P107" s="64"/>
      <c r="AE107" s="64"/>
      <c r="AF107" s="64"/>
      <c r="AG107" s="64"/>
      <c r="AH107" s="64"/>
      <c r="AI107" s="64"/>
      <c r="AJ107" s="64"/>
      <c r="AK107" s="64"/>
    </row>
    <row r="108" spans="1:37" s="9" customFormat="1">
      <c r="A108" s="93"/>
      <c r="B108" s="64"/>
      <c r="D108" s="283"/>
      <c r="E108" s="64"/>
      <c r="F108" s="284"/>
      <c r="G108" s="285"/>
      <c r="H108" s="286"/>
      <c r="I108" s="352"/>
      <c r="J108" s="64"/>
      <c r="K108" s="64"/>
      <c r="L108" s="353"/>
      <c r="M108" s="353"/>
      <c r="N108" s="353"/>
      <c r="P108" s="64"/>
      <c r="AE108" s="64"/>
      <c r="AF108" s="64"/>
      <c r="AG108" s="64"/>
      <c r="AH108" s="64"/>
      <c r="AI108" s="64"/>
      <c r="AJ108" s="64"/>
      <c r="AK108" s="64"/>
    </row>
    <row r="109" spans="1:37" s="9" customFormat="1">
      <c r="A109" s="93"/>
      <c r="B109" s="64"/>
      <c r="D109" s="283"/>
      <c r="E109" s="64"/>
      <c r="F109" s="284"/>
      <c r="G109" s="285"/>
      <c r="H109" s="286"/>
      <c r="I109" s="352"/>
      <c r="J109" s="64"/>
      <c r="K109" s="64"/>
      <c r="L109" s="353"/>
      <c r="M109" s="353"/>
      <c r="N109" s="353"/>
      <c r="P109" s="64"/>
      <c r="AE109" s="64"/>
      <c r="AF109" s="64"/>
      <c r="AG109" s="64"/>
      <c r="AH109" s="64"/>
      <c r="AI109" s="64"/>
      <c r="AJ109" s="64"/>
      <c r="AK109" s="64"/>
    </row>
    <row r="110" spans="1:37" s="9" customFormat="1">
      <c r="A110" s="93"/>
      <c r="B110" s="64"/>
      <c r="D110" s="283"/>
      <c r="E110" s="64"/>
      <c r="F110" s="284"/>
      <c r="G110" s="285"/>
      <c r="H110" s="286"/>
      <c r="I110" s="352"/>
      <c r="J110" s="64"/>
      <c r="K110" s="64"/>
      <c r="L110" s="353"/>
      <c r="M110" s="353"/>
      <c r="N110" s="353"/>
      <c r="P110" s="64"/>
      <c r="AE110" s="64"/>
      <c r="AF110" s="64"/>
      <c r="AG110" s="64"/>
      <c r="AH110" s="64"/>
      <c r="AI110" s="64"/>
      <c r="AJ110" s="64"/>
      <c r="AK110" s="64"/>
    </row>
    <row r="111" spans="1:37" s="9" customFormat="1">
      <c r="A111" s="93"/>
      <c r="B111" s="64"/>
      <c r="D111" s="283"/>
      <c r="E111" s="64"/>
      <c r="F111" s="284"/>
      <c r="G111" s="285"/>
      <c r="H111" s="286"/>
      <c r="I111" s="352"/>
      <c r="J111" s="64"/>
      <c r="K111" s="64"/>
      <c r="L111" s="353"/>
      <c r="M111" s="353"/>
      <c r="N111" s="353"/>
      <c r="P111" s="64"/>
      <c r="AE111" s="64"/>
      <c r="AF111" s="64"/>
      <c r="AG111" s="64"/>
      <c r="AH111" s="64"/>
      <c r="AI111" s="64"/>
      <c r="AJ111" s="64"/>
      <c r="AK111" s="64"/>
    </row>
    <row r="112" spans="1:37" s="9" customFormat="1">
      <c r="A112" s="93"/>
      <c r="B112" s="64"/>
      <c r="D112" s="283"/>
      <c r="E112" s="64"/>
      <c r="F112" s="284"/>
      <c r="G112" s="285"/>
      <c r="H112" s="286"/>
      <c r="I112" s="352"/>
      <c r="J112" s="64"/>
      <c r="K112" s="64"/>
      <c r="L112" s="353"/>
      <c r="M112" s="353"/>
      <c r="N112" s="353"/>
      <c r="P112" s="64"/>
      <c r="AE112" s="64"/>
      <c r="AF112" s="64"/>
      <c r="AG112" s="64"/>
      <c r="AH112" s="64"/>
      <c r="AI112" s="64"/>
      <c r="AJ112" s="64"/>
      <c r="AK112" s="64"/>
    </row>
    <row r="113" spans="1:37" s="9" customFormat="1" ht="15.75">
      <c r="A113" s="93"/>
      <c r="B113" s="64"/>
      <c r="D113" s="283"/>
      <c r="E113" s="64"/>
      <c r="F113" s="284"/>
      <c r="G113" s="285"/>
      <c r="H113" s="286"/>
      <c r="I113" s="352"/>
      <c r="J113" s="64"/>
      <c r="K113" s="64"/>
      <c r="L113" s="353"/>
      <c r="M113" s="353"/>
      <c r="N113" s="353"/>
      <c r="P113" s="64"/>
      <c r="AE113" s="98"/>
      <c r="AF113" s="98"/>
      <c r="AG113" s="98"/>
      <c r="AH113" s="98"/>
      <c r="AI113" s="98"/>
      <c r="AJ113" s="98"/>
      <c r="AK113" s="98"/>
    </row>
    <row r="114" spans="1:37" s="9" customFormat="1" ht="15.75">
      <c r="A114" s="93"/>
      <c r="B114" s="64"/>
      <c r="D114" s="283"/>
      <c r="E114" s="64"/>
      <c r="F114" s="284"/>
      <c r="G114" s="285"/>
      <c r="H114" s="286"/>
      <c r="I114" s="352"/>
      <c r="J114" s="64"/>
      <c r="K114" s="64"/>
      <c r="L114" s="353"/>
      <c r="M114" s="353"/>
      <c r="N114" s="353"/>
      <c r="P114" s="64"/>
      <c r="AE114" s="98"/>
      <c r="AF114" s="98"/>
      <c r="AG114" s="98"/>
      <c r="AH114" s="98"/>
      <c r="AI114" s="98"/>
      <c r="AJ114" s="98"/>
      <c r="AK114" s="98"/>
    </row>
    <row r="115" spans="1:37" s="9" customFormat="1" ht="15.75">
      <c r="A115" s="93"/>
      <c r="B115" s="64"/>
      <c r="D115" s="283"/>
      <c r="E115" s="64"/>
      <c r="F115" s="284"/>
      <c r="G115" s="285"/>
      <c r="H115" s="286"/>
      <c r="I115" s="352"/>
      <c r="J115" s="64"/>
      <c r="K115" s="64"/>
      <c r="L115" s="353"/>
      <c r="M115" s="353"/>
      <c r="N115" s="353"/>
      <c r="P115" s="64"/>
      <c r="AE115" s="98"/>
      <c r="AF115" s="98"/>
      <c r="AG115" s="98"/>
      <c r="AH115" s="98"/>
      <c r="AI115" s="98"/>
      <c r="AJ115" s="98"/>
      <c r="AK115" s="98"/>
    </row>
    <row r="116" spans="1:37" s="9" customFormat="1" ht="15.75">
      <c r="A116" s="93"/>
      <c r="B116" s="64"/>
      <c r="D116" s="283"/>
      <c r="E116" s="64"/>
      <c r="F116" s="284"/>
      <c r="G116" s="285"/>
      <c r="H116" s="286"/>
      <c r="I116" s="352"/>
      <c r="J116" s="64"/>
      <c r="K116" s="64"/>
      <c r="L116" s="353"/>
      <c r="M116" s="353"/>
      <c r="N116" s="353"/>
      <c r="P116" s="64"/>
      <c r="AE116" s="98"/>
      <c r="AF116" s="98"/>
      <c r="AG116" s="98"/>
      <c r="AH116" s="98"/>
      <c r="AI116" s="98"/>
      <c r="AJ116" s="98"/>
      <c r="AK116" s="98"/>
    </row>
    <row r="117" spans="1:37" s="9" customFormat="1">
      <c r="A117" s="93"/>
      <c r="B117" s="64"/>
      <c r="D117" s="283"/>
      <c r="E117" s="64"/>
      <c r="F117" s="284"/>
      <c r="G117" s="285"/>
      <c r="H117" s="286"/>
      <c r="I117" s="352"/>
      <c r="J117" s="64"/>
      <c r="K117" s="64"/>
      <c r="L117" s="353"/>
      <c r="M117" s="353"/>
      <c r="N117" s="353"/>
      <c r="P117" s="64"/>
      <c r="AE117" s="64"/>
      <c r="AF117" s="64"/>
      <c r="AG117" s="64"/>
      <c r="AH117" s="64"/>
      <c r="AI117" s="64"/>
      <c r="AJ117" s="64"/>
      <c r="AK117" s="64"/>
    </row>
    <row r="118" spans="1:37" s="9" customFormat="1">
      <c r="A118" s="93"/>
      <c r="B118" s="64"/>
      <c r="D118" s="283"/>
      <c r="E118" s="64"/>
      <c r="F118" s="284"/>
      <c r="G118" s="285"/>
      <c r="H118" s="286"/>
      <c r="I118" s="352"/>
      <c r="J118" s="64"/>
      <c r="K118" s="64"/>
      <c r="L118" s="353"/>
      <c r="M118" s="353"/>
      <c r="N118" s="353"/>
      <c r="P118" s="64"/>
      <c r="AE118" s="64"/>
      <c r="AF118" s="64"/>
      <c r="AG118" s="64"/>
      <c r="AH118" s="64"/>
      <c r="AI118" s="64"/>
      <c r="AJ118" s="64"/>
      <c r="AK118" s="64"/>
    </row>
    <row r="119" spans="1:37" s="9" customFormat="1">
      <c r="A119" s="93"/>
      <c r="B119" s="64"/>
      <c r="D119" s="283"/>
      <c r="E119" s="64"/>
      <c r="F119" s="284"/>
      <c r="G119" s="285"/>
      <c r="H119" s="286"/>
      <c r="I119" s="352"/>
      <c r="J119" s="64"/>
      <c r="K119" s="64"/>
      <c r="L119" s="353"/>
      <c r="M119" s="353"/>
      <c r="N119" s="353"/>
      <c r="P119" s="64"/>
      <c r="AE119" s="64"/>
      <c r="AF119" s="64"/>
      <c r="AG119" s="64"/>
      <c r="AH119" s="64"/>
      <c r="AI119" s="64"/>
      <c r="AJ119" s="64"/>
      <c r="AK119" s="64"/>
    </row>
    <row r="120" spans="1:37" s="9" customFormat="1">
      <c r="A120" s="93"/>
      <c r="B120" s="64"/>
      <c r="D120" s="283"/>
      <c r="E120" s="64"/>
      <c r="F120" s="284"/>
      <c r="G120" s="285"/>
      <c r="H120" s="286"/>
      <c r="I120" s="352"/>
      <c r="J120" s="64"/>
      <c r="K120" s="64"/>
      <c r="L120" s="353"/>
      <c r="M120" s="353"/>
      <c r="N120" s="353"/>
      <c r="P120" s="64"/>
      <c r="AE120" s="64"/>
      <c r="AF120" s="64"/>
      <c r="AG120" s="64"/>
      <c r="AH120" s="64"/>
      <c r="AI120" s="64"/>
      <c r="AJ120" s="64"/>
      <c r="AK120" s="64"/>
    </row>
    <row r="121" spans="1:37" s="9" customFormat="1">
      <c r="A121" s="93"/>
      <c r="B121" s="64"/>
      <c r="D121" s="283"/>
      <c r="E121" s="64"/>
      <c r="F121" s="284"/>
      <c r="G121" s="285"/>
      <c r="H121" s="286"/>
      <c r="I121" s="352"/>
      <c r="J121" s="64"/>
      <c r="K121" s="64"/>
      <c r="L121" s="353"/>
      <c r="M121" s="353"/>
      <c r="N121" s="353"/>
      <c r="P121" s="64"/>
      <c r="AE121" s="64"/>
      <c r="AF121" s="64"/>
      <c r="AG121" s="64"/>
      <c r="AH121" s="64"/>
      <c r="AI121" s="64"/>
      <c r="AJ121" s="64"/>
      <c r="AK121" s="64"/>
    </row>
    <row r="122" spans="1:37" s="9" customFormat="1">
      <c r="A122" s="93"/>
      <c r="B122" s="64"/>
      <c r="D122" s="283"/>
      <c r="E122" s="64"/>
      <c r="F122" s="284"/>
      <c r="G122" s="285"/>
      <c r="H122" s="286"/>
      <c r="I122" s="352"/>
      <c r="J122" s="64"/>
      <c r="K122" s="64"/>
      <c r="L122" s="353"/>
      <c r="M122" s="353"/>
      <c r="N122" s="353"/>
      <c r="P122" s="64"/>
      <c r="AE122" s="64"/>
      <c r="AF122" s="64"/>
      <c r="AG122" s="64"/>
      <c r="AH122" s="64"/>
      <c r="AI122" s="64"/>
      <c r="AJ122" s="64"/>
      <c r="AK122" s="64"/>
    </row>
    <row r="123" spans="1:37" s="9" customFormat="1">
      <c r="A123" s="93"/>
      <c r="B123" s="64"/>
      <c r="D123" s="283"/>
      <c r="E123" s="64"/>
      <c r="F123" s="284"/>
      <c r="G123" s="285"/>
      <c r="H123" s="286"/>
      <c r="I123" s="352"/>
      <c r="J123" s="64"/>
      <c r="K123" s="64"/>
      <c r="L123" s="353"/>
      <c r="M123" s="353"/>
      <c r="N123" s="353"/>
      <c r="P123" s="64"/>
      <c r="AE123" s="64"/>
      <c r="AF123" s="64"/>
      <c r="AG123" s="64"/>
      <c r="AH123" s="64"/>
      <c r="AI123" s="64"/>
      <c r="AJ123" s="64"/>
      <c r="AK123" s="64"/>
    </row>
    <row r="124" spans="1:37" s="9" customFormat="1">
      <c r="A124" s="93"/>
      <c r="B124" s="64"/>
      <c r="D124" s="283"/>
      <c r="E124" s="64"/>
      <c r="F124" s="284"/>
      <c r="G124" s="285"/>
      <c r="H124" s="286"/>
      <c r="I124" s="352"/>
      <c r="J124" s="64"/>
      <c r="K124" s="64"/>
      <c r="L124" s="353"/>
      <c r="M124" s="353"/>
      <c r="N124" s="353"/>
      <c r="P124" s="64"/>
      <c r="AE124" s="64"/>
      <c r="AF124" s="64"/>
      <c r="AG124" s="64"/>
      <c r="AH124" s="64"/>
      <c r="AI124" s="64"/>
      <c r="AJ124" s="64"/>
      <c r="AK124" s="64"/>
    </row>
    <row r="125" spans="1:37" s="9" customFormat="1">
      <c r="A125" s="93"/>
      <c r="B125" s="64"/>
      <c r="D125" s="283"/>
      <c r="E125" s="64"/>
      <c r="F125" s="284"/>
      <c r="G125" s="285"/>
      <c r="H125" s="286"/>
      <c r="I125" s="352"/>
      <c r="J125" s="64"/>
      <c r="K125" s="64"/>
      <c r="L125" s="353"/>
      <c r="M125" s="353"/>
      <c r="N125" s="353"/>
      <c r="P125" s="64"/>
      <c r="AE125" s="64"/>
      <c r="AF125" s="64"/>
      <c r="AG125" s="64"/>
      <c r="AH125" s="64"/>
      <c r="AI125" s="64"/>
      <c r="AJ125" s="64"/>
      <c r="AK125" s="64"/>
    </row>
    <row r="126" spans="1:37" s="9" customFormat="1">
      <c r="A126" s="93"/>
      <c r="B126" s="64"/>
      <c r="D126" s="283"/>
      <c r="E126" s="64"/>
      <c r="F126" s="284"/>
      <c r="G126" s="285"/>
      <c r="H126" s="286"/>
      <c r="I126" s="352"/>
      <c r="J126" s="64"/>
      <c r="K126" s="64"/>
      <c r="L126" s="353"/>
      <c r="M126" s="353"/>
      <c r="N126" s="353"/>
      <c r="P126" s="64"/>
      <c r="AE126" s="64"/>
      <c r="AF126" s="64"/>
      <c r="AG126" s="64"/>
      <c r="AH126" s="64"/>
      <c r="AI126" s="64"/>
      <c r="AJ126" s="64"/>
      <c r="AK126" s="64"/>
    </row>
    <row r="127" spans="1:37" s="9" customFormat="1">
      <c r="A127" s="93"/>
      <c r="B127" s="64"/>
      <c r="D127" s="283"/>
      <c r="E127" s="64"/>
      <c r="F127" s="284"/>
      <c r="G127" s="285"/>
      <c r="H127" s="286"/>
      <c r="I127" s="352"/>
      <c r="J127" s="64"/>
      <c r="K127" s="64"/>
      <c r="L127" s="353"/>
      <c r="M127" s="353"/>
      <c r="N127" s="353"/>
      <c r="P127" s="64"/>
      <c r="AE127" s="64"/>
      <c r="AF127" s="64"/>
      <c r="AG127" s="64"/>
      <c r="AH127" s="64"/>
      <c r="AI127" s="64"/>
      <c r="AJ127" s="64"/>
      <c r="AK127" s="64"/>
    </row>
    <row r="128" spans="1:37" s="9" customFormat="1">
      <c r="A128" s="93"/>
      <c r="B128" s="64"/>
      <c r="D128" s="283"/>
      <c r="E128" s="64"/>
      <c r="F128" s="284"/>
      <c r="G128" s="285"/>
      <c r="H128" s="286"/>
      <c r="I128" s="352"/>
      <c r="J128" s="64"/>
      <c r="K128" s="64"/>
      <c r="L128" s="353"/>
      <c r="M128" s="353"/>
      <c r="N128" s="353"/>
      <c r="P128" s="64"/>
      <c r="AE128" s="121"/>
      <c r="AF128" s="121"/>
      <c r="AG128" s="121"/>
      <c r="AH128" s="121"/>
      <c r="AI128" s="121"/>
      <c r="AJ128" s="121"/>
      <c r="AK128" s="121"/>
    </row>
    <row r="129" spans="1:37" s="9" customFormat="1">
      <c r="A129" s="93"/>
      <c r="B129" s="64"/>
      <c r="D129" s="283"/>
      <c r="E129" s="64"/>
      <c r="F129" s="284"/>
      <c r="G129" s="285"/>
      <c r="H129" s="286"/>
      <c r="I129" s="352"/>
      <c r="J129" s="64"/>
      <c r="K129" s="64"/>
      <c r="L129" s="353"/>
      <c r="M129" s="353"/>
      <c r="N129" s="353"/>
      <c r="P129" s="64"/>
      <c r="AE129" s="64"/>
      <c r="AF129" s="64"/>
      <c r="AG129" s="64"/>
      <c r="AH129" s="64"/>
      <c r="AI129" s="64"/>
      <c r="AJ129" s="64"/>
      <c r="AK129" s="64"/>
    </row>
    <row r="130" spans="1:37" s="9" customFormat="1">
      <c r="A130" s="93"/>
      <c r="B130" s="64"/>
      <c r="D130" s="283"/>
      <c r="E130" s="64"/>
      <c r="F130" s="284"/>
      <c r="G130" s="285"/>
      <c r="H130" s="286"/>
      <c r="I130" s="352"/>
      <c r="J130" s="64"/>
      <c r="K130" s="64"/>
      <c r="L130" s="353"/>
      <c r="M130" s="353"/>
      <c r="N130" s="353"/>
      <c r="P130" s="64"/>
      <c r="AE130" s="64"/>
      <c r="AF130" s="64"/>
      <c r="AG130" s="64"/>
      <c r="AH130" s="64"/>
      <c r="AI130" s="64"/>
      <c r="AJ130" s="64"/>
      <c r="AK130" s="64"/>
    </row>
    <row r="131" spans="1:37" s="9" customFormat="1">
      <c r="A131" s="93"/>
      <c r="B131" s="64"/>
      <c r="D131" s="283"/>
      <c r="E131" s="64"/>
      <c r="F131" s="284"/>
      <c r="G131" s="285"/>
      <c r="H131" s="286"/>
      <c r="I131" s="352"/>
      <c r="J131" s="64"/>
      <c r="K131" s="64"/>
      <c r="L131" s="353"/>
      <c r="M131" s="353"/>
      <c r="N131" s="353"/>
      <c r="P131" s="64"/>
      <c r="AE131" s="64"/>
      <c r="AF131" s="64"/>
      <c r="AG131" s="64"/>
      <c r="AH131" s="64"/>
      <c r="AI131" s="64"/>
      <c r="AJ131" s="64"/>
      <c r="AK131" s="64"/>
    </row>
    <row r="132" spans="1:37" s="9" customFormat="1">
      <c r="A132" s="93"/>
      <c r="B132" s="64"/>
      <c r="D132" s="283"/>
      <c r="E132" s="64"/>
      <c r="F132" s="284"/>
      <c r="G132" s="285"/>
      <c r="H132" s="286"/>
      <c r="I132" s="352"/>
      <c r="J132" s="64"/>
      <c r="K132" s="64"/>
      <c r="L132" s="353"/>
      <c r="M132" s="353"/>
      <c r="N132" s="353"/>
      <c r="P132" s="64"/>
      <c r="AE132" s="20"/>
      <c r="AF132" s="20"/>
      <c r="AG132" s="20"/>
      <c r="AH132" s="20"/>
      <c r="AI132" s="20"/>
      <c r="AJ132" s="20"/>
      <c r="AK132" s="20"/>
    </row>
    <row r="133" spans="1:37" s="9" customFormat="1">
      <c r="A133" s="93"/>
      <c r="B133" s="64"/>
      <c r="D133" s="283"/>
      <c r="E133" s="64"/>
      <c r="F133" s="284"/>
      <c r="G133" s="285"/>
      <c r="H133" s="286"/>
      <c r="I133" s="352"/>
      <c r="J133" s="64"/>
      <c r="K133" s="64"/>
      <c r="L133" s="353"/>
      <c r="M133" s="353"/>
      <c r="N133" s="353"/>
      <c r="P133" s="64"/>
      <c r="AE133" s="64"/>
      <c r="AF133" s="64"/>
      <c r="AG133" s="64"/>
      <c r="AH133" s="64"/>
      <c r="AI133" s="64"/>
      <c r="AJ133" s="64"/>
      <c r="AK133" s="64"/>
    </row>
    <row r="134" spans="1:37" s="9" customFormat="1">
      <c r="A134" s="93"/>
      <c r="B134" s="64"/>
      <c r="D134" s="283"/>
      <c r="E134" s="64"/>
      <c r="F134" s="284"/>
      <c r="G134" s="285"/>
      <c r="H134" s="286"/>
      <c r="I134" s="352"/>
      <c r="J134" s="64"/>
      <c r="K134" s="64"/>
      <c r="L134" s="353"/>
      <c r="M134" s="353"/>
      <c r="N134" s="353"/>
      <c r="P134" s="64"/>
      <c r="AE134" s="20"/>
      <c r="AF134" s="20"/>
      <c r="AG134" s="20"/>
      <c r="AH134" s="20"/>
      <c r="AI134" s="20"/>
      <c r="AJ134" s="20"/>
      <c r="AK134" s="20"/>
    </row>
    <row r="135" spans="1:37" s="9" customFormat="1">
      <c r="A135" s="93"/>
      <c r="B135" s="64"/>
      <c r="D135" s="283"/>
      <c r="E135" s="64"/>
      <c r="F135" s="284"/>
      <c r="G135" s="285"/>
      <c r="H135" s="286"/>
      <c r="I135" s="352"/>
      <c r="J135" s="64"/>
      <c r="K135" s="64"/>
      <c r="L135" s="353"/>
      <c r="M135" s="353"/>
      <c r="N135" s="353"/>
      <c r="P135" s="64"/>
      <c r="AE135" s="20"/>
      <c r="AF135" s="20"/>
      <c r="AG135" s="20"/>
      <c r="AH135" s="20"/>
      <c r="AI135" s="20"/>
      <c r="AJ135" s="20"/>
      <c r="AK135" s="20"/>
    </row>
    <row r="136" spans="1:37" s="9" customFormat="1">
      <c r="A136" s="93"/>
      <c r="B136" s="64"/>
      <c r="D136" s="283"/>
      <c r="E136" s="64"/>
      <c r="F136" s="284"/>
      <c r="G136" s="285"/>
      <c r="H136" s="286"/>
      <c r="I136" s="352"/>
      <c r="J136" s="64"/>
      <c r="K136" s="64"/>
      <c r="L136" s="353"/>
      <c r="M136" s="353"/>
      <c r="N136" s="353"/>
      <c r="P136" s="64"/>
      <c r="AE136" s="64"/>
      <c r="AF136" s="64"/>
      <c r="AG136" s="64"/>
      <c r="AH136" s="64"/>
      <c r="AI136" s="64"/>
      <c r="AJ136" s="64"/>
      <c r="AK136" s="64"/>
    </row>
    <row r="137" spans="1:37" s="9" customFormat="1">
      <c r="A137" s="93"/>
      <c r="B137" s="64"/>
      <c r="D137" s="283"/>
      <c r="E137" s="64"/>
      <c r="F137" s="284"/>
      <c r="G137" s="285"/>
      <c r="H137" s="286"/>
      <c r="I137" s="352"/>
      <c r="J137" s="64"/>
      <c r="K137" s="64"/>
      <c r="L137" s="353"/>
      <c r="M137" s="353"/>
      <c r="N137" s="353"/>
      <c r="P137" s="64"/>
      <c r="AE137" s="64"/>
      <c r="AF137" s="64"/>
      <c r="AG137" s="64"/>
      <c r="AH137" s="64"/>
      <c r="AI137" s="64"/>
      <c r="AJ137" s="64"/>
      <c r="AK137" s="64"/>
    </row>
    <row r="138" spans="1:37" s="9" customFormat="1">
      <c r="A138" s="93"/>
      <c r="B138" s="64"/>
      <c r="D138" s="283"/>
      <c r="E138" s="64"/>
      <c r="F138" s="284"/>
      <c r="G138" s="285"/>
      <c r="H138" s="286"/>
      <c r="I138" s="352"/>
      <c r="J138" s="64"/>
      <c r="K138" s="64"/>
      <c r="L138" s="353"/>
      <c r="M138" s="353"/>
      <c r="N138" s="353"/>
      <c r="P138" s="64"/>
      <c r="AE138" s="64"/>
      <c r="AF138" s="64"/>
      <c r="AG138" s="64"/>
      <c r="AH138" s="64"/>
      <c r="AI138" s="64"/>
      <c r="AJ138" s="64"/>
      <c r="AK138" s="64"/>
    </row>
    <row r="139" spans="1:37" s="9" customFormat="1">
      <c r="A139" s="93"/>
      <c r="B139" s="64"/>
      <c r="D139" s="283"/>
      <c r="E139" s="64"/>
      <c r="F139" s="284"/>
      <c r="G139" s="285"/>
      <c r="H139" s="286"/>
      <c r="I139" s="352"/>
      <c r="J139" s="64"/>
      <c r="K139" s="64"/>
      <c r="L139" s="353"/>
      <c r="M139" s="353"/>
      <c r="N139" s="353"/>
      <c r="P139" s="64"/>
      <c r="AE139" s="64"/>
      <c r="AF139" s="64"/>
      <c r="AG139" s="64"/>
      <c r="AH139" s="64"/>
      <c r="AI139" s="64"/>
      <c r="AJ139" s="64"/>
      <c r="AK139" s="64"/>
    </row>
    <row r="140" spans="1:37" s="9" customFormat="1">
      <c r="A140" s="93"/>
      <c r="B140" s="64"/>
      <c r="D140" s="283"/>
      <c r="E140" s="64"/>
      <c r="F140" s="284"/>
      <c r="G140" s="285"/>
      <c r="H140" s="286"/>
      <c r="I140" s="352"/>
      <c r="J140" s="64"/>
      <c r="K140" s="64"/>
      <c r="L140" s="353"/>
      <c r="M140" s="353"/>
      <c r="N140" s="353"/>
      <c r="P140" s="64"/>
      <c r="AE140" s="20"/>
      <c r="AF140" s="20"/>
      <c r="AG140" s="20"/>
      <c r="AH140" s="20"/>
      <c r="AI140" s="20"/>
      <c r="AJ140" s="20"/>
      <c r="AK140" s="20"/>
    </row>
    <row r="141" spans="1:37" s="9" customFormat="1">
      <c r="A141" s="93"/>
      <c r="B141" s="64"/>
      <c r="D141" s="283"/>
      <c r="E141" s="64"/>
      <c r="F141" s="284"/>
      <c r="G141" s="285"/>
      <c r="H141" s="286"/>
      <c r="I141" s="352"/>
      <c r="J141" s="64"/>
      <c r="K141" s="64"/>
      <c r="L141" s="353"/>
      <c r="M141" s="353"/>
      <c r="N141" s="353"/>
      <c r="P141" s="64"/>
      <c r="AE141" s="64"/>
      <c r="AF141" s="64"/>
      <c r="AG141" s="64"/>
      <c r="AH141" s="64"/>
      <c r="AI141" s="64"/>
      <c r="AJ141" s="64"/>
      <c r="AK141" s="64"/>
    </row>
    <row r="142" spans="1:37" s="9" customFormat="1">
      <c r="A142" s="93"/>
      <c r="B142" s="64"/>
      <c r="D142" s="283"/>
      <c r="E142" s="64"/>
      <c r="F142" s="284"/>
      <c r="G142" s="285"/>
      <c r="H142" s="286"/>
      <c r="I142" s="352"/>
      <c r="J142" s="64"/>
      <c r="K142" s="64"/>
      <c r="L142" s="353"/>
      <c r="M142" s="353"/>
      <c r="N142" s="353"/>
      <c r="P142" s="64"/>
      <c r="AE142" s="64"/>
      <c r="AF142" s="64"/>
      <c r="AG142" s="64"/>
      <c r="AH142" s="64"/>
      <c r="AI142" s="64"/>
      <c r="AJ142" s="64"/>
      <c r="AK142" s="64"/>
    </row>
    <row r="143" spans="1:37" s="9" customFormat="1">
      <c r="A143" s="93"/>
      <c r="B143" s="64"/>
      <c r="D143" s="283"/>
      <c r="E143" s="64"/>
      <c r="F143" s="284"/>
      <c r="G143" s="285"/>
      <c r="H143" s="286"/>
      <c r="I143" s="352"/>
      <c r="J143" s="64"/>
      <c r="K143" s="64"/>
      <c r="L143" s="353"/>
      <c r="M143" s="353"/>
      <c r="N143" s="353"/>
      <c r="P143" s="64"/>
      <c r="AE143" s="20"/>
      <c r="AF143" s="20"/>
      <c r="AG143" s="20"/>
      <c r="AH143" s="20"/>
      <c r="AI143" s="20"/>
      <c r="AJ143" s="20"/>
      <c r="AK143" s="20"/>
    </row>
    <row r="144" spans="1:37" s="9" customFormat="1">
      <c r="A144" s="93"/>
      <c r="B144" s="64"/>
      <c r="D144" s="283"/>
      <c r="E144" s="64"/>
      <c r="F144" s="284"/>
      <c r="G144" s="285"/>
      <c r="H144" s="286"/>
      <c r="I144" s="352"/>
      <c r="J144" s="64"/>
      <c r="K144" s="64"/>
      <c r="L144" s="353"/>
      <c r="M144" s="353"/>
      <c r="N144" s="353"/>
      <c r="P144" s="64"/>
      <c r="AE144" s="64"/>
      <c r="AF144" s="64"/>
      <c r="AG144" s="64"/>
      <c r="AH144" s="64"/>
      <c r="AI144" s="64"/>
      <c r="AJ144" s="64"/>
      <c r="AK144" s="64"/>
    </row>
    <row r="145" spans="1:37" s="9" customFormat="1">
      <c r="A145" s="93"/>
      <c r="B145" s="64"/>
      <c r="D145" s="283"/>
      <c r="E145" s="64"/>
      <c r="F145" s="284"/>
      <c r="G145" s="285"/>
      <c r="H145" s="286"/>
      <c r="I145" s="352"/>
      <c r="J145" s="64"/>
      <c r="K145" s="64"/>
      <c r="L145" s="353"/>
      <c r="M145" s="353"/>
      <c r="N145" s="353"/>
      <c r="P145" s="64"/>
      <c r="AE145" s="20"/>
      <c r="AF145" s="20"/>
      <c r="AG145" s="20"/>
      <c r="AH145" s="20"/>
      <c r="AI145" s="20"/>
      <c r="AJ145" s="20"/>
      <c r="AK145" s="20"/>
    </row>
    <row r="146" spans="1:37" s="9" customFormat="1">
      <c r="A146" s="93"/>
      <c r="B146" s="64"/>
      <c r="D146" s="283"/>
      <c r="E146" s="64"/>
      <c r="F146" s="284"/>
      <c r="G146" s="285"/>
      <c r="H146" s="286"/>
      <c r="I146" s="352"/>
      <c r="J146" s="64"/>
      <c r="K146" s="64"/>
      <c r="L146" s="353"/>
      <c r="M146" s="353"/>
      <c r="N146" s="353"/>
      <c r="P146" s="64"/>
      <c r="AE146" s="20"/>
      <c r="AF146" s="20"/>
      <c r="AG146" s="20"/>
      <c r="AH146" s="20"/>
      <c r="AI146" s="20"/>
      <c r="AJ146" s="20"/>
      <c r="AK146" s="20"/>
    </row>
    <row r="147" spans="1:37" s="9" customFormat="1">
      <c r="A147" s="93"/>
      <c r="B147" s="64"/>
      <c r="D147" s="283"/>
      <c r="E147" s="64"/>
      <c r="F147" s="284"/>
      <c r="G147" s="285"/>
      <c r="H147" s="286"/>
      <c r="I147" s="352"/>
      <c r="J147" s="64"/>
      <c r="K147" s="64"/>
      <c r="L147" s="353"/>
      <c r="M147" s="353"/>
      <c r="N147" s="353"/>
      <c r="P147" s="64"/>
      <c r="AE147" s="20"/>
      <c r="AF147" s="20"/>
      <c r="AG147" s="20"/>
      <c r="AH147" s="20"/>
      <c r="AI147" s="20"/>
      <c r="AJ147" s="20"/>
      <c r="AK147" s="20"/>
    </row>
    <row r="148" spans="1:37" s="9" customFormat="1">
      <c r="A148" s="93"/>
      <c r="B148" s="64"/>
      <c r="D148" s="283"/>
      <c r="E148" s="64"/>
      <c r="F148" s="284"/>
      <c r="G148" s="285"/>
      <c r="H148" s="286"/>
      <c r="I148" s="352"/>
      <c r="J148" s="64"/>
      <c r="K148" s="64"/>
      <c r="L148" s="353"/>
      <c r="M148" s="353"/>
      <c r="N148" s="353"/>
      <c r="P148" s="64"/>
      <c r="AE148" s="20"/>
      <c r="AF148" s="20"/>
      <c r="AG148" s="20"/>
      <c r="AH148" s="20"/>
      <c r="AI148" s="20"/>
      <c r="AJ148" s="20"/>
      <c r="AK148" s="20"/>
    </row>
    <row r="149" spans="1:37" s="9" customFormat="1">
      <c r="A149" s="93"/>
      <c r="B149" s="64"/>
      <c r="D149" s="283"/>
      <c r="E149" s="64"/>
      <c r="F149" s="284"/>
      <c r="G149" s="285"/>
      <c r="H149" s="286"/>
      <c r="I149" s="352"/>
      <c r="J149" s="64"/>
      <c r="K149" s="64"/>
      <c r="L149" s="353"/>
      <c r="M149" s="353"/>
      <c r="N149" s="353"/>
      <c r="P149" s="64"/>
      <c r="AE149" s="64"/>
      <c r="AF149" s="64"/>
      <c r="AG149" s="64"/>
      <c r="AH149" s="64"/>
      <c r="AI149" s="64"/>
      <c r="AJ149" s="64"/>
      <c r="AK149" s="64"/>
    </row>
    <row r="150" spans="1:37" s="9" customFormat="1">
      <c r="A150" s="93"/>
      <c r="B150" s="64"/>
      <c r="D150" s="283"/>
      <c r="E150" s="64"/>
      <c r="F150" s="284"/>
      <c r="G150" s="285"/>
      <c r="H150" s="286"/>
      <c r="I150" s="352"/>
      <c r="J150" s="64"/>
      <c r="K150" s="64"/>
      <c r="L150" s="353"/>
      <c r="M150" s="353"/>
      <c r="N150" s="353"/>
      <c r="P150" s="64"/>
      <c r="AE150" s="64"/>
      <c r="AF150" s="64"/>
      <c r="AG150" s="64"/>
      <c r="AH150" s="64"/>
      <c r="AI150" s="64"/>
      <c r="AJ150" s="64"/>
      <c r="AK150" s="64"/>
    </row>
    <row r="151" spans="1:37" s="9" customFormat="1">
      <c r="A151" s="93"/>
      <c r="B151" s="64"/>
      <c r="D151" s="283"/>
      <c r="E151" s="64"/>
      <c r="F151" s="284"/>
      <c r="G151" s="285"/>
      <c r="H151" s="286"/>
      <c r="I151" s="352"/>
      <c r="J151" s="64"/>
      <c r="K151" s="64"/>
      <c r="L151" s="353"/>
      <c r="M151" s="353"/>
      <c r="N151" s="353"/>
      <c r="P151" s="64"/>
      <c r="AE151" s="64"/>
      <c r="AF151" s="64"/>
      <c r="AG151" s="64"/>
      <c r="AH151" s="64"/>
      <c r="AI151" s="64"/>
      <c r="AJ151" s="64"/>
      <c r="AK151" s="64"/>
    </row>
    <row r="152" spans="1:37" s="9" customFormat="1">
      <c r="A152" s="93"/>
      <c r="B152" s="64"/>
      <c r="D152" s="283"/>
      <c r="E152" s="64"/>
      <c r="F152" s="284"/>
      <c r="G152" s="285"/>
      <c r="H152" s="286"/>
      <c r="I152" s="352"/>
      <c r="J152" s="64"/>
      <c r="K152" s="64"/>
      <c r="L152" s="353"/>
      <c r="M152" s="353"/>
      <c r="N152" s="353"/>
      <c r="P152" s="64"/>
      <c r="AE152" s="64"/>
      <c r="AF152" s="64"/>
      <c r="AG152" s="64"/>
      <c r="AH152" s="64"/>
      <c r="AI152" s="64"/>
      <c r="AJ152" s="64"/>
      <c r="AK152" s="64"/>
    </row>
    <row r="153" spans="1:37" s="9" customFormat="1">
      <c r="A153" s="93"/>
      <c r="B153" s="64"/>
      <c r="D153" s="283"/>
      <c r="E153" s="64"/>
      <c r="F153" s="284"/>
      <c r="G153" s="285"/>
      <c r="H153" s="286"/>
      <c r="I153" s="352"/>
      <c r="J153" s="64"/>
      <c r="K153" s="64"/>
      <c r="L153" s="353"/>
      <c r="M153" s="353"/>
      <c r="N153" s="353"/>
      <c r="P153" s="64"/>
      <c r="AE153" s="64"/>
      <c r="AF153" s="64"/>
      <c r="AG153" s="64"/>
      <c r="AH153" s="64"/>
      <c r="AI153" s="64"/>
      <c r="AJ153" s="64"/>
      <c r="AK153" s="64"/>
    </row>
    <row r="154" spans="1:37" s="9" customFormat="1">
      <c r="A154" s="93"/>
      <c r="B154" s="64"/>
      <c r="D154" s="283"/>
      <c r="E154" s="64"/>
      <c r="F154" s="284"/>
      <c r="G154" s="285"/>
      <c r="H154" s="286"/>
      <c r="I154" s="352"/>
      <c r="J154" s="64"/>
      <c r="K154" s="64"/>
      <c r="L154" s="353"/>
      <c r="M154" s="353"/>
      <c r="N154" s="353"/>
      <c r="P154" s="64"/>
      <c r="AE154" s="64"/>
      <c r="AF154" s="64"/>
      <c r="AG154" s="64"/>
      <c r="AH154" s="64"/>
      <c r="AI154" s="64"/>
      <c r="AJ154" s="64"/>
      <c r="AK154" s="64"/>
    </row>
    <row r="155" spans="1:37" s="9" customFormat="1">
      <c r="A155" s="93"/>
      <c r="B155" s="64"/>
      <c r="D155" s="283"/>
      <c r="E155" s="64"/>
      <c r="F155" s="284"/>
      <c r="G155" s="285"/>
      <c r="H155" s="286"/>
      <c r="I155" s="352"/>
      <c r="J155" s="64"/>
      <c r="K155" s="64"/>
      <c r="L155" s="353"/>
      <c r="M155" s="353"/>
      <c r="N155" s="353"/>
      <c r="P155" s="64"/>
      <c r="AE155" s="121"/>
      <c r="AF155" s="121"/>
      <c r="AG155" s="121"/>
      <c r="AH155" s="121"/>
      <c r="AI155" s="121"/>
      <c r="AJ155" s="121"/>
      <c r="AK155" s="121"/>
    </row>
    <row r="156" spans="1:37" s="9" customFormat="1">
      <c r="A156" s="93"/>
      <c r="B156" s="64"/>
      <c r="D156" s="283"/>
      <c r="E156" s="64"/>
      <c r="F156" s="284"/>
      <c r="G156" s="285"/>
      <c r="H156" s="286"/>
      <c r="I156" s="352"/>
      <c r="J156" s="64"/>
      <c r="K156" s="64"/>
      <c r="L156" s="353"/>
      <c r="M156" s="353"/>
      <c r="N156" s="353"/>
      <c r="P156" s="64"/>
      <c r="AE156" s="64"/>
      <c r="AF156" s="64"/>
      <c r="AG156" s="64"/>
      <c r="AH156" s="64"/>
      <c r="AI156" s="64"/>
      <c r="AJ156" s="64"/>
      <c r="AK156" s="64"/>
    </row>
    <row r="157" spans="1:37" s="9" customFormat="1">
      <c r="A157" s="93"/>
      <c r="B157" s="64"/>
      <c r="D157" s="283"/>
      <c r="E157" s="64"/>
      <c r="F157" s="284"/>
      <c r="G157" s="285"/>
      <c r="H157" s="286"/>
      <c r="I157" s="352"/>
      <c r="J157" s="64"/>
      <c r="K157" s="64"/>
      <c r="L157" s="353"/>
      <c r="M157" s="353"/>
      <c r="N157" s="353"/>
      <c r="P157" s="64"/>
      <c r="AE157" s="64"/>
      <c r="AF157" s="64"/>
      <c r="AG157" s="64"/>
      <c r="AH157" s="64"/>
      <c r="AI157" s="64"/>
      <c r="AJ157" s="64"/>
      <c r="AK157" s="64"/>
    </row>
    <row r="158" spans="1:37" s="9" customFormat="1">
      <c r="A158" s="93"/>
      <c r="B158" s="64"/>
      <c r="D158" s="283"/>
      <c r="E158" s="64"/>
      <c r="F158" s="284"/>
      <c r="G158" s="285"/>
      <c r="H158" s="286"/>
      <c r="I158" s="352"/>
      <c r="J158" s="64"/>
      <c r="K158" s="64"/>
      <c r="L158" s="353"/>
      <c r="M158" s="353"/>
      <c r="N158" s="353"/>
      <c r="P158" s="64"/>
      <c r="AE158" s="20"/>
      <c r="AF158" s="20"/>
      <c r="AG158" s="20"/>
      <c r="AH158" s="20"/>
      <c r="AI158" s="20"/>
      <c r="AJ158" s="20"/>
      <c r="AK158" s="20"/>
    </row>
    <row r="159" spans="1:37" s="9" customFormat="1">
      <c r="A159" s="93"/>
      <c r="B159" s="64"/>
      <c r="D159" s="283"/>
      <c r="E159" s="64"/>
      <c r="F159" s="284"/>
      <c r="G159" s="285"/>
      <c r="H159" s="286"/>
      <c r="I159" s="352"/>
      <c r="J159" s="64"/>
      <c r="K159" s="64"/>
      <c r="L159" s="353"/>
      <c r="M159" s="353"/>
      <c r="N159" s="353"/>
      <c r="P159" s="64"/>
      <c r="AE159" s="64"/>
      <c r="AF159" s="64"/>
      <c r="AG159" s="64"/>
      <c r="AH159" s="64"/>
      <c r="AI159" s="64"/>
      <c r="AJ159" s="64"/>
      <c r="AK159" s="64"/>
    </row>
    <row r="160" spans="1:37" s="9" customFormat="1">
      <c r="A160" s="93"/>
      <c r="B160" s="64"/>
      <c r="D160" s="283"/>
      <c r="E160" s="64"/>
      <c r="F160" s="284"/>
      <c r="G160" s="285"/>
      <c r="H160" s="286"/>
      <c r="I160" s="352"/>
      <c r="J160" s="64"/>
      <c r="K160" s="64"/>
      <c r="L160" s="353"/>
      <c r="M160" s="353"/>
      <c r="N160" s="353"/>
      <c r="P160" s="64"/>
      <c r="AE160" s="64"/>
      <c r="AF160" s="64"/>
      <c r="AG160" s="64"/>
      <c r="AH160" s="64"/>
      <c r="AI160" s="64"/>
      <c r="AJ160" s="64"/>
      <c r="AK160" s="64"/>
    </row>
    <row r="161" spans="1:37" s="9" customFormat="1">
      <c r="A161" s="93"/>
      <c r="B161" s="64"/>
      <c r="D161" s="283"/>
      <c r="E161" s="64"/>
      <c r="F161" s="284"/>
      <c r="G161" s="285"/>
      <c r="H161" s="286"/>
      <c r="I161" s="352"/>
      <c r="J161" s="64"/>
      <c r="K161" s="64"/>
      <c r="L161" s="353"/>
      <c r="M161" s="353"/>
      <c r="N161" s="353"/>
      <c r="P161" s="64"/>
      <c r="AE161" s="64"/>
      <c r="AF161" s="64"/>
      <c r="AG161" s="64"/>
      <c r="AH161" s="64"/>
      <c r="AI161" s="64"/>
      <c r="AJ161" s="64"/>
      <c r="AK161" s="64"/>
    </row>
    <row r="162" spans="1:37" s="9" customFormat="1">
      <c r="A162" s="93"/>
      <c r="B162" s="64"/>
      <c r="D162" s="283"/>
      <c r="E162" s="64"/>
      <c r="F162" s="284"/>
      <c r="G162" s="285"/>
      <c r="H162" s="286"/>
      <c r="I162" s="352"/>
      <c r="J162" s="64"/>
      <c r="K162" s="64"/>
      <c r="L162" s="353"/>
      <c r="M162" s="353"/>
      <c r="N162" s="353"/>
      <c r="P162" s="64"/>
      <c r="AE162" s="64"/>
      <c r="AF162" s="64"/>
      <c r="AG162" s="64"/>
      <c r="AH162" s="64"/>
      <c r="AI162" s="64"/>
      <c r="AJ162" s="64"/>
      <c r="AK162" s="64"/>
    </row>
    <row r="163" spans="1:37" s="9" customFormat="1">
      <c r="A163" s="93"/>
      <c r="B163" s="64"/>
      <c r="D163" s="283"/>
      <c r="E163" s="64"/>
      <c r="F163" s="284"/>
      <c r="G163" s="285"/>
      <c r="H163" s="286"/>
      <c r="I163" s="352"/>
      <c r="J163" s="64"/>
      <c r="K163" s="64"/>
      <c r="L163" s="353"/>
      <c r="M163" s="353"/>
      <c r="N163" s="353"/>
      <c r="P163" s="64"/>
      <c r="AE163" s="64"/>
      <c r="AF163" s="64"/>
      <c r="AG163" s="64"/>
      <c r="AH163" s="64"/>
      <c r="AI163" s="64"/>
      <c r="AJ163" s="64"/>
      <c r="AK163" s="64"/>
    </row>
    <row r="164" spans="1:37" s="9" customFormat="1">
      <c r="A164" s="93"/>
      <c r="B164" s="64"/>
      <c r="D164" s="283"/>
      <c r="E164" s="64"/>
      <c r="F164" s="284"/>
      <c r="G164" s="285"/>
      <c r="H164" s="286"/>
      <c r="I164" s="352"/>
      <c r="J164" s="64"/>
      <c r="K164" s="64"/>
      <c r="L164" s="353"/>
      <c r="M164" s="353"/>
      <c r="N164" s="353"/>
      <c r="P164" s="64"/>
      <c r="AE164" s="64"/>
      <c r="AF164" s="64"/>
      <c r="AG164" s="64"/>
      <c r="AH164" s="64"/>
      <c r="AI164" s="64"/>
      <c r="AJ164" s="64"/>
      <c r="AK164" s="64"/>
    </row>
    <row r="165" spans="1:37" s="9" customFormat="1">
      <c r="A165" s="93"/>
      <c r="B165" s="64"/>
      <c r="D165" s="283"/>
      <c r="E165" s="64"/>
      <c r="F165" s="284"/>
      <c r="G165" s="285"/>
      <c r="H165" s="286"/>
      <c r="I165" s="352"/>
      <c r="J165" s="64"/>
      <c r="K165" s="64"/>
      <c r="L165" s="353"/>
      <c r="M165" s="353"/>
      <c r="N165" s="353"/>
      <c r="P165" s="64"/>
      <c r="AE165" s="64"/>
      <c r="AF165" s="64"/>
      <c r="AG165" s="64"/>
      <c r="AH165" s="64"/>
      <c r="AI165" s="64"/>
      <c r="AJ165" s="64"/>
      <c r="AK165" s="64"/>
    </row>
    <row r="166" spans="1:37" s="9" customFormat="1">
      <c r="A166" s="93"/>
      <c r="B166" s="64"/>
      <c r="D166" s="283"/>
      <c r="E166" s="64"/>
      <c r="F166" s="284"/>
      <c r="G166" s="285"/>
      <c r="H166" s="286"/>
      <c r="I166" s="352"/>
      <c r="J166" s="64"/>
      <c r="K166" s="64"/>
      <c r="L166" s="353"/>
      <c r="M166" s="353"/>
      <c r="N166" s="353"/>
      <c r="P166" s="64"/>
      <c r="AE166" s="64"/>
      <c r="AF166" s="64"/>
      <c r="AG166" s="64"/>
      <c r="AH166" s="64"/>
      <c r="AI166" s="64"/>
      <c r="AJ166" s="64"/>
      <c r="AK166" s="64"/>
    </row>
    <row r="167" spans="1:37" s="9" customFormat="1">
      <c r="A167" s="93"/>
      <c r="B167" s="64"/>
      <c r="D167" s="283"/>
      <c r="E167" s="64"/>
      <c r="F167" s="284"/>
      <c r="G167" s="285"/>
      <c r="H167" s="286"/>
      <c r="I167" s="352"/>
      <c r="J167" s="64"/>
      <c r="K167" s="64"/>
      <c r="L167" s="353"/>
      <c r="M167" s="353"/>
      <c r="N167" s="353"/>
      <c r="P167" s="64"/>
      <c r="AE167" s="64"/>
      <c r="AF167" s="64"/>
      <c r="AG167" s="64"/>
      <c r="AH167" s="64"/>
      <c r="AI167" s="64"/>
      <c r="AJ167" s="64"/>
      <c r="AK167" s="64"/>
    </row>
    <row r="168" spans="1:37" s="9" customFormat="1">
      <c r="A168" s="93"/>
      <c r="B168" s="64"/>
      <c r="D168" s="283"/>
      <c r="E168" s="64"/>
      <c r="F168" s="284"/>
      <c r="G168" s="285"/>
      <c r="H168" s="286"/>
      <c r="I168" s="352"/>
      <c r="J168" s="64"/>
      <c r="K168" s="64"/>
      <c r="L168" s="353"/>
      <c r="M168" s="353"/>
      <c r="N168" s="353"/>
      <c r="P168" s="64"/>
      <c r="AE168" s="64"/>
      <c r="AF168" s="64"/>
      <c r="AG168" s="64"/>
      <c r="AH168" s="64"/>
      <c r="AI168" s="64"/>
      <c r="AJ168" s="64"/>
      <c r="AK168" s="64"/>
    </row>
    <row r="169" spans="1:37" s="9" customFormat="1">
      <c r="A169" s="93"/>
      <c r="B169" s="64"/>
      <c r="D169" s="283"/>
      <c r="E169" s="64"/>
      <c r="F169" s="284"/>
      <c r="G169" s="285"/>
      <c r="H169" s="286"/>
      <c r="I169" s="352"/>
      <c r="J169" s="64"/>
      <c r="K169" s="64"/>
      <c r="L169" s="353"/>
      <c r="M169" s="353"/>
      <c r="N169" s="353"/>
      <c r="P169" s="64"/>
      <c r="AE169" s="64"/>
      <c r="AF169" s="64"/>
      <c r="AG169" s="64"/>
      <c r="AH169" s="64"/>
      <c r="AI169" s="64"/>
      <c r="AJ169" s="64"/>
      <c r="AK169" s="64"/>
    </row>
    <row r="170" spans="1:37" s="9" customFormat="1">
      <c r="A170" s="93"/>
      <c r="B170" s="64"/>
      <c r="D170" s="283"/>
      <c r="E170" s="64"/>
      <c r="F170" s="284"/>
      <c r="G170" s="285"/>
      <c r="H170" s="286"/>
      <c r="I170" s="352"/>
      <c r="J170" s="64"/>
      <c r="K170" s="64"/>
      <c r="L170" s="353"/>
      <c r="M170" s="353"/>
      <c r="N170" s="353"/>
      <c r="P170" s="64"/>
      <c r="AE170" s="64"/>
      <c r="AF170" s="64"/>
      <c r="AG170" s="64"/>
      <c r="AH170" s="64"/>
      <c r="AI170" s="64"/>
      <c r="AJ170" s="64"/>
      <c r="AK170" s="64"/>
    </row>
    <row r="171" spans="1:37" s="9" customFormat="1">
      <c r="A171" s="93"/>
      <c r="B171" s="64"/>
      <c r="D171" s="283"/>
      <c r="E171" s="64"/>
      <c r="F171" s="284"/>
      <c r="G171" s="285"/>
      <c r="H171" s="286"/>
      <c r="I171" s="352"/>
      <c r="J171" s="64"/>
      <c r="K171" s="64"/>
      <c r="L171" s="353"/>
      <c r="M171" s="353"/>
      <c r="N171" s="353"/>
      <c r="P171" s="64"/>
      <c r="AE171" s="64"/>
      <c r="AF171" s="64"/>
      <c r="AG171" s="64"/>
      <c r="AH171" s="64"/>
      <c r="AI171" s="64"/>
      <c r="AJ171" s="64"/>
      <c r="AK171" s="64"/>
    </row>
    <row r="172" spans="1:37" s="9" customFormat="1">
      <c r="A172" s="93"/>
      <c r="B172" s="64"/>
      <c r="D172" s="283"/>
      <c r="E172" s="64"/>
      <c r="F172" s="284"/>
      <c r="G172" s="285"/>
      <c r="H172" s="286"/>
      <c r="I172" s="352"/>
      <c r="J172" s="64"/>
      <c r="K172" s="64"/>
      <c r="L172" s="353"/>
      <c r="M172" s="353"/>
      <c r="N172" s="353"/>
      <c r="P172" s="64"/>
      <c r="AE172" s="20"/>
      <c r="AF172" s="20"/>
      <c r="AG172" s="20"/>
      <c r="AH172" s="20"/>
      <c r="AI172" s="20"/>
      <c r="AJ172" s="20"/>
      <c r="AK172" s="20"/>
    </row>
    <row r="173" spans="1:37" s="9" customFormat="1">
      <c r="A173" s="93"/>
      <c r="B173" s="64"/>
      <c r="D173" s="283"/>
      <c r="E173" s="64"/>
      <c r="F173" s="284"/>
      <c r="G173" s="285"/>
      <c r="H173" s="286"/>
      <c r="I173" s="352"/>
      <c r="J173" s="64"/>
      <c r="K173" s="64"/>
      <c r="L173" s="353"/>
      <c r="M173" s="353"/>
      <c r="N173" s="353"/>
      <c r="P173" s="64"/>
      <c r="AE173" s="64"/>
      <c r="AF173" s="64"/>
      <c r="AG173" s="64"/>
      <c r="AH173" s="64"/>
      <c r="AI173" s="64"/>
      <c r="AJ173" s="64"/>
      <c r="AK173" s="64"/>
    </row>
    <row r="174" spans="1:37" s="9" customFormat="1">
      <c r="A174" s="93"/>
      <c r="B174" s="64"/>
      <c r="D174" s="283"/>
      <c r="E174" s="64"/>
      <c r="F174" s="284"/>
      <c r="G174" s="285"/>
      <c r="H174" s="286"/>
      <c r="I174" s="352"/>
      <c r="J174" s="64"/>
      <c r="K174" s="64"/>
      <c r="L174" s="353"/>
      <c r="M174" s="353"/>
      <c r="N174" s="353"/>
      <c r="P174" s="64"/>
      <c r="AE174" s="64"/>
      <c r="AF174" s="64"/>
      <c r="AG174" s="64"/>
      <c r="AH174" s="64"/>
      <c r="AI174" s="64"/>
      <c r="AJ174" s="64"/>
      <c r="AK174" s="64"/>
    </row>
    <row r="175" spans="1:37" s="9" customFormat="1">
      <c r="A175" s="93"/>
      <c r="B175" s="64"/>
      <c r="D175" s="283"/>
      <c r="E175" s="64"/>
      <c r="F175" s="284"/>
      <c r="G175" s="285"/>
      <c r="H175" s="286"/>
      <c r="I175" s="352"/>
      <c r="J175" s="64"/>
      <c r="K175" s="64"/>
      <c r="L175" s="353"/>
      <c r="M175" s="353"/>
      <c r="N175" s="353"/>
      <c r="P175" s="64"/>
      <c r="AE175" s="121"/>
      <c r="AF175" s="121"/>
      <c r="AG175" s="121"/>
      <c r="AH175" s="121"/>
      <c r="AI175" s="121"/>
      <c r="AJ175" s="121"/>
      <c r="AK175" s="121"/>
    </row>
    <row r="176" spans="1:37" s="9" customFormat="1">
      <c r="A176" s="93"/>
      <c r="B176" s="64"/>
      <c r="D176" s="283"/>
      <c r="E176" s="64"/>
      <c r="F176" s="284"/>
      <c r="G176" s="285"/>
      <c r="H176" s="286"/>
      <c r="I176" s="352"/>
      <c r="J176" s="64"/>
      <c r="K176" s="64"/>
      <c r="L176" s="353"/>
      <c r="M176" s="353"/>
      <c r="N176" s="353"/>
      <c r="P176" s="64"/>
      <c r="AE176" s="20"/>
      <c r="AF176" s="20"/>
      <c r="AG176" s="20"/>
      <c r="AH176" s="20"/>
      <c r="AI176" s="20"/>
      <c r="AJ176" s="20"/>
      <c r="AK176" s="20"/>
    </row>
    <row r="177" spans="1:37" s="9" customFormat="1">
      <c r="A177" s="93"/>
      <c r="B177" s="64"/>
      <c r="D177" s="283"/>
      <c r="E177" s="64"/>
      <c r="F177" s="284"/>
      <c r="G177" s="285"/>
      <c r="H177" s="286"/>
      <c r="I177" s="352"/>
      <c r="J177" s="64"/>
      <c r="K177" s="64"/>
      <c r="L177" s="353"/>
      <c r="M177" s="353"/>
      <c r="N177" s="353"/>
      <c r="P177" s="64"/>
      <c r="AE177" s="64"/>
      <c r="AF177" s="64"/>
      <c r="AG177" s="64"/>
      <c r="AH177" s="64"/>
      <c r="AI177" s="64"/>
      <c r="AJ177" s="64"/>
      <c r="AK177" s="64"/>
    </row>
    <row r="178" spans="1:37" s="9" customFormat="1">
      <c r="A178" s="93"/>
      <c r="B178" s="64"/>
      <c r="D178" s="283"/>
      <c r="E178" s="64"/>
      <c r="F178" s="284"/>
      <c r="G178" s="285"/>
      <c r="H178" s="286"/>
      <c r="I178" s="352"/>
      <c r="J178" s="64"/>
      <c r="K178" s="64"/>
      <c r="L178" s="353"/>
      <c r="M178" s="353"/>
      <c r="N178" s="353"/>
      <c r="P178" s="64"/>
      <c r="AE178" s="64"/>
      <c r="AF178" s="64"/>
      <c r="AG178" s="64"/>
      <c r="AH178" s="64"/>
      <c r="AI178" s="64"/>
      <c r="AJ178" s="64"/>
      <c r="AK178" s="64"/>
    </row>
    <row r="179" spans="1:37" s="9" customFormat="1">
      <c r="A179" s="93"/>
      <c r="B179" s="64"/>
      <c r="D179" s="283"/>
      <c r="E179" s="64"/>
      <c r="F179" s="284"/>
      <c r="G179" s="285"/>
      <c r="H179" s="286"/>
      <c r="I179" s="352"/>
      <c r="J179" s="64"/>
      <c r="K179" s="64"/>
      <c r="L179" s="353"/>
      <c r="M179" s="353"/>
      <c r="N179" s="353"/>
      <c r="P179" s="64"/>
      <c r="AE179" s="64"/>
      <c r="AF179" s="64"/>
      <c r="AG179" s="64"/>
      <c r="AH179" s="64"/>
      <c r="AI179" s="64"/>
      <c r="AJ179" s="64"/>
      <c r="AK179" s="64"/>
    </row>
    <row r="180" spans="1:37" s="9" customFormat="1">
      <c r="A180" s="93"/>
      <c r="B180" s="64"/>
      <c r="D180" s="283"/>
      <c r="E180" s="64"/>
      <c r="F180" s="284"/>
      <c r="G180" s="285"/>
      <c r="H180" s="286"/>
      <c r="I180" s="352"/>
      <c r="J180" s="64"/>
      <c r="K180" s="64"/>
      <c r="L180" s="353"/>
      <c r="M180" s="353"/>
      <c r="N180" s="353"/>
      <c r="P180" s="64"/>
      <c r="AE180" s="64"/>
      <c r="AF180" s="64"/>
      <c r="AG180" s="64"/>
      <c r="AH180" s="64"/>
      <c r="AI180" s="64"/>
      <c r="AJ180" s="64"/>
      <c r="AK180" s="64"/>
    </row>
    <row r="181" spans="1:37" s="9" customFormat="1">
      <c r="A181" s="93"/>
      <c r="B181" s="64"/>
      <c r="D181" s="283"/>
      <c r="E181" s="64"/>
      <c r="F181" s="284"/>
      <c r="G181" s="285"/>
      <c r="H181" s="286"/>
      <c r="I181" s="352"/>
      <c r="J181" s="64"/>
      <c r="K181" s="64"/>
      <c r="L181" s="353"/>
      <c r="M181" s="353"/>
      <c r="N181" s="353"/>
      <c r="P181" s="64"/>
      <c r="AE181" s="64"/>
      <c r="AF181" s="64"/>
      <c r="AG181" s="64"/>
      <c r="AH181" s="64"/>
      <c r="AI181" s="64"/>
      <c r="AJ181" s="64"/>
      <c r="AK181" s="64"/>
    </row>
    <row r="182" spans="1:37" s="9" customFormat="1" ht="15.75">
      <c r="A182" s="93"/>
      <c r="B182" s="64"/>
      <c r="D182" s="283"/>
      <c r="E182" s="64"/>
      <c r="F182" s="284"/>
      <c r="G182" s="285"/>
      <c r="H182" s="286"/>
      <c r="I182" s="352"/>
      <c r="J182" s="64"/>
      <c r="K182" s="64"/>
      <c r="L182" s="353"/>
      <c r="M182" s="353"/>
      <c r="N182" s="353"/>
      <c r="P182" s="64"/>
      <c r="AE182" s="98"/>
      <c r="AF182" s="98"/>
      <c r="AG182" s="98"/>
      <c r="AH182" s="98"/>
      <c r="AI182" s="98"/>
      <c r="AJ182" s="98"/>
      <c r="AK182" s="98"/>
    </row>
    <row r="183" spans="1:37" s="9" customFormat="1" ht="15.75">
      <c r="A183" s="93"/>
      <c r="B183" s="64"/>
      <c r="D183" s="283"/>
      <c r="E183" s="64"/>
      <c r="F183" s="284"/>
      <c r="G183" s="285"/>
      <c r="H183" s="286"/>
      <c r="I183" s="352"/>
      <c r="J183" s="64"/>
      <c r="K183" s="64"/>
      <c r="L183" s="353"/>
      <c r="M183" s="353"/>
      <c r="N183" s="353"/>
      <c r="P183" s="64"/>
      <c r="AE183" s="98"/>
      <c r="AF183" s="98"/>
      <c r="AG183" s="98"/>
      <c r="AH183" s="98"/>
      <c r="AI183" s="98"/>
      <c r="AJ183" s="98"/>
      <c r="AK183" s="98"/>
    </row>
    <row r="184" spans="1:37" s="9" customFormat="1" ht="15.75">
      <c r="A184" s="93"/>
      <c r="B184" s="64"/>
      <c r="D184" s="283"/>
      <c r="E184" s="64"/>
      <c r="F184" s="284"/>
      <c r="G184" s="285"/>
      <c r="H184" s="286"/>
      <c r="I184" s="352"/>
      <c r="J184" s="64"/>
      <c r="K184" s="64"/>
      <c r="L184" s="353"/>
      <c r="M184" s="353"/>
      <c r="N184" s="353"/>
      <c r="P184" s="64"/>
      <c r="AE184" s="98"/>
      <c r="AF184" s="98"/>
      <c r="AG184" s="98"/>
      <c r="AH184" s="98"/>
      <c r="AI184" s="98"/>
      <c r="AJ184" s="98"/>
      <c r="AK184" s="98"/>
    </row>
    <row r="185" spans="1:37" s="9" customFormat="1" ht="15.75">
      <c r="A185" s="93"/>
      <c r="B185" s="64"/>
      <c r="D185" s="283"/>
      <c r="E185" s="64"/>
      <c r="F185" s="284"/>
      <c r="G185" s="285"/>
      <c r="H185" s="286"/>
      <c r="I185" s="352"/>
      <c r="J185" s="64"/>
      <c r="K185" s="64"/>
      <c r="L185" s="353"/>
      <c r="M185" s="353"/>
      <c r="N185" s="353"/>
      <c r="P185" s="64"/>
      <c r="AE185" s="98"/>
      <c r="AF185" s="98"/>
      <c r="AG185" s="98"/>
      <c r="AH185" s="98"/>
      <c r="AI185" s="98"/>
      <c r="AJ185" s="98"/>
      <c r="AK185" s="98"/>
    </row>
    <row r="186" spans="1:37" s="9" customFormat="1">
      <c r="A186" s="93"/>
      <c r="B186" s="64"/>
      <c r="D186" s="283"/>
      <c r="E186" s="64"/>
      <c r="F186" s="284"/>
      <c r="G186" s="285"/>
      <c r="H186" s="286"/>
      <c r="I186" s="352"/>
      <c r="J186" s="64"/>
      <c r="K186" s="64"/>
      <c r="L186" s="353"/>
      <c r="M186" s="353"/>
      <c r="N186" s="353"/>
      <c r="P186" s="64"/>
      <c r="AE186" s="64"/>
      <c r="AF186" s="64"/>
      <c r="AG186" s="64"/>
      <c r="AH186" s="64"/>
      <c r="AI186" s="64"/>
      <c r="AJ186" s="64"/>
      <c r="AK186" s="64"/>
    </row>
    <row r="187" spans="1:37" s="9" customFormat="1">
      <c r="A187" s="93"/>
      <c r="B187" s="64"/>
      <c r="D187" s="283"/>
      <c r="E187" s="64"/>
      <c r="F187" s="284"/>
      <c r="G187" s="285"/>
      <c r="H187" s="286"/>
      <c r="I187" s="352"/>
      <c r="J187" s="64"/>
      <c r="K187" s="64"/>
      <c r="L187" s="353"/>
      <c r="M187" s="353"/>
      <c r="N187" s="353"/>
      <c r="P187" s="64"/>
      <c r="AE187" s="64"/>
      <c r="AF187" s="64"/>
      <c r="AG187" s="64"/>
      <c r="AH187" s="64"/>
      <c r="AI187" s="64"/>
      <c r="AJ187" s="64"/>
      <c r="AK187" s="64"/>
    </row>
    <row r="188" spans="1:37" s="9" customFormat="1">
      <c r="A188" s="93"/>
      <c r="B188" s="64"/>
      <c r="D188" s="283"/>
      <c r="E188" s="64"/>
      <c r="F188" s="284"/>
      <c r="G188" s="285"/>
      <c r="H188" s="286"/>
      <c r="I188" s="352"/>
      <c r="J188" s="64"/>
      <c r="K188" s="64"/>
      <c r="L188" s="353"/>
      <c r="M188" s="353"/>
      <c r="N188" s="353"/>
      <c r="P188" s="64"/>
      <c r="AE188" s="64"/>
      <c r="AF188" s="64"/>
      <c r="AG188" s="64"/>
      <c r="AH188" s="64"/>
      <c r="AI188" s="64"/>
      <c r="AJ188" s="64"/>
      <c r="AK188" s="64"/>
    </row>
    <row r="189" spans="1:37">
      <c r="AE189" s="64"/>
      <c r="AF189" s="64"/>
      <c r="AG189" s="64"/>
      <c r="AH189" s="64"/>
      <c r="AI189" s="64"/>
      <c r="AJ189" s="64"/>
      <c r="AK189" s="64"/>
    </row>
    <row r="190" spans="1:37">
      <c r="AE190" s="64"/>
      <c r="AF190" s="64"/>
      <c r="AG190" s="64"/>
      <c r="AH190" s="64"/>
      <c r="AI190" s="64"/>
      <c r="AJ190" s="64"/>
      <c r="AK190" s="64"/>
    </row>
    <row r="191" spans="1:37">
      <c r="AE191" s="64"/>
      <c r="AF191" s="64"/>
      <c r="AG191" s="64"/>
      <c r="AH191" s="64"/>
      <c r="AI191" s="64"/>
      <c r="AJ191" s="64"/>
      <c r="AK191" s="64"/>
    </row>
    <row r="192" spans="1:37">
      <c r="AE192" s="64"/>
      <c r="AF192" s="64"/>
      <c r="AG192" s="64"/>
      <c r="AH192" s="64"/>
      <c r="AI192" s="64"/>
      <c r="AJ192" s="64"/>
      <c r="AK192" s="64"/>
    </row>
    <row r="193" spans="31:37">
      <c r="AE193" s="64"/>
      <c r="AF193" s="64"/>
      <c r="AG193" s="64"/>
      <c r="AH193" s="64"/>
      <c r="AI193" s="64"/>
      <c r="AJ193" s="64"/>
      <c r="AK193" s="64"/>
    </row>
    <row r="194" spans="31:37">
      <c r="AE194" s="64"/>
      <c r="AF194" s="64"/>
      <c r="AG194" s="64"/>
      <c r="AH194" s="64"/>
      <c r="AI194" s="64"/>
      <c r="AJ194" s="64"/>
      <c r="AK194" s="64"/>
    </row>
    <row r="195" spans="31:37">
      <c r="AE195" s="64"/>
      <c r="AF195" s="64"/>
      <c r="AG195" s="64"/>
      <c r="AH195" s="64"/>
      <c r="AI195" s="64"/>
      <c r="AJ195" s="64"/>
      <c r="AK195" s="64"/>
    </row>
    <row r="196" spans="31:37">
      <c r="AE196" s="64"/>
      <c r="AF196" s="64"/>
      <c r="AG196" s="64"/>
      <c r="AH196" s="64"/>
      <c r="AI196" s="64"/>
      <c r="AJ196" s="64"/>
      <c r="AK196" s="64"/>
    </row>
    <row r="197" spans="31:37">
      <c r="AE197" s="64"/>
      <c r="AF197" s="64"/>
      <c r="AG197" s="64"/>
      <c r="AH197" s="64"/>
      <c r="AI197" s="64"/>
      <c r="AJ197" s="64"/>
      <c r="AK197" s="64"/>
    </row>
    <row r="198" spans="31:37">
      <c r="AE198" s="64"/>
      <c r="AF198" s="64"/>
      <c r="AG198" s="64"/>
      <c r="AH198" s="64"/>
      <c r="AI198" s="64"/>
      <c r="AJ198" s="64"/>
      <c r="AK198" s="64"/>
    </row>
    <row r="199" spans="31:37">
      <c r="AE199" s="64"/>
      <c r="AF199" s="64"/>
      <c r="AG199" s="64"/>
      <c r="AH199" s="64"/>
      <c r="AI199" s="64"/>
      <c r="AJ199" s="64"/>
      <c r="AK199" s="64"/>
    </row>
    <row r="200" spans="31:37">
      <c r="AE200" s="64"/>
      <c r="AF200" s="64"/>
      <c r="AG200" s="64"/>
      <c r="AH200" s="64"/>
      <c r="AI200" s="64"/>
      <c r="AJ200" s="64"/>
      <c r="AK200" s="64"/>
    </row>
    <row r="201" spans="31:37">
      <c r="AE201" s="64"/>
      <c r="AF201" s="64"/>
      <c r="AG201" s="64"/>
      <c r="AH201" s="64"/>
      <c r="AI201" s="64"/>
      <c r="AJ201" s="64"/>
      <c r="AK201" s="64"/>
    </row>
    <row r="202" spans="31:37">
      <c r="AE202" s="64"/>
      <c r="AF202" s="64"/>
      <c r="AG202" s="64"/>
      <c r="AH202" s="64"/>
      <c r="AI202" s="64"/>
      <c r="AJ202" s="64"/>
      <c r="AK202" s="64"/>
    </row>
    <row r="203" spans="31:37">
      <c r="AE203" s="64"/>
      <c r="AF203" s="64"/>
      <c r="AG203" s="64"/>
      <c r="AH203" s="64"/>
      <c r="AI203" s="64"/>
      <c r="AJ203" s="64"/>
      <c r="AK203" s="64"/>
    </row>
    <row r="204" spans="31:37">
      <c r="AE204" s="64"/>
      <c r="AF204" s="64"/>
      <c r="AG204" s="64"/>
      <c r="AH204" s="64"/>
      <c r="AI204" s="64"/>
      <c r="AJ204" s="64"/>
      <c r="AK204" s="64"/>
    </row>
    <row r="205" spans="31:37">
      <c r="AE205" s="64"/>
      <c r="AF205" s="64"/>
      <c r="AG205" s="64"/>
      <c r="AH205" s="64"/>
      <c r="AI205" s="64"/>
      <c r="AJ205" s="64"/>
      <c r="AK205" s="64"/>
    </row>
    <row r="206" spans="31:37">
      <c r="AE206" s="64"/>
      <c r="AF206" s="64"/>
      <c r="AG206" s="64"/>
      <c r="AH206" s="64"/>
      <c r="AI206" s="64"/>
      <c r="AJ206" s="64"/>
      <c r="AK206" s="64"/>
    </row>
    <row r="207" spans="31:37">
      <c r="AE207" s="64"/>
      <c r="AF207" s="64"/>
      <c r="AG207" s="64"/>
      <c r="AH207" s="64"/>
      <c r="AI207" s="64"/>
      <c r="AJ207" s="64"/>
      <c r="AK207" s="64"/>
    </row>
    <row r="208" spans="31:37">
      <c r="AE208" s="64"/>
      <c r="AF208" s="64"/>
      <c r="AG208" s="64"/>
      <c r="AH208" s="64"/>
      <c r="AI208" s="64"/>
      <c r="AJ208" s="64"/>
      <c r="AK208" s="64"/>
    </row>
    <row r="209" spans="31:37">
      <c r="AE209" s="64"/>
      <c r="AF209" s="64"/>
      <c r="AG209" s="64"/>
      <c r="AH209" s="64"/>
      <c r="AI209" s="64"/>
      <c r="AJ209" s="64"/>
      <c r="AK209" s="64"/>
    </row>
    <row r="210" spans="31:37">
      <c r="AE210" s="64"/>
      <c r="AF210" s="64"/>
      <c r="AG210" s="64"/>
      <c r="AH210" s="64"/>
      <c r="AI210" s="64"/>
      <c r="AJ210" s="64"/>
      <c r="AK210" s="64"/>
    </row>
    <row r="211" spans="31:37">
      <c r="AE211" s="64"/>
      <c r="AF211" s="64"/>
      <c r="AG211" s="64"/>
      <c r="AH211" s="64"/>
      <c r="AI211" s="64"/>
      <c r="AJ211" s="64"/>
      <c r="AK211" s="64"/>
    </row>
    <row r="212" spans="31:37">
      <c r="AE212" s="64"/>
      <c r="AF212" s="64"/>
      <c r="AG212" s="64"/>
      <c r="AH212" s="64"/>
      <c r="AI212" s="64"/>
      <c r="AJ212" s="64"/>
      <c r="AK212" s="64"/>
    </row>
    <row r="213" spans="31:37">
      <c r="AE213" s="64"/>
      <c r="AF213" s="64"/>
      <c r="AG213" s="64"/>
      <c r="AH213" s="64"/>
      <c r="AI213" s="64"/>
      <c r="AJ213" s="64"/>
      <c r="AK213" s="64"/>
    </row>
    <row r="214" spans="31:37">
      <c r="AE214" s="64"/>
      <c r="AF214" s="64"/>
      <c r="AG214" s="64"/>
      <c r="AH214" s="64"/>
      <c r="AI214" s="64"/>
      <c r="AJ214" s="64"/>
      <c r="AK214" s="64"/>
    </row>
    <row r="215" spans="31:37">
      <c r="AE215" s="64"/>
      <c r="AF215" s="64"/>
      <c r="AG215" s="64"/>
      <c r="AH215" s="64"/>
      <c r="AI215" s="64"/>
      <c r="AJ215" s="64"/>
      <c r="AK215" s="64"/>
    </row>
    <row r="216" spans="31:37">
      <c r="AE216" s="64"/>
      <c r="AF216" s="64"/>
      <c r="AG216" s="64"/>
      <c r="AH216" s="64"/>
      <c r="AI216" s="64"/>
      <c r="AJ216" s="64"/>
      <c r="AK216" s="64"/>
    </row>
    <row r="217" spans="31:37">
      <c r="AE217" s="64"/>
      <c r="AF217" s="64"/>
      <c r="AG217" s="64"/>
      <c r="AH217" s="64"/>
      <c r="AI217" s="64"/>
      <c r="AJ217" s="64"/>
      <c r="AK217" s="64"/>
    </row>
    <row r="218" spans="31:37">
      <c r="AE218" s="64"/>
      <c r="AF218" s="64"/>
      <c r="AG218" s="64"/>
      <c r="AH218" s="64"/>
      <c r="AI218" s="64"/>
      <c r="AJ218" s="64"/>
      <c r="AK218" s="64"/>
    </row>
    <row r="219" spans="31:37">
      <c r="AE219" s="64"/>
      <c r="AF219" s="64"/>
      <c r="AG219" s="64"/>
      <c r="AH219" s="64"/>
      <c r="AI219" s="64"/>
      <c r="AJ219" s="64"/>
      <c r="AK219" s="64"/>
    </row>
    <row r="220" spans="31:37">
      <c r="AE220" s="64"/>
      <c r="AF220" s="64"/>
      <c r="AG220" s="64"/>
      <c r="AH220" s="64"/>
      <c r="AI220" s="64"/>
      <c r="AJ220" s="64"/>
      <c r="AK220" s="64"/>
    </row>
    <row r="221" spans="31:37">
      <c r="AE221" s="64"/>
      <c r="AF221" s="64"/>
      <c r="AG221" s="64"/>
      <c r="AH221" s="64"/>
      <c r="AI221" s="64"/>
      <c r="AJ221" s="64"/>
      <c r="AK221" s="64"/>
    </row>
    <row r="222" spans="31:37">
      <c r="AE222" s="64"/>
      <c r="AF222" s="64"/>
      <c r="AG222" s="64"/>
      <c r="AH222" s="64"/>
      <c r="AI222" s="64"/>
      <c r="AJ222" s="64"/>
      <c r="AK222" s="64"/>
    </row>
    <row r="223" spans="31:37">
      <c r="AE223" s="64"/>
      <c r="AF223" s="64"/>
      <c r="AG223" s="64"/>
      <c r="AH223" s="64"/>
      <c r="AI223" s="64"/>
      <c r="AJ223" s="64"/>
      <c r="AK223" s="64"/>
    </row>
    <row r="224" spans="31:37">
      <c r="AE224" s="64"/>
      <c r="AF224" s="64"/>
      <c r="AG224" s="64"/>
      <c r="AH224" s="64"/>
      <c r="AI224" s="64"/>
      <c r="AJ224" s="64"/>
      <c r="AK224" s="64"/>
    </row>
    <row r="225" spans="31:37">
      <c r="AE225" s="64"/>
      <c r="AF225" s="64"/>
      <c r="AG225" s="64"/>
      <c r="AH225" s="64"/>
      <c r="AI225" s="64"/>
      <c r="AJ225" s="64"/>
      <c r="AK225" s="64"/>
    </row>
    <row r="226" spans="31:37">
      <c r="AE226" s="64"/>
      <c r="AF226" s="64"/>
      <c r="AG226" s="64"/>
      <c r="AH226" s="64"/>
      <c r="AI226" s="64"/>
      <c r="AJ226" s="64"/>
      <c r="AK226" s="64"/>
    </row>
    <row r="227" spans="31:37">
      <c r="AE227" s="64"/>
      <c r="AF227" s="64"/>
      <c r="AG227" s="64"/>
      <c r="AH227" s="64"/>
      <c r="AI227" s="64"/>
      <c r="AJ227" s="64"/>
      <c r="AK227" s="64"/>
    </row>
    <row r="228" spans="31:37">
      <c r="AE228" s="64"/>
      <c r="AF228" s="64"/>
      <c r="AG228" s="64"/>
      <c r="AH228" s="64"/>
      <c r="AI228" s="64"/>
      <c r="AJ228" s="64"/>
      <c r="AK228" s="64"/>
    </row>
    <row r="229" spans="31:37">
      <c r="AE229" s="64"/>
      <c r="AF229" s="64"/>
      <c r="AG229" s="64"/>
      <c r="AH229" s="64"/>
      <c r="AI229" s="64"/>
      <c r="AJ229" s="64"/>
      <c r="AK229" s="64"/>
    </row>
    <row r="230" spans="31:37">
      <c r="AE230" s="64"/>
      <c r="AF230" s="64"/>
      <c r="AG230" s="64"/>
      <c r="AH230" s="64"/>
      <c r="AI230" s="64"/>
      <c r="AJ230" s="64"/>
      <c r="AK230" s="64"/>
    </row>
    <row r="231" spans="31:37">
      <c r="AE231" s="64"/>
      <c r="AF231" s="64"/>
      <c r="AG231" s="64"/>
      <c r="AH231" s="64"/>
      <c r="AI231" s="64"/>
      <c r="AJ231" s="64"/>
      <c r="AK231" s="64"/>
    </row>
    <row r="232" spans="31:37">
      <c r="AE232" s="64"/>
      <c r="AF232" s="64"/>
      <c r="AG232" s="64"/>
      <c r="AH232" s="64"/>
      <c r="AI232" s="64"/>
      <c r="AJ232" s="64"/>
      <c r="AK232" s="64"/>
    </row>
    <row r="233" spans="31:37">
      <c r="AE233" s="64"/>
      <c r="AF233" s="64"/>
      <c r="AG233" s="64"/>
      <c r="AH233" s="64"/>
      <c r="AI233" s="64"/>
      <c r="AJ233" s="64"/>
      <c r="AK233" s="64"/>
    </row>
    <row r="234" spans="31:37">
      <c r="AE234" s="64"/>
      <c r="AF234" s="64"/>
      <c r="AG234" s="64"/>
      <c r="AH234" s="64"/>
      <c r="AI234" s="64"/>
      <c r="AJ234" s="64"/>
      <c r="AK234" s="64"/>
    </row>
    <row r="235" spans="31:37">
      <c r="AE235" s="64"/>
      <c r="AF235" s="64"/>
      <c r="AG235" s="64"/>
      <c r="AH235" s="64"/>
      <c r="AI235" s="64"/>
      <c r="AJ235" s="64"/>
      <c r="AK235" s="64"/>
    </row>
    <row r="236" spans="31:37">
      <c r="AE236" s="64"/>
      <c r="AF236" s="64"/>
      <c r="AG236" s="64"/>
      <c r="AH236" s="64"/>
      <c r="AI236" s="64"/>
      <c r="AJ236" s="64"/>
      <c r="AK236" s="64"/>
    </row>
    <row r="237" spans="31:37">
      <c r="AE237" s="64"/>
      <c r="AF237" s="64"/>
      <c r="AG237" s="64"/>
      <c r="AH237" s="64"/>
      <c r="AI237" s="64"/>
      <c r="AJ237" s="64"/>
      <c r="AK237" s="64"/>
    </row>
    <row r="238" spans="31:37">
      <c r="AE238" s="64"/>
      <c r="AF238" s="64"/>
      <c r="AG238" s="64"/>
      <c r="AH238" s="64"/>
      <c r="AI238" s="64"/>
      <c r="AJ238" s="64"/>
      <c r="AK238" s="64"/>
    </row>
    <row r="239" spans="31:37">
      <c r="AE239" s="64"/>
      <c r="AF239" s="64"/>
      <c r="AG239" s="64"/>
      <c r="AH239" s="64"/>
      <c r="AI239" s="64"/>
      <c r="AJ239" s="64"/>
      <c r="AK239" s="64"/>
    </row>
    <row r="240" spans="31:37">
      <c r="AE240" s="64"/>
      <c r="AF240" s="64"/>
      <c r="AG240" s="64"/>
      <c r="AH240" s="64"/>
      <c r="AI240" s="64"/>
      <c r="AJ240" s="64"/>
      <c r="AK240" s="64"/>
    </row>
    <row r="241" spans="31:37">
      <c r="AE241" s="64"/>
      <c r="AF241" s="64"/>
      <c r="AG241" s="64"/>
      <c r="AH241" s="64"/>
      <c r="AI241" s="64"/>
      <c r="AJ241" s="64"/>
      <c r="AK241" s="64"/>
    </row>
    <row r="242" spans="31:37" ht="15.75">
      <c r="AE242" s="21"/>
      <c r="AF242" s="21"/>
      <c r="AG242" s="21"/>
      <c r="AH242" s="21"/>
      <c r="AI242" s="21"/>
      <c r="AJ242" s="21"/>
      <c r="AK242" s="21"/>
    </row>
    <row r="243" spans="31:37" ht="15.75">
      <c r="AE243" s="21"/>
      <c r="AF243" s="21"/>
      <c r="AG243" s="21"/>
      <c r="AH243" s="21"/>
      <c r="AI243" s="21"/>
      <c r="AJ243" s="21"/>
      <c r="AK243" s="21"/>
    </row>
    <row r="244" spans="31:37" ht="15.75">
      <c r="AE244" s="21"/>
      <c r="AF244" s="21"/>
      <c r="AG244" s="21"/>
      <c r="AH244" s="21"/>
      <c r="AI244" s="21"/>
      <c r="AJ244" s="21"/>
      <c r="AK244" s="21"/>
    </row>
    <row r="245" spans="31:37" ht="15.75">
      <c r="AE245" s="21"/>
      <c r="AF245" s="21"/>
      <c r="AG245" s="21"/>
      <c r="AH245" s="21"/>
      <c r="AI245" s="21"/>
      <c r="AJ245" s="21"/>
      <c r="AK245" s="21"/>
    </row>
    <row r="246" spans="31:37">
      <c r="AE246" s="64"/>
      <c r="AF246" s="64"/>
      <c r="AG246" s="64"/>
      <c r="AH246" s="64"/>
      <c r="AI246" s="64"/>
      <c r="AJ246" s="64"/>
      <c r="AK246" s="64"/>
    </row>
    <row r="247" spans="31:37">
      <c r="AE247" s="64"/>
      <c r="AF247" s="64"/>
      <c r="AG247" s="64"/>
      <c r="AH247" s="64"/>
      <c r="AI247" s="64"/>
      <c r="AJ247" s="64"/>
      <c r="AK247" s="64"/>
    </row>
    <row r="248" spans="31:37">
      <c r="AE248" s="64"/>
      <c r="AF248" s="64"/>
      <c r="AG248" s="64"/>
      <c r="AH248" s="64"/>
      <c r="AI248" s="64"/>
      <c r="AJ248" s="64"/>
      <c r="AK248" s="64"/>
    </row>
    <row r="249" spans="31:37">
      <c r="AE249" s="64"/>
      <c r="AF249" s="64"/>
      <c r="AG249" s="64"/>
      <c r="AH249" s="64"/>
      <c r="AI249" s="64"/>
      <c r="AJ249" s="64"/>
      <c r="AK249" s="64"/>
    </row>
    <row r="250" spans="31:37">
      <c r="AE250" s="64"/>
      <c r="AF250" s="64"/>
      <c r="AG250" s="64"/>
      <c r="AH250" s="64"/>
      <c r="AI250" s="64"/>
      <c r="AJ250" s="64"/>
      <c r="AK250" s="64"/>
    </row>
    <row r="251" spans="31:37">
      <c r="AE251" s="64"/>
      <c r="AF251" s="64"/>
      <c r="AG251" s="64"/>
      <c r="AH251" s="64"/>
      <c r="AI251" s="64"/>
      <c r="AJ251" s="64"/>
      <c r="AK251" s="64"/>
    </row>
    <row r="252" spans="31:37">
      <c r="AE252" s="64"/>
      <c r="AF252" s="64"/>
      <c r="AG252" s="64"/>
      <c r="AH252" s="64"/>
      <c r="AI252" s="64"/>
      <c r="AJ252" s="64"/>
      <c r="AK252" s="64"/>
    </row>
    <row r="253" spans="31:37">
      <c r="AE253" s="64"/>
      <c r="AF253" s="64"/>
      <c r="AG253" s="64"/>
      <c r="AH253" s="64"/>
      <c r="AI253" s="64"/>
      <c r="AJ253" s="64"/>
      <c r="AK253" s="64"/>
    </row>
    <row r="254" spans="31:37">
      <c r="AE254" s="64"/>
      <c r="AF254" s="64"/>
      <c r="AG254" s="64"/>
      <c r="AH254" s="64"/>
      <c r="AI254" s="64"/>
      <c r="AJ254" s="64"/>
      <c r="AK254" s="64"/>
    </row>
    <row r="255" spans="31:37">
      <c r="AE255" s="64"/>
      <c r="AF255" s="64"/>
      <c r="AG255" s="64"/>
      <c r="AH255" s="64"/>
      <c r="AI255" s="64"/>
      <c r="AJ255" s="64"/>
      <c r="AK255" s="64"/>
    </row>
    <row r="256" spans="31:37">
      <c r="AE256" s="64"/>
      <c r="AF256" s="64"/>
      <c r="AG256" s="64"/>
      <c r="AH256" s="64"/>
      <c r="AI256" s="64"/>
      <c r="AJ256" s="64"/>
      <c r="AK256" s="64"/>
    </row>
    <row r="257" spans="31:37">
      <c r="AE257" s="64"/>
      <c r="AF257" s="64"/>
      <c r="AG257" s="64"/>
      <c r="AH257" s="64"/>
      <c r="AI257" s="64"/>
      <c r="AJ257" s="64"/>
      <c r="AK257" s="64"/>
    </row>
    <row r="258" spans="31:37">
      <c r="AE258" s="64"/>
      <c r="AF258" s="64"/>
      <c r="AG258" s="64"/>
      <c r="AH258" s="64"/>
      <c r="AI258" s="64"/>
      <c r="AJ258" s="64"/>
      <c r="AK258" s="64"/>
    </row>
    <row r="259" spans="31:37">
      <c r="AE259" s="64"/>
      <c r="AF259" s="64"/>
      <c r="AG259" s="64"/>
      <c r="AH259" s="64"/>
      <c r="AI259" s="64"/>
      <c r="AJ259" s="64"/>
      <c r="AK259" s="64"/>
    </row>
    <row r="260" spans="31:37">
      <c r="AE260" s="64"/>
      <c r="AF260" s="64"/>
      <c r="AG260" s="64"/>
      <c r="AH260" s="64"/>
      <c r="AI260" s="64"/>
      <c r="AJ260" s="64"/>
      <c r="AK260" s="64"/>
    </row>
    <row r="261" spans="31:37">
      <c r="AE261" s="64"/>
      <c r="AF261" s="64"/>
      <c r="AG261" s="64"/>
      <c r="AH261" s="64"/>
      <c r="AI261" s="64"/>
      <c r="AJ261" s="64"/>
      <c r="AK261" s="64"/>
    </row>
    <row r="262" spans="31:37">
      <c r="AE262" s="64"/>
      <c r="AF262" s="64"/>
      <c r="AG262" s="64"/>
      <c r="AH262" s="64"/>
      <c r="AI262" s="64"/>
      <c r="AJ262" s="64"/>
      <c r="AK262" s="64"/>
    </row>
    <row r="263" spans="31:37">
      <c r="AE263" s="64"/>
      <c r="AF263" s="64"/>
      <c r="AG263" s="64"/>
      <c r="AH263" s="64"/>
      <c r="AI263" s="64"/>
      <c r="AJ263" s="64"/>
      <c r="AK263" s="64"/>
    </row>
    <row r="264" spans="31:37">
      <c r="AE264" s="64"/>
      <c r="AF264" s="64"/>
      <c r="AG264" s="64"/>
      <c r="AH264" s="64"/>
      <c r="AI264" s="64"/>
      <c r="AJ264" s="64"/>
      <c r="AK264" s="64"/>
    </row>
    <row r="265" spans="31:37">
      <c r="AE265" s="64"/>
      <c r="AF265" s="64"/>
      <c r="AG265" s="64"/>
      <c r="AH265" s="64"/>
      <c r="AI265" s="64"/>
      <c r="AJ265" s="64"/>
      <c r="AK265" s="64"/>
    </row>
    <row r="266" spans="31:37">
      <c r="AE266" s="64"/>
      <c r="AF266" s="64"/>
      <c r="AG266" s="64"/>
      <c r="AH266" s="64"/>
      <c r="AI266" s="64"/>
      <c r="AJ266" s="64"/>
      <c r="AK266" s="64"/>
    </row>
    <row r="267" spans="31:37">
      <c r="AE267" s="64"/>
      <c r="AF267" s="64"/>
      <c r="AG267" s="64"/>
      <c r="AH267" s="64"/>
      <c r="AI267" s="64"/>
      <c r="AJ267" s="64"/>
      <c r="AK267" s="64"/>
    </row>
    <row r="268" spans="31:37">
      <c r="AE268" s="64"/>
      <c r="AF268" s="64"/>
      <c r="AG268" s="64"/>
      <c r="AH268" s="64"/>
      <c r="AI268" s="64"/>
      <c r="AJ268" s="64"/>
      <c r="AK268" s="64"/>
    </row>
    <row r="269" spans="31:37">
      <c r="AE269" s="64"/>
      <c r="AF269" s="64"/>
      <c r="AG269" s="64"/>
      <c r="AH269" s="64"/>
      <c r="AI269" s="64"/>
      <c r="AJ269" s="64"/>
      <c r="AK269" s="64"/>
    </row>
    <row r="270" spans="31:37">
      <c r="AE270" s="64"/>
      <c r="AF270" s="64"/>
      <c r="AG270" s="64"/>
      <c r="AH270" s="64"/>
      <c r="AI270" s="64"/>
      <c r="AJ270" s="64"/>
      <c r="AK270" s="64"/>
    </row>
    <row r="271" spans="31:37">
      <c r="AE271" s="64"/>
      <c r="AF271" s="64"/>
      <c r="AG271" s="64"/>
      <c r="AH271" s="64"/>
      <c r="AI271" s="64"/>
      <c r="AJ271" s="64"/>
      <c r="AK271" s="64"/>
    </row>
    <row r="272" spans="31:37">
      <c r="AE272" s="64"/>
      <c r="AF272" s="64"/>
      <c r="AG272" s="64"/>
      <c r="AH272" s="64"/>
      <c r="AI272" s="64"/>
      <c r="AJ272" s="64"/>
      <c r="AK272" s="64"/>
    </row>
    <row r="273" spans="31:37">
      <c r="AE273" s="64"/>
      <c r="AF273" s="64"/>
      <c r="AG273" s="64"/>
      <c r="AH273" s="64"/>
      <c r="AI273" s="64"/>
      <c r="AJ273" s="64"/>
      <c r="AK273" s="64"/>
    </row>
    <row r="274" spans="31:37">
      <c r="AE274" s="64"/>
      <c r="AF274" s="64"/>
      <c r="AG274" s="64"/>
      <c r="AH274" s="64"/>
      <c r="AI274" s="64"/>
      <c r="AJ274" s="64"/>
      <c r="AK274" s="64"/>
    </row>
    <row r="275" spans="31:37">
      <c r="AE275" s="64"/>
      <c r="AF275" s="64"/>
      <c r="AG275" s="64"/>
      <c r="AH275" s="64"/>
      <c r="AI275" s="64"/>
      <c r="AJ275" s="64"/>
      <c r="AK275" s="64"/>
    </row>
    <row r="276" spans="31:37">
      <c r="AE276" s="64"/>
      <c r="AF276" s="64"/>
      <c r="AG276" s="64"/>
      <c r="AH276" s="64"/>
      <c r="AI276" s="64"/>
      <c r="AJ276" s="64"/>
      <c r="AK276" s="64"/>
    </row>
    <row r="277" spans="31:37">
      <c r="AE277" s="64"/>
      <c r="AF277" s="64"/>
      <c r="AG277" s="64"/>
      <c r="AH277" s="64"/>
      <c r="AI277" s="64"/>
      <c r="AJ277" s="64"/>
      <c r="AK277" s="64"/>
    </row>
    <row r="278" spans="31:37">
      <c r="AE278" s="64"/>
      <c r="AF278" s="64"/>
      <c r="AG278" s="64"/>
      <c r="AH278" s="64"/>
      <c r="AI278" s="64"/>
      <c r="AJ278" s="64"/>
      <c r="AK278" s="64"/>
    </row>
    <row r="279" spans="31:37">
      <c r="AE279" s="64"/>
      <c r="AF279" s="64"/>
      <c r="AG279" s="64"/>
      <c r="AH279" s="64"/>
      <c r="AI279" s="64"/>
      <c r="AJ279" s="64"/>
      <c r="AK279" s="64"/>
    </row>
    <row r="280" spans="31:37">
      <c r="AE280" s="64"/>
      <c r="AF280" s="64"/>
      <c r="AG280" s="64"/>
      <c r="AH280" s="64"/>
      <c r="AI280" s="64"/>
      <c r="AJ280" s="64"/>
      <c r="AK280" s="64"/>
    </row>
    <row r="281" spans="31:37">
      <c r="AE281" s="64"/>
      <c r="AF281" s="64"/>
      <c r="AG281" s="64"/>
      <c r="AH281" s="64"/>
      <c r="AI281" s="64"/>
      <c r="AJ281" s="64"/>
      <c r="AK281" s="64"/>
    </row>
    <row r="285" spans="31:37" ht="15.75">
      <c r="AE285" s="21"/>
      <c r="AF285" s="21"/>
      <c r="AG285" s="21"/>
      <c r="AH285" s="21"/>
      <c r="AI285" s="21"/>
      <c r="AJ285" s="21"/>
      <c r="AK285" s="21"/>
    </row>
    <row r="286" spans="31:37" ht="15.75">
      <c r="AE286" s="21"/>
      <c r="AF286" s="21"/>
      <c r="AG286" s="21"/>
      <c r="AH286" s="21"/>
      <c r="AI286" s="21"/>
      <c r="AJ286" s="21"/>
      <c r="AK286" s="21"/>
    </row>
    <row r="287" spans="31:37" ht="15.75">
      <c r="AE287" s="21"/>
      <c r="AF287" s="21"/>
      <c r="AG287" s="21"/>
      <c r="AH287" s="21"/>
      <c r="AI287" s="21"/>
      <c r="AJ287" s="21"/>
      <c r="AK287" s="21"/>
    </row>
    <row r="288" spans="31:37" ht="15.75">
      <c r="AE288" s="21"/>
      <c r="AF288" s="21"/>
      <c r="AG288" s="21"/>
      <c r="AH288" s="21"/>
      <c r="AI288" s="21"/>
      <c r="AJ288" s="21"/>
      <c r="AK288" s="21"/>
    </row>
    <row r="289" spans="31:37" ht="15.75">
      <c r="AE289" s="21"/>
      <c r="AF289" s="21"/>
      <c r="AG289" s="21"/>
      <c r="AH289" s="21"/>
      <c r="AI289" s="21"/>
      <c r="AJ289" s="21"/>
      <c r="AK289" s="21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printArea="1" hiddenRows="1" hiddenColumns="1" view="pageBreakPreview">
      <selection activeCell="K53" sqref="K53"/>
      <rowBreaks count="1" manualBreakCount="1">
        <brk id="34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4654A10B-BF2C-4F91-B821-84CF341F9FF3}" showPageBreaks="1" printArea="1" hiddenColumns="1" view="pageBreakPreview">
      <selection activeCell="H140" sqref="H140"/>
      <rowBreaks count="3" manualBreakCount="3">
        <brk id="48" max="19" man="1"/>
        <brk id="90" max="19" man="1"/>
        <brk id="132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scale="91" orientation="portrait" r:id="rId2"/>
      <headerFooter alignWithMargins="0"/>
    </customSheetView>
    <customSheetView guid="{F448EB40-CDCA-4FEB-B41E-E75B2DB39339}" showPageBreaks="1" printArea="1" hiddenRows="1" hiddenColumns="1" view="pageBreakPreview">
      <selection activeCell="F10" sqref="F10"/>
      <rowBreaks count="1" manualBreakCount="1">
        <brk id="34" max="19" man="1"/>
      </row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3"/>
      <headerFooter alignWithMargins="0"/>
    </customSheetView>
  </customSheetViews>
  <mergeCells count="31">
    <mergeCell ref="D6:N6"/>
    <mergeCell ref="O6:T6"/>
    <mergeCell ref="A1:T1"/>
    <mergeCell ref="A2:T2"/>
    <mergeCell ref="A3:T3"/>
    <mergeCell ref="A4:T4"/>
    <mergeCell ref="A5:T5"/>
    <mergeCell ref="P22:R22"/>
    <mergeCell ref="A7:T7"/>
    <mergeCell ref="A8:T8"/>
    <mergeCell ref="I9:N9"/>
    <mergeCell ref="O9:Q9"/>
    <mergeCell ref="R9:T9"/>
    <mergeCell ref="P10:R10"/>
    <mergeCell ref="A19:T19"/>
    <mergeCell ref="A20:T20"/>
    <mergeCell ref="I21:N21"/>
    <mergeCell ref="P21:Q21"/>
    <mergeCell ref="R21:T21"/>
    <mergeCell ref="P50:R50"/>
    <mergeCell ref="P38:R38"/>
    <mergeCell ref="A47:T47"/>
    <mergeCell ref="A48:T48"/>
    <mergeCell ref="I49:N49"/>
    <mergeCell ref="P49:Q49"/>
    <mergeCell ref="R49:T49"/>
    <mergeCell ref="A35:T35"/>
    <mergeCell ref="A36:T36"/>
    <mergeCell ref="I37:N37"/>
    <mergeCell ref="P37:Q37"/>
    <mergeCell ref="R37:T37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fitToHeight="2" orientation="landscape" r:id="rId4"/>
  <headerFooter alignWithMargins="0"/>
  <rowBreaks count="1" manualBreakCount="1">
    <brk id="3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AL41"/>
  <sheetViews>
    <sheetView view="pageBreakPreview" zoomScaleSheetLayoutView="100" workbookViewId="0">
      <selection activeCell="A35" sqref="A35:U35"/>
    </sheetView>
  </sheetViews>
  <sheetFormatPr defaultRowHeight="12.75"/>
  <cols>
    <col min="1" max="1" width="7.28515625" style="24" customWidth="1"/>
    <col min="2" max="2" width="4.85546875" style="22" hidden="1" customWidth="1"/>
    <col min="3" max="3" width="25.140625" style="10" customWidth="1"/>
    <col min="4" max="4" width="8.42578125" style="105" customWidth="1"/>
    <col min="5" max="5" width="6" style="22" hidden="1" customWidth="1"/>
    <col min="6" max="6" width="15.7109375" style="18" customWidth="1"/>
    <col min="7" max="7" width="10.7109375" style="88" hidden="1" customWidth="1"/>
    <col min="8" max="8" width="28.28515625" style="82" customWidth="1"/>
    <col min="9" max="9" width="7.140625" style="72" customWidth="1"/>
    <col min="10" max="10" width="6" style="72" customWidth="1"/>
    <col min="11" max="12" width="6" style="22" customWidth="1"/>
    <col min="13" max="15" width="6" style="59" hidden="1" customWidth="1"/>
    <col min="16" max="16" width="28.85546875" style="10" bestFit="1" customWidth="1"/>
    <col min="17" max="17" width="5" style="76" hidden="1" customWidth="1"/>
    <col min="18" max="19" width="5" style="10" hidden="1" customWidth="1"/>
    <col min="20" max="20" width="7.28515625" style="10" hidden="1" customWidth="1"/>
    <col min="21" max="21" width="5.5703125" style="10" hidden="1" customWidth="1"/>
    <col min="22" max="30" width="6.85546875" style="10" hidden="1" customWidth="1"/>
    <col min="31" max="31" width="7.42578125" style="10" hidden="1" customWidth="1"/>
    <col min="32" max="38" width="3" style="22" hidden="1" customWidth="1"/>
    <col min="39" max="16384" width="9.140625" style="10"/>
  </cols>
  <sheetData>
    <row r="1" spans="1:38" ht="15.75" customHeight="1">
      <c r="A1" s="367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78"/>
      <c r="V1" s="101"/>
      <c r="W1" s="101"/>
      <c r="X1" s="101">
        <v>7</v>
      </c>
      <c r="Y1" s="101">
        <v>8.3000000000000007</v>
      </c>
      <c r="Z1" s="101">
        <v>8.9</v>
      </c>
      <c r="AA1" s="101">
        <v>9.5</v>
      </c>
      <c r="AB1" s="101">
        <v>10.1</v>
      </c>
      <c r="AC1" s="101">
        <v>10.7</v>
      </c>
      <c r="AD1" s="101">
        <v>11.5</v>
      </c>
      <c r="AE1" s="155" t="s">
        <v>62</v>
      </c>
      <c r="AF1" s="67">
        <v>10</v>
      </c>
      <c r="AG1" s="67">
        <v>7</v>
      </c>
      <c r="AH1" s="67">
        <v>4</v>
      </c>
      <c r="AI1" s="67">
        <v>3</v>
      </c>
      <c r="AJ1" s="67">
        <v>2</v>
      </c>
      <c r="AK1" s="67">
        <v>1</v>
      </c>
      <c r="AL1" s="67">
        <v>0</v>
      </c>
    </row>
    <row r="2" spans="1:38" ht="13.5" customHeight="1">
      <c r="A2" s="372" t="s">
        <v>48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101"/>
      <c r="W2" s="101">
        <v>6</v>
      </c>
      <c r="X2" s="101">
        <v>8</v>
      </c>
      <c r="Y2" s="101">
        <v>8.5</v>
      </c>
      <c r="Z2" s="101">
        <v>9.1</v>
      </c>
      <c r="AA2" s="101">
        <v>9.6999999999999993</v>
      </c>
      <c r="AB2" s="101">
        <v>10.3</v>
      </c>
      <c r="AC2" s="101"/>
      <c r="AD2" s="101">
        <v>10.9</v>
      </c>
      <c r="AE2" s="155" t="s">
        <v>63</v>
      </c>
      <c r="AF2" s="67">
        <v>1</v>
      </c>
      <c r="AG2" s="67">
        <v>2</v>
      </c>
      <c r="AH2" s="67">
        <v>3</v>
      </c>
      <c r="AI2" s="67">
        <v>4</v>
      </c>
      <c r="AJ2" s="67">
        <v>5</v>
      </c>
      <c r="AK2" s="67">
        <v>6</v>
      </c>
      <c r="AL2" s="67">
        <v>7</v>
      </c>
    </row>
    <row r="3" spans="1:38" s="25" customFormat="1" ht="16.5" customHeight="1">
      <c r="M3" s="21"/>
      <c r="Q3" s="247"/>
      <c r="V3" s="157"/>
      <c r="W3" s="157">
        <v>7</v>
      </c>
      <c r="X3" s="157">
        <v>8.1999999999999993</v>
      </c>
      <c r="Y3" s="157">
        <v>8.6999999999999993</v>
      </c>
      <c r="Z3" s="157">
        <v>9.3000000000000007</v>
      </c>
      <c r="AA3" s="157">
        <v>9.9</v>
      </c>
      <c r="AB3" s="157"/>
      <c r="AC3" s="157"/>
      <c r="AD3" s="157">
        <v>10.5</v>
      </c>
      <c r="AE3" s="155" t="s">
        <v>64</v>
      </c>
      <c r="AF3" s="21"/>
      <c r="AG3" s="21"/>
      <c r="AH3" s="21"/>
      <c r="AI3" s="21"/>
      <c r="AJ3" s="21"/>
      <c r="AK3" s="21"/>
      <c r="AL3" s="21"/>
    </row>
    <row r="4" spans="1:38" s="25" customFormat="1" ht="15.75" hidden="1" customHeight="1">
      <c r="A4" s="23"/>
      <c r="B4" s="21"/>
      <c r="C4" s="21"/>
      <c r="D4" s="104"/>
      <c r="E4" s="21"/>
      <c r="F4" s="28"/>
      <c r="G4" s="88"/>
      <c r="H4" s="82"/>
      <c r="I4" s="56"/>
      <c r="J4" s="56"/>
      <c r="K4" s="21"/>
      <c r="L4" s="21"/>
      <c r="M4" s="56"/>
      <c r="N4" s="56"/>
      <c r="O4" s="56"/>
      <c r="P4" s="22"/>
      <c r="Q4" s="248"/>
      <c r="V4" s="101"/>
      <c r="W4" s="101">
        <v>7</v>
      </c>
      <c r="X4" s="101">
        <v>8.4</v>
      </c>
      <c r="Y4" s="101">
        <v>8.9</v>
      </c>
      <c r="Z4" s="101">
        <v>9.5</v>
      </c>
      <c r="AA4" s="101"/>
      <c r="AB4" s="101"/>
      <c r="AC4" s="101"/>
      <c r="AD4" s="101">
        <v>10.1</v>
      </c>
      <c r="AE4" s="156" t="s">
        <v>72</v>
      </c>
      <c r="AF4" s="69"/>
      <c r="AG4" s="64"/>
      <c r="AH4" s="64"/>
      <c r="AI4" s="69"/>
      <c r="AJ4" s="64"/>
      <c r="AK4" s="64"/>
      <c r="AL4" s="64"/>
    </row>
    <row r="5" spans="1:38" s="25" customFormat="1" ht="16.5" customHeight="1">
      <c r="A5" s="367" t="s">
        <v>667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67" t="s">
        <v>15</v>
      </c>
      <c r="W5" s="67" t="s">
        <v>15</v>
      </c>
      <c r="X5" s="67">
        <v>1</v>
      </c>
      <c r="Y5" s="67">
        <v>2</v>
      </c>
      <c r="Z5" s="67">
        <v>3</v>
      </c>
      <c r="AA5" s="67" t="s">
        <v>19</v>
      </c>
      <c r="AB5" s="67" t="s">
        <v>20</v>
      </c>
      <c r="AC5" s="67" t="s">
        <v>21</v>
      </c>
      <c r="AD5" s="67" t="s">
        <v>30</v>
      </c>
      <c r="AE5" s="70"/>
      <c r="AF5" s="69"/>
      <c r="AG5" s="64"/>
      <c r="AH5" s="64"/>
      <c r="AI5" s="69"/>
      <c r="AJ5" s="64"/>
      <c r="AK5" s="64"/>
      <c r="AL5" s="64"/>
    </row>
    <row r="6" spans="1:38" s="25" customFormat="1" ht="21" customHeight="1">
      <c r="A6" s="373" t="s">
        <v>397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64"/>
      <c r="W6" s="69"/>
      <c r="X6" s="64"/>
      <c r="Y6" s="64"/>
      <c r="Z6" s="64"/>
      <c r="AA6" s="64"/>
      <c r="AB6" s="64"/>
      <c r="AC6" s="64"/>
      <c r="AD6" s="64"/>
      <c r="AE6" s="70"/>
      <c r="AF6" s="64"/>
      <c r="AG6" s="64"/>
      <c r="AH6" s="64"/>
      <c r="AI6" s="64"/>
      <c r="AJ6" s="64"/>
      <c r="AK6" s="64"/>
      <c r="AL6" s="64"/>
    </row>
    <row r="7" spans="1:38" s="25" customFormat="1" ht="15.75" customHeight="1">
      <c r="A7" s="23"/>
      <c r="B7" s="21"/>
      <c r="C7" s="28" t="s">
        <v>1</v>
      </c>
      <c r="D7" s="374" t="s">
        <v>57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5" t="s">
        <v>395</v>
      </c>
      <c r="Q7" s="375"/>
      <c r="R7" s="375"/>
      <c r="S7" s="375"/>
      <c r="T7" s="375"/>
      <c r="U7" s="375"/>
      <c r="V7" s="64"/>
      <c r="W7" s="69"/>
      <c r="X7" s="64"/>
      <c r="Y7" s="64"/>
      <c r="Z7" s="69"/>
      <c r="AA7" s="64"/>
      <c r="AB7" s="64"/>
      <c r="AC7" s="69"/>
      <c r="AD7" s="64"/>
      <c r="AE7" s="64"/>
      <c r="AF7" s="69"/>
      <c r="AG7" s="64"/>
      <c r="AH7" s="64"/>
      <c r="AI7" s="69"/>
      <c r="AJ7" s="64"/>
      <c r="AK7" s="64"/>
      <c r="AL7" s="64"/>
    </row>
    <row r="8" spans="1:38" s="25" customFormat="1" ht="15.75" customHeight="1">
      <c r="A8" s="23"/>
      <c r="B8" s="21"/>
      <c r="C8" s="28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2"/>
      <c r="R8" s="22"/>
      <c r="S8" s="22"/>
      <c r="T8" s="22"/>
      <c r="U8" s="22"/>
      <c r="V8" s="64"/>
      <c r="W8" s="69"/>
      <c r="X8" s="64"/>
      <c r="Y8" s="64"/>
      <c r="Z8" s="69"/>
      <c r="AA8" s="64"/>
      <c r="AB8" s="64"/>
      <c r="AC8" s="69"/>
      <c r="AD8" s="64"/>
      <c r="AE8" s="64"/>
      <c r="AF8" s="69"/>
      <c r="AG8" s="64"/>
      <c r="AH8" s="64"/>
      <c r="AI8" s="69"/>
      <c r="AJ8" s="64"/>
      <c r="AK8" s="64"/>
      <c r="AL8" s="64"/>
    </row>
    <row r="9" spans="1:38" s="25" customFormat="1" ht="15.75" customHeight="1">
      <c r="A9" s="367" t="s">
        <v>400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69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s="25" customFormat="1" ht="15.75" customHeight="1">
      <c r="A10" s="368" t="s">
        <v>61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69"/>
      <c r="W10" s="69"/>
      <c r="X10" s="9"/>
      <c r="Y10" s="30"/>
      <c r="Z10" s="86"/>
      <c r="AA10" s="86"/>
      <c r="AB10" s="86"/>
      <c r="AC10" s="86"/>
      <c r="AD10" s="86"/>
      <c r="AE10" s="9"/>
      <c r="AF10" s="98"/>
      <c r="AG10" s="98"/>
      <c r="AH10" s="98"/>
      <c r="AI10" s="98"/>
      <c r="AJ10" s="98"/>
      <c r="AK10" s="98"/>
      <c r="AL10" s="98"/>
    </row>
    <row r="11" spans="1:38" ht="12.75" hidden="1" customHeight="1">
      <c r="A11" s="37"/>
      <c r="B11" s="65"/>
      <c r="C11" s="40"/>
      <c r="D11" s="107"/>
      <c r="E11" s="37"/>
      <c r="F11" s="37"/>
      <c r="G11" s="89"/>
      <c r="I11" s="37"/>
      <c r="J11" s="37"/>
      <c r="K11" s="37"/>
      <c r="L11" s="46" t="s">
        <v>50</v>
      </c>
      <c r="M11" s="250"/>
      <c r="N11" s="57"/>
      <c r="O11" s="57"/>
      <c r="P11" s="37" t="s">
        <v>49</v>
      </c>
      <c r="Q11" s="249"/>
      <c r="R11" s="37"/>
      <c r="S11" s="37"/>
      <c r="T11" s="37"/>
      <c r="U11" s="37"/>
      <c r="V11" s="69"/>
      <c r="W11" s="69"/>
      <c r="X11" s="9"/>
      <c r="Y11" s="30"/>
      <c r="Z11" s="9"/>
      <c r="AA11" s="9"/>
      <c r="AB11" s="9"/>
      <c r="AC11" s="9"/>
      <c r="AD11" s="9"/>
      <c r="AE11" s="9"/>
      <c r="AF11" s="64"/>
      <c r="AG11" s="64"/>
      <c r="AH11" s="64"/>
      <c r="AI11" s="64"/>
      <c r="AJ11" s="64"/>
      <c r="AK11" s="64"/>
      <c r="AL11" s="64"/>
    </row>
    <row r="12" spans="1:38" s="35" customFormat="1" ht="13.5" customHeight="1">
      <c r="A12" s="39"/>
      <c r="B12" s="65"/>
      <c r="C12" s="42"/>
      <c r="D12" s="108"/>
      <c r="E12" s="41"/>
      <c r="F12" s="38"/>
      <c r="G12" s="90"/>
      <c r="I12" s="147"/>
      <c r="J12" s="147"/>
      <c r="K12" s="147"/>
      <c r="L12" s="125" t="s">
        <v>51</v>
      </c>
      <c r="M12" s="251"/>
      <c r="N12" s="58"/>
      <c r="O12" s="58"/>
      <c r="P12" s="37" t="s">
        <v>779</v>
      </c>
      <c r="Q12" s="369" t="s">
        <v>28</v>
      </c>
      <c r="R12" s="369"/>
      <c r="S12" s="370" t="s">
        <v>643</v>
      </c>
      <c r="T12" s="370"/>
      <c r="U12" s="370"/>
      <c r="V12" s="47"/>
      <c r="W12" s="9"/>
      <c r="X12" s="9"/>
      <c r="Y12" s="30"/>
      <c r="Z12" s="100"/>
      <c r="AA12" s="100"/>
      <c r="AB12" s="100"/>
      <c r="AC12" s="100"/>
      <c r="AD12" s="100"/>
      <c r="AE12" s="100"/>
      <c r="AF12" s="144"/>
      <c r="AG12" s="144"/>
      <c r="AH12" s="144"/>
      <c r="AI12" s="144"/>
      <c r="AJ12" s="144"/>
      <c r="AK12" s="144"/>
      <c r="AL12" s="144"/>
    </row>
    <row r="13" spans="1:38" s="36" customFormat="1" ht="24.75" customHeight="1">
      <c r="A13" s="43" t="s">
        <v>2</v>
      </c>
      <c r="B13" s="43" t="s">
        <v>25</v>
      </c>
      <c r="C13" s="43" t="s">
        <v>3</v>
      </c>
      <c r="D13" s="109" t="s">
        <v>406</v>
      </c>
      <c r="E13" s="43" t="s">
        <v>5</v>
      </c>
      <c r="F13" s="43" t="s">
        <v>6</v>
      </c>
      <c r="G13" s="43" t="s">
        <v>7</v>
      </c>
      <c r="H13" s="99" t="s">
        <v>8</v>
      </c>
      <c r="I13" s="95" t="s">
        <v>9</v>
      </c>
      <c r="J13" s="96" t="s">
        <v>10</v>
      </c>
      <c r="K13" s="97" t="s">
        <v>18</v>
      </c>
      <c r="L13" s="97" t="s">
        <v>56</v>
      </c>
      <c r="M13" s="95" t="s">
        <v>23</v>
      </c>
      <c r="N13" s="95" t="s">
        <v>24</v>
      </c>
      <c r="O13" s="95" t="s">
        <v>26</v>
      </c>
      <c r="P13" s="94" t="s">
        <v>11</v>
      </c>
      <c r="Q13" s="366" t="s">
        <v>12</v>
      </c>
      <c r="R13" s="366"/>
      <c r="S13" s="366"/>
      <c r="T13" s="263" t="s">
        <v>13</v>
      </c>
      <c r="U13" s="264" t="s">
        <v>2</v>
      </c>
      <c r="V13" s="115"/>
      <c r="W13" s="48"/>
      <c r="X13" s="48"/>
      <c r="Y13" s="49"/>
      <c r="AE13" s="48"/>
      <c r="AF13" s="145"/>
      <c r="AG13" s="145"/>
      <c r="AH13" s="145"/>
      <c r="AI13" s="145"/>
      <c r="AJ13" s="145"/>
      <c r="AK13" s="145"/>
      <c r="AL13" s="145"/>
    </row>
    <row r="14" spans="1:38" s="9" customFormat="1" ht="15">
      <c r="A14" s="93">
        <v>1</v>
      </c>
      <c r="B14" s="62">
        <v>165</v>
      </c>
      <c r="C14" s="63" t="str">
        <f>VLOOKUP(B14,'Уч ЮН'!$A$3:$H$492,2,FALSE)</f>
        <v>Уткин Артем</v>
      </c>
      <c r="D14" s="110" t="str">
        <f>VLOOKUP(B14,'Уч ЮН'!$A$3:$H$492,3,FALSE)</f>
        <v>1994</v>
      </c>
      <c r="E14" s="54"/>
      <c r="F14" s="63" t="str">
        <f>VLOOKUP(B14,'Уч ЮН'!$A$3:$H$492,5,FALSE)</f>
        <v>Мордовия</v>
      </c>
      <c r="G14" s="87">
        <f>VLOOKUP(B14,'Уч ЮН'!$A$3:$H$492,6,FALSE)</f>
        <v>0</v>
      </c>
      <c r="H14" s="114" t="str">
        <f>VLOOKUP(B14,'Уч ЮН'!$A$3:$H$492,7,FALSE)</f>
        <v>МГУ им. Н. П. Огарёва</v>
      </c>
      <c r="I14" s="60">
        <f>M14</f>
        <v>7.9</v>
      </c>
      <c r="J14" s="60">
        <f>N14</f>
        <v>8</v>
      </c>
      <c r="K14" s="265" t="str">
        <f>LOOKUP(O14,$V$4:$AD$4,$V$5:$AD$5)</f>
        <v>КМС</v>
      </c>
      <c r="L14" s="265" t="s">
        <v>776</v>
      </c>
      <c r="M14" s="266">
        <v>7.9</v>
      </c>
      <c r="N14" s="267">
        <v>8</v>
      </c>
      <c r="O14" s="268">
        <f>SMALL(M14:N14,1)+0</f>
        <v>7.9</v>
      </c>
      <c r="P14" s="269" t="str">
        <f>VLOOKUP(B14,'Уч ЮН'!$A$3:$H$492,8,FALSE)</f>
        <v>Разов В. Н.</v>
      </c>
      <c r="Q14" s="70"/>
      <c r="AF14" s="64"/>
      <c r="AG14" s="64"/>
      <c r="AH14" s="64"/>
      <c r="AI14" s="64"/>
      <c r="AJ14" s="64"/>
      <c r="AK14" s="64"/>
      <c r="AL14" s="64"/>
    </row>
    <row r="15" spans="1:38" s="9" customFormat="1" ht="15" customHeight="1">
      <c r="A15" s="93">
        <v>2</v>
      </c>
      <c r="B15" s="62">
        <v>516</v>
      </c>
      <c r="C15" s="63" t="str">
        <f>VLOOKUP(B15,'Уч ЮН'!$A$3:$H$492,2,FALSE)</f>
        <v>Пономарев Иван</v>
      </c>
      <c r="D15" s="110" t="str">
        <f>VLOOKUP(B15,'Уч ЮН'!$A$3:$H$492,3,FALSE)</f>
        <v>1997</v>
      </c>
      <c r="E15" s="54"/>
      <c r="F15" s="63" t="str">
        <f>VLOOKUP(B15,'Уч ЮН'!$A$3:$H$492,5,FALSE)</f>
        <v>Самарская</v>
      </c>
      <c r="G15" s="87">
        <f>VLOOKUP(B15,'Уч ЮН'!$A$3:$H$492,6,FALSE)</f>
        <v>0</v>
      </c>
      <c r="H15" s="114" t="str">
        <f>VLOOKUP(B15,'Уч ЮН'!$A$3:$H$492,7,FALSE)</f>
        <v>СамГУПС, СДЮСШОР-2</v>
      </c>
      <c r="I15" s="60">
        <f>M15</f>
        <v>8.6999999999999993</v>
      </c>
      <c r="J15" s="60">
        <f>N15</f>
        <v>8.6</v>
      </c>
      <c r="K15" s="265">
        <f>LOOKUP(O15,$V$4:$AD$4,$V$5:$AD$5)</f>
        <v>1</v>
      </c>
      <c r="L15" s="265" t="s">
        <v>776</v>
      </c>
      <c r="M15" s="266">
        <v>8.6999999999999993</v>
      </c>
      <c r="N15" s="267">
        <v>8.6</v>
      </c>
      <c r="O15" s="268">
        <f>SMALL(M15:N15,1)+0</f>
        <v>8.6</v>
      </c>
      <c r="P15" s="269" t="str">
        <f>VLOOKUP(B15,'Уч ЮН'!$A$3:$H$492,8,FALSE)</f>
        <v>Зайцев И. С, Андронов Ю. В.</v>
      </c>
      <c r="Q15" s="70"/>
      <c r="AF15" s="64"/>
      <c r="AG15" s="64"/>
      <c r="AH15" s="64"/>
      <c r="AI15" s="64"/>
      <c r="AJ15" s="64"/>
      <c r="AK15" s="64"/>
      <c r="AL15" s="64"/>
    </row>
    <row r="16" spans="1:38" s="25" customFormat="1" ht="15.75" customHeight="1">
      <c r="A16" s="378" t="s">
        <v>399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70"/>
      <c r="R16" s="9"/>
      <c r="S16" s="9"/>
      <c r="T16" s="9"/>
      <c r="U16" s="9"/>
      <c r="V16" s="69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s="25" customFormat="1" ht="15.75" customHeight="1">
      <c r="A17" s="368" t="s">
        <v>61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70"/>
      <c r="R17" s="9"/>
      <c r="S17" s="9"/>
      <c r="T17" s="9"/>
      <c r="U17" s="9"/>
      <c r="V17" s="69"/>
      <c r="W17" s="69"/>
      <c r="X17" s="9"/>
      <c r="Y17" s="30"/>
      <c r="Z17" s="86"/>
      <c r="AA17" s="86"/>
      <c r="AB17" s="86"/>
      <c r="AC17" s="86"/>
      <c r="AD17" s="86"/>
      <c r="AE17" s="9"/>
      <c r="AF17" s="98"/>
      <c r="AG17" s="98"/>
      <c r="AH17" s="98"/>
      <c r="AI17" s="98"/>
      <c r="AJ17" s="98"/>
      <c r="AK17" s="98"/>
      <c r="AL17" s="98"/>
    </row>
    <row r="18" spans="1:38" ht="12.75" hidden="1" customHeight="1">
      <c r="A18" s="37"/>
      <c r="B18" s="65"/>
      <c r="C18" s="40"/>
      <c r="D18" s="107"/>
      <c r="E18" s="37"/>
      <c r="F18" s="37"/>
      <c r="G18" s="89"/>
      <c r="I18" s="37"/>
      <c r="J18" s="37"/>
      <c r="K18" s="37"/>
      <c r="L18" s="46" t="s">
        <v>50</v>
      </c>
      <c r="M18" s="250"/>
      <c r="N18" s="57"/>
      <c r="O18" s="57"/>
      <c r="P18" s="37" t="s">
        <v>49</v>
      </c>
      <c r="Q18" s="249"/>
      <c r="R18" s="37"/>
      <c r="S18" s="37"/>
      <c r="T18" s="37"/>
      <c r="U18" s="37"/>
      <c r="V18" s="69"/>
      <c r="W18" s="69"/>
      <c r="X18" s="9"/>
      <c r="Y18" s="30"/>
      <c r="Z18" s="9"/>
      <c r="AA18" s="9"/>
      <c r="AB18" s="9"/>
      <c r="AC18" s="9"/>
      <c r="AD18" s="9"/>
      <c r="AE18" s="9"/>
      <c r="AF18" s="64"/>
      <c r="AG18" s="64"/>
      <c r="AH18" s="64"/>
      <c r="AI18" s="64"/>
      <c r="AJ18" s="64"/>
      <c r="AK18" s="64"/>
      <c r="AL18" s="64"/>
    </row>
    <row r="19" spans="1:38" s="35" customFormat="1" ht="13.5" customHeight="1">
      <c r="A19" s="39"/>
      <c r="B19" s="65"/>
      <c r="C19" s="42"/>
      <c r="D19" s="108"/>
      <c r="E19" s="41"/>
      <c r="F19" s="38"/>
      <c r="G19" s="90"/>
      <c r="I19" s="147"/>
      <c r="J19" s="147"/>
      <c r="K19" s="147"/>
      <c r="L19" s="125" t="s">
        <v>51</v>
      </c>
      <c r="M19" s="251"/>
      <c r="N19" s="58"/>
      <c r="O19" s="58"/>
      <c r="P19" s="37" t="s">
        <v>779</v>
      </c>
      <c r="Q19" s="245" t="s">
        <v>28</v>
      </c>
      <c r="R19" s="9"/>
      <c r="S19" s="246" t="s">
        <v>643</v>
      </c>
      <c r="T19" s="9"/>
      <c r="U19" s="9"/>
      <c r="V19" s="47"/>
      <c r="W19" s="9"/>
      <c r="X19" s="9"/>
      <c r="Y19" s="30"/>
      <c r="Z19" s="100"/>
      <c r="AA19" s="100"/>
      <c r="AB19" s="100"/>
      <c r="AC19" s="100"/>
      <c r="AD19" s="100"/>
      <c r="AE19" s="100"/>
      <c r="AF19" s="144"/>
      <c r="AG19" s="144"/>
      <c r="AH19" s="144"/>
      <c r="AI19" s="144"/>
      <c r="AJ19" s="144"/>
      <c r="AK19" s="144"/>
      <c r="AL19" s="144"/>
    </row>
    <row r="20" spans="1:38" s="36" customFormat="1" ht="24.75" customHeight="1">
      <c r="A20" s="43" t="s">
        <v>2</v>
      </c>
      <c r="B20" s="43" t="s">
        <v>25</v>
      </c>
      <c r="C20" s="43" t="s">
        <v>3</v>
      </c>
      <c r="D20" s="109" t="s">
        <v>406</v>
      </c>
      <c r="E20" s="43" t="s">
        <v>5</v>
      </c>
      <c r="F20" s="43" t="s">
        <v>6</v>
      </c>
      <c r="G20" s="43" t="s">
        <v>7</v>
      </c>
      <c r="H20" s="99" t="s">
        <v>8</v>
      </c>
      <c r="I20" s="95" t="s">
        <v>9</v>
      </c>
      <c r="J20" s="96" t="s">
        <v>10</v>
      </c>
      <c r="K20" s="97" t="s">
        <v>18</v>
      </c>
      <c r="L20" s="97" t="s">
        <v>56</v>
      </c>
      <c r="M20" s="95" t="s">
        <v>23</v>
      </c>
      <c r="N20" s="95" t="s">
        <v>24</v>
      </c>
      <c r="O20" s="95" t="s">
        <v>26</v>
      </c>
      <c r="P20" s="94" t="s">
        <v>11</v>
      </c>
      <c r="Q20" s="264" t="s">
        <v>12</v>
      </c>
      <c r="R20" s="9"/>
      <c r="S20" s="9"/>
      <c r="T20" s="263" t="s">
        <v>13</v>
      </c>
      <c r="U20" s="264" t="s">
        <v>2</v>
      </c>
      <c r="V20" s="115"/>
      <c r="W20" s="48"/>
      <c r="X20" s="48"/>
      <c r="Y20" s="49"/>
      <c r="AE20" s="48"/>
      <c r="AF20" s="145"/>
      <c r="AG20" s="145"/>
      <c r="AH20" s="145"/>
      <c r="AI20" s="145"/>
      <c r="AJ20" s="145"/>
      <c r="AK20" s="145"/>
      <c r="AL20" s="145"/>
    </row>
    <row r="21" spans="1:38" s="9" customFormat="1" ht="15">
      <c r="A21" s="93">
        <v>1</v>
      </c>
      <c r="B21" s="62">
        <v>497</v>
      </c>
      <c r="C21" s="63" t="str">
        <f>VLOOKUP(B21,'Уч ЮН'!$A$3:$H$492,2,FALSE)</f>
        <v>Казберов Александр</v>
      </c>
      <c r="D21" s="110" t="str">
        <f>VLOOKUP(B21,'Уч ЮН'!$A$3:$H$492,3,FALSE)</f>
        <v>2000</v>
      </c>
      <c r="E21" s="54"/>
      <c r="F21" s="63" t="str">
        <f>VLOOKUP(B21,'Уч ЮН'!$A$3:$H$492,5,FALSE)</f>
        <v>Самарская</v>
      </c>
      <c r="G21" s="87">
        <f>VLOOKUP(B21,'Уч ЮН'!$A$3:$H$492,6,FALSE)</f>
        <v>0</v>
      </c>
      <c r="H21" s="114" t="str">
        <f>VLOOKUP(B21,'Уч ЮН'!$A$3:$H$492,7,FALSE)</f>
        <v>СДЮСШОР-2</v>
      </c>
      <c r="I21" s="60">
        <f t="shared" ref="I21:J23" si="0">M21</f>
        <v>8.1</v>
      </c>
      <c r="J21" s="60">
        <f t="shared" si="0"/>
        <v>8.1</v>
      </c>
      <c r="K21" s="265" t="str">
        <f>LOOKUP(O21,$V$3:$AD$3,$V$5:$AD$5)</f>
        <v>КМС</v>
      </c>
      <c r="L21" s="265" t="s">
        <v>776</v>
      </c>
      <c r="M21" s="266">
        <v>8.1</v>
      </c>
      <c r="N21" s="267">
        <v>8.1</v>
      </c>
      <c r="O21" s="268">
        <f>SMALL(M21:N21,1)+0</f>
        <v>8.1</v>
      </c>
      <c r="P21" s="269" t="str">
        <f>VLOOKUP(B21,'Уч ЮН'!$A$3:$H$492,8,FALSE)</f>
        <v>Лобачева Е. Н.</v>
      </c>
      <c r="Q21" s="70"/>
      <c r="AF21" s="64"/>
      <c r="AG21" s="64"/>
      <c r="AH21" s="64"/>
      <c r="AI21" s="64"/>
      <c r="AJ21" s="64"/>
      <c r="AK21" s="64"/>
      <c r="AL21" s="64"/>
    </row>
    <row r="22" spans="1:38" s="9" customFormat="1" ht="15">
      <c r="A22" s="93">
        <v>2</v>
      </c>
      <c r="B22" s="62">
        <v>499</v>
      </c>
      <c r="C22" s="63" t="str">
        <f>VLOOKUP(B22,'Уч ЮН'!$A$3:$H$492,2,FALSE)</f>
        <v>Солдатов Родион</v>
      </c>
      <c r="D22" s="110" t="str">
        <f>VLOOKUP(B22,'Уч ЮН'!$A$3:$H$492,3,FALSE)</f>
        <v>1999</v>
      </c>
      <c r="E22" s="54"/>
      <c r="F22" s="63" t="str">
        <f>VLOOKUP(B22,'Уч ЮН'!$A$3:$H$492,5,FALSE)</f>
        <v>Самарская</v>
      </c>
      <c r="G22" s="87">
        <f>VLOOKUP(B22,'Уч ЮН'!$A$3:$H$492,6,FALSE)</f>
        <v>0</v>
      </c>
      <c r="H22" s="114" t="str">
        <f>VLOOKUP(B22,'Уч ЮН'!$A$3:$H$492,7,FALSE)</f>
        <v>СДЮСШОР-2</v>
      </c>
      <c r="I22" s="60">
        <f t="shared" si="0"/>
        <v>8.3000000000000007</v>
      </c>
      <c r="J22" s="60">
        <f t="shared" si="0"/>
        <v>8.1999999999999993</v>
      </c>
      <c r="K22" s="265">
        <f>LOOKUP(O22,$V$3:$AD$3,$V$5:$AD$5)</f>
        <v>1</v>
      </c>
      <c r="L22" s="265" t="s">
        <v>776</v>
      </c>
      <c r="M22" s="266">
        <v>8.3000000000000007</v>
      </c>
      <c r="N22" s="267">
        <v>8.1999999999999993</v>
      </c>
      <c r="O22" s="268">
        <f>SMALL(M22:N22,1)+0</f>
        <v>8.1999999999999993</v>
      </c>
      <c r="P22" s="269" t="str">
        <f>VLOOKUP(B22,'Уч ЮН'!$A$3:$H$492,8,FALSE)</f>
        <v>Лобачева Е. Н.</v>
      </c>
      <c r="Q22" s="70"/>
      <c r="AF22" s="64"/>
      <c r="AG22" s="64"/>
      <c r="AH22" s="64"/>
      <c r="AI22" s="64"/>
      <c r="AJ22" s="64"/>
      <c r="AK22" s="64"/>
      <c r="AL22" s="64"/>
    </row>
    <row r="23" spans="1:38" s="9" customFormat="1" ht="15">
      <c r="A23" s="93">
        <v>3</v>
      </c>
      <c r="B23" s="62" t="s">
        <v>617</v>
      </c>
      <c r="C23" s="63" t="str">
        <f>VLOOKUP(B23,'Уч ЮН'!$A$3:$H$492,2,FALSE)</f>
        <v>Русин Даниил</v>
      </c>
      <c r="D23" s="110" t="str">
        <f>VLOOKUP(B23,'Уч ЮН'!$A$3:$H$492,3,FALSE)</f>
        <v>2000</v>
      </c>
      <c r="E23" s="54"/>
      <c r="F23" s="63" t="str">
        <f>VLOOKUP(B23,'Уч ЮН'!$A$3:$H$492,5,FALSE)</f>
        <v>Саратовская</v>
      </c>
      <c r="G23" s="87">
        <f>VLOOKUP(B23,'Уч ЮН'!$A$3:$H$492,6,FALSE)</f>
        <v>0</v>
      </c>
      <c r="H23" s="114" t="str">
        <f>VLOOKUP(B23,'Уч ЮН'!$A$3:$H$492,7,FALSE)</f>
        <v>ДЮСШ Энгельс</v>
      </c>
      <c r="I23" s="60">
        <f t="shared" si="0"/>
        <v>9.1</v>
      </c>
      <c r="J23" s="60">
        <f t="shared" si="0"/>
        <v>8.9</v>
      </c>
      <c r="K23" s="265">
        <f>LOOKUP(O23,$V$3:$AD$3,$V$5:$AD$5)</f>
        <v>2</v>
      </c>
      <c r="L23" s="265" t="s">
        <v>776</v>
      </c>
      <c r="M23" s="266">
        <v>9.1</v>
      </c>
      <c r="N23" s="267">
        <v>8.9</v>
      </c>
      <c r="O23" s="268">
        <f>SMALL(M23:N23,1)+0</f>
        <v>8.9</v>
      </c>
      <c r="P23" s="269" t="str">
        <f>VLOOKUP(B23,'Уч ЮН'!$A$3:$H$492,8,FALSE)</f>
        <v>Минахметова О.В.</v>
      </c>
      <c r="Q23" s="70"/>
      <c r="AF23" s="64"/>
      <c r="AG23" s="64"/>
      <c r="AH23" s="64"/>
      <c r="AI23" s="64"/>
      <c r="AJ23" s="64"/>
      <c r="AK23" s="64"/>
      <c r="AL23" s="64"/>
    </row>
    <row r="24" spans="1:38" s="86" customFormat="1" ht="15.75" customHeight="1">
      <c r="A24" s="378" t="s">
        <v>398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69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s="25" customFormat="1" ht="15.75" customHeight="1">
      <c r="A25" s="368" t="s">
        <v>61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69"/>
      <c r="W25" s="69"/>
      <c r="X25" s="9"/>
      <c r="Y25" s="30"/>
      <c r="Z25" s="86"/>
      <c r="AA25" s="86"/>
      <c r="AB25" s="86"/>
      <c r="AC25" s="86"/>
      <c r="AD25" s="86"/>
      <c r="AE25" s="9"/>
      <c r="AF25" s="98"/>
      <c r="AG25" s="98"/>
      <c r="AH25" s="98"/>
      <c r="AI25" s="98"/>
      <c r="AJ25" s="98"/>
      <c r="AK25" s="98"/>
      <c r="AL25" s="98"/>
    </row>
    <row r="26" spans="1:38" ht="12.75" hidden="1" customHeight="1">
      <c r="A26" s="37"/>
      <c r="B26" s="65"/>
      <c r="C26" s="40"/>
      <c r="D26" s="107"/>
      <c r="E26" s="37"/>
      <c r="F26" s="37"/>
      <c r="G26" s="89"/>
      <c r="I26" s="37"/>
      <c r="J26" s="37"/>
      <c r="K26" s="37"/>
      <c r="L26" s="46" t="s">
        <v>50</v>
      </c>
      <c r="M26" s="250"/>
      <c r="N26" s="57"/>
      <c r="O26" s="57"/>
      <c r="P26" s="37" t="s">
        <v>49</v>
      </c>
      <c r="Q26" s="249"/>
      <c r="R26" s="37"/>
      <c r="S26" s="37"/>
      <c r="T26" s="37"/>
      <c r="U26" s="37"/>
      <c r="V26" s="69"/>
      <c r="W26" s="69"/>
      <c r="X26" s="9"/>
      <c r="Y26" s="30"/>
      <c r="Z26" s="9"/>
      <c r="AA26" s="9"/>
      <c r="AB26" s="9"/>
      <c r="AC26" s="9"/>
      <c r="AD26" s="9"/>
      <c r="AE26" s="9"/>
      <c r="AF26" s="64"/>
      <c r="AG26" s="64"/>
      <c r="AH26" s="64"/>
      <c r="AI26" s="64"/>
      <c r="AJ26" s="64"/>
      <c r="AK26" s="64"/>
      <c r="AL26" s="64"/>
    </row>
    <row r="27" spans="1:38" s="35" customFormat="1" ht="13.5" customHeight="1">
      <c r="A27" s="39"/>
      <c r="B27" s="65"/>
      <c r="C27" s="42"/>
      <c r="D27" s="108"/>
      <c r="E27" s="41"/>
      <c r="F27" s="38"/>
      <c r="G27" s="90"/>
      <c r="I27" s="147"/>
      <c r="J27" s="147"/>
      <c r="K27" s="147"/>
      <c r="L27" s="125" t="s">
        <v>51</v>
      </c>
      <c r="M27" s="251"/>
      <c r="N27" s="58"/>
      <c r="O27" s="58"/>
      <c r="P27" s="37" t="s">
        <v>780</v>
      </c>
      <c r="Q27" s="369" t="s">
        <v>28</v>
      </c>
      <c r="R27" s="369"/>
      <c r="S27" s="370"/>
      <c r="T27" s="370"/>
      <c r="U27" s="370"/>
      <c r="V27" s="47"/>
      <c r="W27" s="9"/>
      <c r="X27" s="9"/>
      <c r="Y27" s="30"/>
      <c r="Z27" s="100"/>
      <c r="AA27" s="100"/>
      <c r="AB27" s="100"/>
      <c r="AC27" s="100"/>
      <c r="AD27" s="100"/>
      <c r="AE27" s="100"/>
      <c r="AF27" s="144"/>
      <c r="AG27" s="144"/>
      <c r="AH27" s="144"/>
      <c r="AI27" s="144"/>
      <c r="AJ27" s="144"/>
      <c r="AK27" s="144"/>
      <c r="AL27" s="144"/>
    </row>
    <row r="28" spans="1:38" s="36" customFormat="1" ht="24.75" customHeight="1">
      <c r="A28" s="43" t="s">
        <v>2</v>
      </c>
      <c r="B28" s="43" t="s">
        <v>25</v>
      </c>
      <c r="C28" s="43" t="s">
        <v>3</v>
      </c>
      <c r="D28" s="109" t="s">
        <v>406</v>
      </c>
      <c r="E28" s="43" t="s">
        <v>5</v>
      </c>
      <c r="F28" s="43" t="s">
        <v>6</v>
      </c>
      <c r="G28" s="43" t="s">
        <v>7</v>
      </c>
      <c r="H28" s="99" t="s">
        <v>8</v>
      </c>
      <c r="I28" s="95" t="s">
        <v>9</v>
      </c>
      <c r="J28" s="96" t="s">
        <v>10</v>
      </c>
      <c r="K28" s="97" t="s">
        <v>18</v>
      </c>
      <c r="L28" s="97" t="s">
        <v>56</v>
      </c>
      <c r="M28" s="95" t="s">
        <v>23</v>
      </c>
      <c r="N28" s="95" t="s">
        <v>24</v>
      </c>
      <c r="O28" s="95" t="s">
        <v>26</v>
      </c>
      <c r="P28" s="94" t="s">
        <v>11</v>
      </c>
      <c r="Q28" s="366" t="s">
        <v>12</v>
      </c>
      <c r="R28" s="366"/>
      <c r="S28" s="366"/>
      <c r="T28" s="263" t="s">
        <v>13</v>
      </c>
      <c r="U28" s="264" t="s">
        <v>2</v>
      </c>
      <c r="V28" s="115"/>
      <c r="W28" s="48"/>
      <c r="X28" s="48"/>
      <c r="Y28" s="49"/>
      <c r="AE28" s="48"/>
      <c r="AF28" s="145"/>
      <c r="AG28" s="145"/>
      <c r="AH28" s="145"/>
      <c r="AI28" s="145"/>
      <c r="AJ28" s="145"/>
      <c r="AK28" s="145"/>
      <c r="AL28" s="145"/>
    </row>
    <row r="29" spans="1:38" s="9" customFormat="1" ht="15">
      <c r="A29" s="93">
        <v>1</v>
      </c>
      <c r="B29" s="62">
        <v>950</v>
      </c>
      <c r="C29" s="63" t="str">
        <f>VLOOKUP(B29,'Уч ЮН'!$A$3:$H$492,2,FALSE)</f>
        <v>Никитников Юрий</v>
      </c>
      <c r="D29" s="110" t="str">
        <f>VLOOKUP(B29,'Уч ЮН'!$A$3:$H$492,3,FALSE)</f>
        <v>2002</v>
      </c>
      <c r="E29" s="54"/>
      <c r="F29" s="63" t="str">
        <f>VLOOKUP(B29,'Уч ЮН'!$A$3:$H$492,5,FALSE)</f>
        <v>Тамбовская</v>
      </c>
      <c r="G29" s="87">
        <f>VLOOKUP(B29,'Уч ЮН'!$A$3:$H$492,6,FALSE)</f>
        <v>0</v>
      </c>
      <c r="H29" s="114" t="str">
        <f>VLOOKUP(B29,'Уч ЮН'!$A$3:$H$492,7,FALSE)</f>
        <v>СДЮСШОР "ЦПС по ЦИВС"</v>
      </c>
      <c r="I29" s="60">
        <f t="shared" ref="I29:J33" si="1">M29</f>
        <v>8.1999999999999993</v>
      </c>
      <c r="J29" s="60">
        <f t="shared" si="1"/>
        <v>8.3000000000000007</v>
      </c>
      <c r="K29" s="265">
        <f>LOOKUP(O29,$V$2:$AD$2,$V$5:$AD$5)</f>
        <v>1</v>
      </c>
      <c r="L29" s="265" t="s">
        <v>776</v>
      </c>
      <c r="M29" s="266">
        <v>8.1999999999999993</v>
      </c>
      <c r="N29" s="267">
        <v>8.3000000000000007</v>
      </c>
      <c r="O29" s="268">
        <f>SMALL(M29:N29,1)+0</f>
        <v>8.1999999999999993</v>
      </c>
      <c r="P29" s="269" t="str">
        <f>VLOOKUP(B29,'Уч ЮН'!$A$3:$H$492,8,FALSE)</f>
        <v>Семишкина О.В.</v>
      </c>
      <c r="Q29" s="70"/>
      <c r="AF29" s="64"/>
      <c r="AG29" s="64"/>
      <c r="AH29" s="64"/>
      <c r="AI29" s="64"/>
      <c r="AJ29" s="64"/>
      <c r="AK29" s="64"/>
      <c r="AL29" s="64"/>
    </row>
    <row r="30" spans="1:38" s="9" customFormat="1" ht="15">
      <c r="A30" s="93">
        <v>2</v>
      </c>
      <c r="B30" s="62" t="s">
        <v>631</v>
      </c>
      <c r="C30" s="63" t="str">
        <f>VLOOKUP(B30,'Уч ЮН'!$A$3:$H$492,2,FALSE)</f>
        <v>Поздеев Андрей</v>
      </c>
      <c r="D30" s="110" t="str">
        <f>VLOOKUP(B30,'Уч ЮН'!$A$3:$H$492,3,FALSE)</f>
        <v>2002</v>
      </c>
      <c r="E30" s="54"/>
      <c r="F30" s="63" t="str">
        <f>VLOOKUP(B30,'Уч ЮН'!$A$3:$H$492,5,FALSE)</f>
        <v>Саратовская</v>
      </c>
      <c r="G30" s="87">
        <f>VLOOKUP(B30,'Уч ЮН'!$A$3:$H$492,6,FALSE)</f>
        <v>0</v>
      </c>
      <c r="H30" s="114" t="str">
        <f>VLOOKUP(B30,'Уч ЮН'!$A$3:$H$492,7,FALSE)</f>
        <v>ДЮСШ Энгельс</v>
      </c>
      <c r="I30" s="60">
        <f t="shared" si="1"/>
        <v>8.6999999999999993</v>
      </c>
      <c r="J30" s="60">
        <f t="shared" si="1"/>
        <v>8.8000000000000007</v>
      </c>
      <c r="K30" s="265">
        <f>LOOKUP(O30,$V$2:$AD$2,$V$5:$AD$5)</f>
        <v>2</v>
      </c>
      <c r="L30" s="265" t="s">
        <v>776</v>
      </c>
      <c r="M30" s="266">
        <v>8.6999999999999993</v>
      </c>
      <c r="N30" s="267">
        <v>8.8000000000000007</v>
      </c>
      <c r="O30" s="268">
        <f>SMALL(M30:N30,1)+0</f>
        <v>8.6999999999999993</v>
      </c>
      <c r="P30" s="269" t="str">
        <f>VLOOKUP(B30,'Уч ЮН'!$A$3:$H$492,8,FALSE)</f>
        <v>Кудашкина З.К.</v>
      </c>
      <c r="Q30" s="70"/>
      <c r="AF30" s="64"/>
      <c r="AG30" s="64"/>
      <c r="AH30" s="64"/>
      <c r="AI30" s="64"/>
      <c r="AJ30" s="64"/>
      <c r="AK30" s="64"/>
      <c r="AL30" s="64"/>
    </row>
    <row r="31" spans="1:38" s="9" customFormat="1" ht="15">
      <c r="A31" s="93">
        <v>3</v>
      </c>
      <c r="B31" s="62" t="s">
        <v>622</v>
      </c>
      <c r="C31" s="63" t="str">
        <f>VLOOKUP(B31,'Уч ЮН'!$A$3:$H$492,2,FALSE)</f>
        <v>Дворников Никита</v>
      </c>
      <c r="D31" s="110" t="str">
        <f>VLOOKUP(B31,'Уч ЮН'!$A$3:$H$492,3,FALSE)</f>
        <v>2002</v>
      </c>
      <c r="E31" s="54"/>
      <c r="F31" s="63" t="str">
        <f>VLOOKUP(B31,'Уч ЮН'!$A$3:$H$492,5,FALSE)</f>
        <v>Саратовская</v>
      </c>
      <c r="G31" s="87">
        <f>VLOOKUP(B31,'Уч ЮН'!$A$3:$H$492,6,FALSE)</f>
        <v>0</v>
      </c>
      <c r="H31" s="114" t="str">
        <f>VLOOKUP(B31,'Уч ЮН'!$A$3:$H$492,7,FALSE)</f>
        <v>ДЮСШ Энгельс</v>
      </c>
      <c r="I31" s="60">
        <f t="shared" si="1"/>
        <v>9.4</v>
      </c>
      <c r="J31" s="60">
        <f t="shared" si="1"/>
        <v>9.5</v>
      </c>
      <c r="K31" s="265">
        <f>LOOKUP(O31,$V$2:$AD$2,$V$5:$AD$5)</f>
        <v>3</v>
      </c>
      <c r="L31" s="265" t="s">
        <v>776</v>
      </c>
      <c r="M31" s="266">
        <v>9.4</v>
      </c>
      <c r="N31" s="267">
        <v>9.5</v>
      </c>
      <c r="O31" s="268">
        <f>SMALL(M31:N31,1)+0</f>
        <v>9.4</v>
      </c>
      <c r="P31" s="269" t="str">
        <f>VLOOKUP(B31,'Уч ЮН'!$A$3:$H$492,8,FALSE)</f>
        <v>Минахметова О.В.</v>
      </c>
      <c r="Q31" s="70"/>
      <c r="AF31" s="64"/>
      <c r="AG31" s="64"/>
      <c r="AH31" s="64"/>
      <c r="AI31" s="64"/>
      <c r="AJ31" s="64"/>
      <c r="AK31" s="64"/>
      <c r="AL31" s="64"/>
    </row>
    <row r="32" spans="1:38" s="9" customFormat="1" ht="15">
      <c r="A32" s="93">
        <v>3</v>
      </c>
      <c r="B32" s="62" t="s">
        <v>627</v>
      </c>
      <c r="C32" s="63" t="str">
        <f>VLOOKUP(B32,'Уч ЮН'!$A$3:$H$492,2,FALSE)</f>
        <v>Мартынов Арсений</v>
      </c>
      <c r="D32" s="110" t="str">
        <f>VLOOKUP(B32,'Уч ЮН'!$A$3:$H$492,3,FALSE)</f>
        <v>2001</v>
      </c>
      <c r="E32" s="54"/>
      <c r="F32" s="63" t="str">
        <f>VLOOKUP(B32,'Уч ЮН'!$A$3:$H$492,5,FALSE)</f>
        <v>Саратовская</v>
      </c>
      <c r="G32" s="87">
        <f>VLOOKUP(B32,'Уч ЮН'!$A$3:$H$492,6,FALSE)</f>
        <v>0</v>
      </c>
      <c r="H32" s="114" t="str">
        <f>VLOOKUP(B32,'Уч ЮН'!$A$3:$H$492,7,FALSE)</f>
        <v>ДЮСШ Энгельс</v>
      </c>
      <c r="I32" s="60">
        <f t="shared" si="1"/>
        <v>9.3000000000000007</v>
      </c>
      <c r="J32" s="60">
        <f t="shared" si="1"/>
        <v>9.5</v>
      </c>
      <c r="K32" s="265">
        <f>LOOKUP(O32,$V$2:$AD$2,$V$5:$AD$5)</f>
        <v>3</v>
      </c>
      <c r="L32" s="265" t="s">
        <v>776</v>
      </c>
      <c r="M32" s="266">
        <v>9.3000000000000007</v>
      </c>
      <c r="N32" s="267">
        <v>9.5</v>
      </c>
      <c r="O32" s="268">
        <f>SMALL(M32:N32,1)+0</f>
        <v>9.3000000000000007</v>
      </c>
      <c r="P32" s="269" t="str">
        <f>VLOOKUP(B32,'Уч ЮН'!$A$3:$H$492,8,FALSE)</f>
        <v>Кудашкина З.К.</v>
      </c>
      <c r="Q32" s="70"/>
      <c r="AF32" s="64"/>
      <c r="AG32" s="64"/>
      <c r="AH32" s="64"/>
      <c r="AI32" s="64"/>
      <c r="AJ32" s="64"/>
      <c r="AK32" s="64"/>
      <c r="AL32" s="64"/>
    </row>
    <row r="33" spans="1:38" s="9" customFormat="1" ht="15">
      <c r="A33" s="93">
        <v>5</v>
      </c>
      <c r="B33" s="62" t="s">
        <v>632</v>
      </c>
      <c r="C33" s="63" t="str">
        <f>VLOOKUP(B33,'Уч ЮН'!$A$3:$H$492,2,FALSE)</f>
        <v>Меркулов Константин</v>
      </c>
      <c r="D33" s="110" t="str">
        <f>VLOOKUP(B33,'Уч ЮН'!$A$3:$H$492,3,FALSE)</f>
        <v>2002</v>
      </c>
      <c r="E33" s="54"/>
      <c r="F33" s="63" t="str">
        <f>VLOOKUP(B33,'Уч ЮН'!$A$3:$H$492,5,FALSE)</f>
        <v>Саратовская</v>
      </c>
      <c r="G33" s="87">
        <f>VLOOKUP(B33,'Уч ЮН'!$A$3:$H$492,6,FALSE)</f>
        <v>0</v>
      </c>
      <c r="H33" s="114" t="str">
        <f>VLOOKUP(B33,'Уч ЮН'!$A$3:$H$492,7,FALSE)</f>
        <v>ДЮСШ Энгельс</v>
      </c>
      <c r="I33" s="60">
        <f t="shared" si="1"/>
        <v>9.6999999999999993</v>
      </c>
      <c r="J33" s="60">
        <f t="shared" si="1"/>
        <v>9.6</v>
      </c>
      <c r="K33" s="265">
        <f>LOOKUP(O33,$V$2:$AD$2,$V$5:$AD$5)</f>
        <v>3</v>
      </c>
      <c r="L33" s="265" t="s">
        <v>776</v>
      </c>
      <c r="M33" s="266">
        <v>9.6999999999999993</v>
      </c>
      <c r="N33" s="267">
        <v>9.6</v>
      </c>
      <c r="O33" s="268">
        <f>SMALL(M33:N33,1)+0</f>
        <v>9.6</v>
      </c>
      <c r="P33" s="269" t="str">
        <f>VLOOKUP(B33,'Уч ЮН'!$A$3:$H$492,8,FALSE)</f>
        <v>Кудашкина З.К.</v>
      </c>
      <c r="Q33" s="70"/>
      <c r="AF33" s="64"/>
      <c r="AG33" s="64"/>
      <c r="AH33" s="64"/>
      <c r="AI33" s="64"/>
      <c r="AJ33" s="64"/>
      <c r="AK33" s="64"/>
      <c r="AL33" s="64"/>
    </row>
    <row r="34" spans="1:38" s="25" customFormat="1" ht="15.75" customHeight="1">
      <c r="A34" s="367" t="s">
        <v>396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69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s="25" customFormat="1" ht="15.75" customHeight="1">
      <c r="A35" s="368" t="s">
        <v>61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69"/>
      <c r="W35" s="69"/>
      <c r="X35" s="9"/>
      <c r="Y35" s="30"/>
      <c r="Z35" s="86"/>
      <c r="AA35" s="86"/>
      <c r="AB35" s="86"/>
      <c r="AC35" s="86"/>
      <c r="AD35" s="86"/>
      <c r="AE35" s="9"/>
      <c r="AF35" s="98"/>
      <c r="AG35" s="98"/>
      <c r="AH35" s="98"/>
      <c r="AI35" s="98"/>
      <c r="AJ35" s="98"/>
      <c r="AK35" s="98"/>
      <c r="AL35" s="98"/>
    </row>
    <row r="36" spans="1:38" ht="12.75" hidden="1" customHeight="1">
      <c r="A36" s="37"/>
      <c r="B36" s="65"/>
      <c r="C36" s="40"/>
      <c r="D36" s="107"/>
      <c r="E36" s="37"/>
      <c r="F36" s="37"/>
      <c r="G36" s="89"/>
      <c r="I36" s="37"/>
      <c r="J36" s="37"/>
      <c r="K36" s="37"/>
      <c r="L36" s="46" t="s">
        <v>50</v>
      </c>
      <c r="M36" s="250"/>
      <c r="N36" s="57"/>
      <c r="O36" s="57"/>
      <c r="P36" s="37" t="s">
        <v>49</v>
      </c>
      <c r="Q36" s="249"/>
      <c r="R36" s="37"/>
      <c r="S36" s="37"/>
      <c r="T36" s="37"/>
      <c r="U36" s="37"/>
      <c r="V36" s="69"/>
      <c r="W36" s="69"/>
      <c r="X36" s="9"/>
      <c r="Y36" s="30"/>
      <c r="Z36" s="9"/>
      <c r="AA36" s="9"/>
      <c r="AB36" s="9"/>
      <c r="AC36" s="9"/>
      <c r="AD36" s="9"/>
      <c r="AE36" s="9"/>
      <c r="AF36" s="64"/>
      <c r="AG36" s="64"/>
      <c r="AH36" s="64"/>
      <c r="AI36" s="64"/>
      <c r="AJ36" s="64"/>
      <c r="AK36" s="64"/>
      <c r="AL36" s="64"/>
    </row>
    <row r="37" spans="1:38" s="35" customFormat="1" ht="13.5" customHeight="1">
      <c r="A37" s="39"/>
      <c r="B37" s="65"/>
      <c r="C37" s="42"/>
      <c r="D37" s="108"/>
      <c r="E37" s="41"/>
      <c r="F37" s="38"/>
      <c r="G37" s="90"/>
      <c r="I37" s="147"/>
      <c r="J37" s="147"/>
      <c r="K37" s="147"/>
      <c r="L37" s="125" t="s">
        <v>51</v>
      </c>
      <c r="M37" s="251"/>
      <c r="N37" s="58"/>
      <c r="O37" s="58"/>
      <c r="P37" s="37" t="s">
        <v>781</v>
      </c>
      <c r="Q37" s="369" t="s">
        <v>28</v>
      </c>
      <c r="R37" s="369"/>
      <c r="S37" s="370"/>
      <c r="T37" s="370"/>
      <c r="U37" s="370"/>
      <c r="V37" s="47"/>
      <c r="W37" s="9"/>
      <c r="X37" s="9"/>
      <c r="Y37" s="30"/>
      <c r="Z37" s="100"/>
      <c r="AA37" s="100"/>
      <c r="AB37" s="100"/>
      <c r="AC37" s="100"/>
      <c r="AD37" s="100"/>
      <c r="AE37" s="100"/>
      <c r="AF37" s="144"/>
      <c r="AG37" s="144"/>
      <c r="AH37" s="144"/>
      <c r="AI37" s="144"/>
      <c r="AJ37" s="144"/>
      <c r="AK37" s="144"/>
      <c r="AL37" s="144"/>
    </row>
    <row r="38" spans="1:38" s="36" customFormat="1" ht="24.75" customHeight="1">
      <c r="A38" s="43" t="s">
        <v>2</v>
      </c>
      <c r="B38" s="43" t="s">
        <v>25</v>
      </c>
      <c r="C38" s="43" t="s">
        <v>3</v>
      </c>
      <c r="D38" s="109" t="s">
        <v>406</v>
      </c>
      <c r="E38" s="43" t="s">
        <v>5</v>
      </c>
      <c r="F38" s="43" t="s">
        <v>6</v>
      </c>
      <c r="G38" s="43" t="s">
        <v>7</v>
      </c>
      <c r="H38" s="99" t="s">
        <v>8</v>
      </c>
      <c r="I38" s="95" t="s">
        <v>9</v>
      </c>
      <c r="J38" s="96" t="s">
        <v>10</v>
      </c>
      <c r="K38" s="97" t="s">
        <v>18</v>
      </c>
      <c r="L38" s="97" t="s">
        <v>56</v>
      </c>
      <c r="M38" s="95" t="s">
        <v>23</v>
      </c>
      <c r="N38" s="95" t="s">
        <v>24</v>
      </c>
      <c r="O38" s="95" t="s">
        <v>26</v>
      </c>
      <c r="P38" s="94" t="s">
        <v>11</v>
      </c>
      <c r="Q38" s="366" t="s">
        <v>12</v>
      </c>
      <c r="R38" s="366"/>
      <c r="S38" s="366"/>
      <c r="T38" s="263" t="s">
        <v>13</v>
      </c>
      <c r="U38" s="264" t="s">
        <v>2</v>
      </c>
      <c r="V38" s="115"/>
      <c r="W38" s="48"/>
      <c r="X38" s="48"/>
      <c r="Y38" s="49"/>
      <c r="AE38" s="48"/>
      <c r="AF38" s="145"/>
      <c r="AG38" s="145"/>
      <c r="AH38" s="145"/>
      <c r="AI38" s="145"/>
      <c r="AJ38" s="145"/>
      <c r="AK38" s="145"/>
      <c r="AL38" s="145"/>
    </row>
    <row r="39" spans="1:38" s="11" customFormat="1" ht="15" customHeight="1">
      <c r="A39" s="62">
        <v>1</v>
      </c>
      <c r="B39" s="62">
        <v>406</v>
      </c>
      <c r="C39" s="63" t="str">
        <f>VLOOKUP(B39,'Уч ЮН'!$A$3:$H$492,2,FALSE)</f>
        <v>Брик Никита</v>
      </c>
      <c r="D39" s="110" t="str">
        <f>VLOOKUP(B39,'Уч ЮН'!$A$3:$H$492,3,FALSE)</f>
        <v>2003</v>
      </c>
      <c r="E39" s="54" t="str">
        <f>VLOOKUP(B39,'Уч ЮН'!$A$3:$H$492,4,FALSE)</f>
        <v>1</v>
      </c>
      <c r="F39" s="63" t="str">
        <f>VLOOKUP(B39,'Уч ЮН'!$A$3:$H$492,5,FALSE)</f>
        <v>Пензенская</v>
      </c>
      <c r="G39" s="87">
        <f>VLOOKUP(B39,'Уч ЮН'!$A$3:$H$492,6,FALSE)</f>
        <v>0</v>
      </c>
      <c r="H39" s="114" t="str">
        <f>VLOOKUP(B39,'Уч ЮН'!$A$3:$H$492,7,FALSE)</f>
        <v>ДЮСШ-6</v>
      </c>
      <c r="I39" s="60">
        <f t="shared" ref="I39:J41" si="2">M39</f>
        <v>8.9</v>
      </c>
      <c r="J39" s="60">
        <f t="shared" si="2"/>
        <v>8.3000000000000007</v>
      </c>
      <c r="K39" s="265">
        <f>LOOKUP(O39,$V$1:$AD$1,$V$5:$AD$5)</f>
        <v>2</v>
      </c>
      <c r="L39" s="265">
        <v>10</v>
      </c>
      <c r="M39" s="266">
        <v>8.9</v>
      </c>
      <c r="N39" s="267">
        <v>8.3000000000000007</v>
      </c>
      <c r="O39" s="268">
        <f>SMALL(M39:N39,1)+0</f>
        <v>8.3000000000000007</v>
      </c>
      <c r="P39" s="269" t="str">
        <f>VLOOKUP(B39,'Уч ЮН'!$A$3:$H$492,8,FALSE)</f>
        <v>Дубоносова С.В.,Невокшанов Б.В.</v>
      </c>
      <c r="Q39" s="270"/>
      <c r="R39" s="271"/>
      <c r="S39" s="62"/>
      <c r="T39" s="271"/>
      <c r="U39" s="271"/>
      <c r="W39" s="9"/>
      <c r="Y39" s="30"/>
      <c r="AF39" s="20"/>
      <c r="AG39" s="20"/>
      <c r="AH39" s="20"/>
      <c r="AI39" s="20"/>
      <c r="AJ39" s="20"/>
      <c r="AK39" s="20"/>
      <c r="AL39" s="20"/>
    </row>
    <row r="40" spans="1:38" s="11" customFormat="1" ht="15" customHeight="1">
      <c r="A40" s="62">
        <v>2</v>
      </c>
      <c r="B40" s="62" t="s">
        <v>630</v>
      </c>
      <c r="C40" s="63" t="str">
        <f>VLOOKUP(B40,'Уч ЮН'!$A$3:$H$492,2,FALSE)</f>
        <v>Сшивнов Владислав</v>
      </c>
      <c r="D40" s="110" t="str">
        <f>VLOOKUP(B40,'Уч ЮН'!$A$3:$H$492,3,FALSE)</f>
        <v>2003</v>
      </c>
      <c r="E40" s="54" t="str">
        <f>VLOOKUP(B40,'Уч ЮН'!$A$3:$H$492,4,FALSE)</f>
        <v>1юн</v>
      </c>
      <c r="F40" s="63" t="str">
        <f>VLOOKUP(B40,'Уч ЮН'!$A$3:$H$492,5,FALSE)</f>
        <v>Саратовская</v>
      </c>
      <c r="G40" s="87">
        <f>VLOOKUP(B40,'Уч ЮН'!$A$3:$H$492,6,FALSE)</f>
        <v>0</v>
      </c>
      <c r="H40" s="114" t="str">
        <f>VLOOKUP(B40,'Уч ЮН'!$A$3:$H$492,7,FALSE)</f>
        <v>ДЮСШ Энгельс</v>
      </c>
      <c r="I40" s="60">
        <f t="shared" si="2"/>
        <v>10.199999999999999</v>
      </c>
      <c r="J40" s="60">
        <f t="shared" si="2"/>
        <v>9.8000000000000007</v>
      </c>
      <c r="K40" s="265" t="str">
        <f>LOOKUP(O40,$V$1:$AD$1,$V$5:$AD$5)</f>
        <v>1ю</v>
      </c>
      <c r="L40" s="265" t="s">
        <v>776</v>
      </c>
      <c r="M40" s="266">
        <v>10.199999999999999</v>
      </c>
      <c r="N40" s="267">
        <v>9.8000000000000007</v>
      </c>
      <c r="O40" s="268">
        <f>SMALL(M40:N40,1)+0</f>
        <v>9.8000000000000007</v>
      </c>
      <c r="P40" s="269" t="str">
        <f>VLOOKUP(B40,'Уч ЮН'!$A$3:$H$492,8,FALSE)</f>
        <v>Кудашкина З.К.</v>
      </c>
      <c r="Q40" s="70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64"/>
      <c r="AG40" s="64"/>
      <c r="AH40" s="64"/>
      <c r="AI40" s="64"/>
      <c r="AJ40" s="64"/>
      <c r="AK40" s="64"/>
      <c r="AL40" s="64"/>
    </row>
    <row r="41" spans="1:38" s="11" customFormat="1" ht="15" customHeight="1">
      <c r="A41" s="62">
        <v>3</v>
      </c>
      <c r="B41" s="62" t="s">
        <v>629</v>
      </c>
      <c r="C41" s="63" t="str">
        <f>VLOOKUP(B41,'Уч ЮН'!$A$3:$H$492,2,FALSE)</f>
        <v>Паньков Кирилл</v>
      </c>
      <c r="D41" s="110" t="str">
        <f>VLOOKUP(B41,'Уч ЮН'!$A$3:$H$492,3,FALSE)</f>
        <v>2004</v>
      </c>
      <c r="E41" s="54" t="str">
        <f>VLOOKUP(B41,'Уч ЮН'!$A$3:$H$492,4,FALSE)</f>
        <v>1юн</v>
      </c>
      <c r="F41" s="63" t="str">
        <f>VLOOKUP(B41,'Уч ЮН'!$A$3:$H$492,5,FALSE)</f>
        <v>Саратовская</v>
      </c>
      <c r="G41" s="87">
        <f>VLOOKUP(B41,'Уч ЮН'!$A$3:$H$492,6,FALSE)</f>
        <v>0</v>
      </c>
      <c r="H41" s="114" t="str">
        <f>VLOOKUP(B41,'Уч ЮН'!$A$3:$H$492,7,FALSE)</f>
        <v>ДЮСШ Энгельс</v>
      </c>
      <c r="I41" s="60">
        <f t="shared" si="2"/>
        <v>10.4</v>
      </c>
      <c r="J41" s="60">
        <f t="shared" si="2"/>
        <v>10.199999999999999</v>
      </c>
      <c r="K41" s="265" t="str">
        <f>LOOKUP(O41,$V$1:$AD$1,$V$5:$AD$5)</f>
        <v>2ю</v>
      </c>
      <c r="L41" s="265" t="s">
        <v>776</v>
      </c>
      <c r="M41" s="266">
        <v>10.4</v>
      </c>
      <c r="N41" s="267">
        <v>10.199999999999999</v>
      </c>
      <c r="O41" s="268">
        <f>SMALL(M41:N41,1)+0</f>
        <v>10.199999999999999</v>
      </c>
      <c r="P41" s="269" t="str">
        <f>VLOOKUP(B41,'Уч ЮН'!$A$3:$H$492,8,FALSE)</f>
        <v>Кудашкина З.К.</v>
      </c>
      <c r="Q41" s="70"/>
      <c r="R41" s="62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64"/>
      <c r="AG41" s="64"/>
      <c r="AH41" s="64"/>
      <c r="AI41" s="64"/>
      <c r="AJ41" s="64"/>
      <c r="AK41" s="64"/>
      <c r="AL41" s="64"/>
    </row>
  </sheetData>
  <sheetProtection password="C628" sheet="1" objects="1" scenarios="1" formatCells="0" formatColumns="0" formatRows="0" insertColumns="0" insertRows="0" insertHyperlinks="0" deleteColumns="0" deleteRows="0"/>
  <customSheetViews>
    <customSheetView guid="{948F6758-08EB-455E-9DF2-723DFC2E4E47}" showPageBreaks="1" fitToPage="1" printArea="1" hiddenRows="1" hiddenColumns="1" view="pageBreakPreview">
      <selection activeCell="A25" sqref="A25:U25"/>
      <rowBreaks count="2" manualBreakCount="2">
        <brk id="8" max="20" man="1"/>
        <brk id="11" max="20" man="1"/>
      </rowBreaks>
      <colBreaks count="1" manualBreakCount="1">
        <brk id="15" max="40" man="1"/>
      </colBreaks>
      <pageMargins left="0.15748031496062992" right="0.19685039370078741" top="0.15748031496062992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  <customSheetView guid="{4654A10B-BF2C-4F91-B821-84CF341F9FF3}" showPageBreaks="1" printArea="1" hiddenRows="1" hiddenColumns="1" view="pageBreakPreview">
      <selection activeCell="Q199" sqref="Q199:Q200"/>
      <rowBreaks count="3" manualBreakCount="3">
        <brk id="62" max="20" man="1"/>
        <brk id="126" max="20" man="1"/>
        <brk id="190" max="20" man="1"/>
      </rowBreaks>
      <pageMargins left="0.16" right="0.21" top="0.15748031496062992" bottom="0.15748031496062992" header="0.15748031496062992" footer="0.15748031496062992"/>
      <printOptions horizontalCentered="1"/>
      <pageSetup paperSize="9" scale="87" fitToHeight="2" orientation="portrait" r:id="rId2"/>
      <headerFooter alignWithMargins="0"/>
    </customSheetView>
    <customSheetView guid="{F448EB40-CDCA-4FEB-B41E-E75B2DB39339}" showPageBreaks="1" printArea="1" hiddenRows="1" hiddenColumns="1" view="pageBreakPreview">
      <selection activeCell="A35" sqref="A35:U35"/>
      <pageMargins left="0.15748031496062992" right="0.19685039370078741" top="0.15748031496062992" bottom="0.15748031496062992" header="0.15748031496062992" footer="0.15748031496062992"/>
      <printOptions horizontalCentered="1"/>
      <pageSetup paperSize="9" scale="99" fitToHeight="2" orientation="landscape" r:id="rId3"/>
      <headerFooter alignWithMargins="0"/>
    </customSheetView>
  </customSheetViews>
  <mergeCells count="23">
    <mergeCell ref="A1:U1"/>
    <mergeCell ref="A2:U2"/>
    <mergeCell ref="A5:U5"/>
    <mergeCell ref="A6:U6"/>
    <mergeCell ref="D7:O7"/>
    <mergeCell ref="P7:U7"/>
    <mergeCell ref="Q38:S38"/>
    <mergeCell ref="A24:U24"/>
    <mergeCell ref="A25:U25"/>
    <mergeCell ref="Q27:R27"/>
    <mergeCell ref="S27:U27"/>
    <mergeCell ref="Q28:S28"/>
    <mergeCell ref="A34:U34"/>
    <mergeCell ref="A16:P16"/>
    <mergeCell ref="A17:P17"/>
    <mergeCell ref="A35:U35"/>
    <mergeCell ref="Q37:R37"/>
    <mergeCell ref="S37:U37"/>
    <mergeCell ref="Q13:S13"/>
    <mergeCell ref="A9:U9"/>
    <mergeCell ref="A10:U10"/>
    <mergeCell ref="Q12:R12"/>
    <mergeCell ref="S12:U12"/>
  </mergeCells>
  <phoneticPr fontId="7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9" fitToHeight="2" orientation="landscape" r:id="rId4"/>
  <headerFooter alignWithMargins="0"/>
</worksheet>
</file>

<file path=xl/worksheets/wsSortMap1.xml><?xml version="1.0" encoding="utf-8"?>
<worksheetSortMap xmlns="http://schemas.microsoft.com/office/excel/2006/main">
  <rowSortMap ref="A16:IV148" count="20">
    <row newVal="15" oldVal="16"/>
    <row newVal="16" oldVal="15"/>
    <row newVal="17" oldVal="18"/>
    <row newVal="18" oldVal="17"/>
    <row newVal="45" oldVal="46"/>
    <row newVal="46" oldVal="47"/>
    <row newVal="47" oldVal="48"/>
    <row newVal="48" oldVal="49"/>
    <row newVal="49" oldVal="50"/>
    <row newVal="50" oldVal="45"/>
    <row newVal="102" oldVal="103"/>
    <row newVal="103" oldVal="102"/>
    <row newVal="140" oldVal="142"/>
    <row newVal="141" oldVal="140"/>
    <row newVal="142" oldVal="141"/>
    <row newVal="143" oldVal="145"/>
    <row newVal="144" oldVal="143"/>
    <row newVal="145" oldVal="144"/>
    <row newVal="146" oldVal="147"/>
    <row newVal="147" oldVal="146"/>
  </rowSortMap>
</worksheetSortMap>
</file>

<file path=xl/worksheets/wsSortMap2.xml><?xml version="1.0" encoding="utf-8"?>
<worksheetSortMap xmlns="http://schemas.microsoft.com/office/excel/2006/main">
  <rowSortMap ref="A13:IV222" count="188">
    <row newVal="12" oldVal="59"/>
    <row newVal="13" oldVal="23"/>
    <row newVal="14" oldVal="22"/>
    <row newVal="15" oldVal="19"/>
    <row newVal="16" oldVal="26"/>
    <row newVal="17" oldVal="44"/>
    <row newVal="18" oldVal="27"/>
    <row newVal="19" oldVal="31"/>
    <row newVal="20" oldVal="15"/>
    <row newVal="21" oldVal="51"/>
    <row newVal="22" oldVal="34"/>
    <row newVal="23" oldVal="14"/>
    <row newVal="24" oldVal="18"/>
    <row newVal="25" oldVal="30"/>
    <row newVal="26" oldVal="24"/>
    <row newVal="27" oldVal="17"/>
    <row newVal="28" oldVal="52"/>
    <row newVal="29" oldVal="50"/>
    <row newVal="30" oldVal="55"/>
    <row newVal="31" oldVal="53"/>
    <row newVal="32" oldVal="54"/>
    <row newVal="34" oldVal="41"/>
    <row newVal="35" oldVal="47"/>
    <row newVal="36" oldVal="60"/>
    <row newVal="37" oldVal="46"/>
    <row newVal="38" oldVal="48"/>
    <row newVal="39" oldVal="29"/>
    <row newVal="40" oldVal="36"/>
    <row newVal="41" oldVal="49"/>
    <row newVal="42" oldVal="28"/>
    <row newVal="43" oldVal="16"/>
    <row newVal="44" oldVal="21"/>
    <row newVal="45" oldVal="42"/>
    <row newVal="46" oldVal="35"/>
    <row newVal="47" oldVal="37"/>
    <row newVal="48" oldVal="38"/>
    <row newVal="49" oldVal="45"/>
    <row newVal="50" oldVal="56"/>
    <row newVal="51" oldVal="39"/>
    <row newVal="52" oldVal="43"/>
    <row newVal="53" oldVal="40"/>
    <row newVal="54" oldVal="12"/>
    <row newVal="55" oldVal="13"/>
    <row newVal="56" oldVal="20"/>
    <row newVal="59" oldVal="25"/>
    <row newVal="60" oldVal="32"/>
    <row newVal="66" oldVal="75"/>
    <row newVal="67" oldVal="78"/>
    <row newVal="68" oldVal="69"/>
    <row newVal="69" oldVal="68"/>
    <row newVal="70" oldVal="72"/>
    <row newVal="71" oldVal="84"/>
    <row newVal="72" oldVal="87"/>
    <row newVal="73" oldVal="90"/>
    <row newVal="74" oldVal="83"/>
    <row newVal="75" oldVal="80"/>
    <row newVal="76" oldVal="86"/>
    <row newVal="77" oldVal="74"/>
    <row newVal="78" oldVal="97"/>
    <row newVal="79" oldVal="103"/>
    <row newVal="80" oldVal="128"/>
    <row newVal="81" oldVal="100"/>
    <row newVal="82" oldVal="71"/>
    <row newVal="83" oldVal="94"/>
    <row newVal="84" oldVal="120"/>
    <row newVal="85" oldVal="122"/>
    <row newVal="86" oldVal="129"/>
    <row newVal="87" oldVal="130"/>
    <row newVal="88" oldVal="96"/>
    <row newVal="89" oldVal="106"/>
    <row newVal="90" oldVal="118"/>
    <row newVal="91" oldVal="132"/>
    <row newVal="92" oldVal="67"/>
    <row newVal="93" oldVal="114"/>
    <row newVal="94" oldVal="93"/>
    <row newVal="95" oldVal="89"/>
    <row newVal="96" oldVal="107"/>
    <row newVal="97" oldVal="110"/>
    <row newVal="98" oldVal="124"/>
    <row newVal="99" oldVal="126"/>
    <row newVal="100" oldVal="131"/>
    <row newVal="101" oldVal="102"/>
    <row newVal="102" oldVal="92"/>
    <row newVal="103" oldVal="105"/>
    <row newVal="104" oldVal="109"/>
    <row newVal="105" oldVal="70"/>
    <row newVal="106" oldVal="88"/>
    <row newVal="107" oldVal="113"/>
    <row newVal="108" oldVal="95"/>
    <row newVal="109" oldVal="117"/>
    <row newVal="110" oldVal="73"/>
    <row newVal="111" oldVal="104"/>
    <row newVal="112" oldVal="66"/>
    <row newVal="113" oldVal="119"/>
    <row newVal="114" oldVal="82"/>
    <row newVal="115" oldVal="127"/>
    <row newVal="116" oldVal="108"/>
    <row newVal="117" oldVal="116"/>
    <row newVal="118" oldVal="79"/>
    <row newVal="119" oldVal="98"/>
    <row newVal="120" oldVal="91"/>
    <row newVal="121" oldVal="111"/>
    <row newVal="122" oldVal="85"/>
    <row newVal="123" oldVal="115"/>
    <row newVal="124" oldVal="121"/>
    <row newVal="125" oldVal="123"/>
    <row newVal="126" oldVal="76"/>
    <row newVal="127" oldVal="77"/>
    <row newVal="128" oldVal="81"/>
    <row newVal="129" oldVal="99"/>
    <row newVal="130" oldVal="101"/>
    <row newVal="131" oldVal="112"/>
    <row newVal="132" oldVal="125"/>
    <row newVal="138" oldVal="146"/>
    <row newVal="139" oldVal="144"/>
    <row newVal="140" oldVal="141"/>
    <row newVal="141" oldVal="167"/>
    <row newVal="142" oldVal="143"/>
    <row newVal="143" oldVal="152"/>
    <row newVal="144" oldVal="158"/>
    <row newVal="145" oldVal="170"/>
    <row newVal="146" oldVal="148"/>
    <row newVal="147" oldVal="155"/>
    <row newVal="148" oldVal="161"/>
    <row newVal="149" oldVal="165"/>
    <row newVal="150" oldVal="157"/>
    <row newVal="151" oldVal="177"/>
    <row newVal="152" oldVal="171"/>
    <row newVal="153" oldVal="139"/>
    <row newVal="154" oldVal="156"/>
    <row newVal="155" oldVal="172"/>
    <row newVal="156" oldVal="174"/>
    <row newVal="157" oldVal="173"/>
    <row newVal="158" oldVal="169"/>
    <row newVal="159" oldVal="175"/>
    <row newVal="161" oldVal="147"/>
    <row newVal="162" oldVal="159"/>
    <row newVal="164" oldVal="145"/>
    <row newVal="165" oldVal="151"/>
    <row newVal="166" oldVal="176"/>
    <row newVal="167" oldVal="138"/>
    <row newVal="168" oldVal="162"/>
    <row newVal="169" oldVal="164"/>
    <row newVal="170" oldVal="166"/>
    <row newVal="171" oldVal="140"/>
    <row newVal="172" oldVal="142"/>
    <row newVal="173" oldVal="149"/>
    <row newVal="174" oldVal="150"/>
    <row newVal="175" oldVal="168"/>
    <row newVal="176" oldVal="154"/>
    <row newVal="177" oldVal="153"/>
    <row newVal="183" oldVal="188"/>
    <row newVal="184" oldVal="209"/>
    <row newVal="185" oldVal="184"/>
    <row newVal="186" oldVal="203"/>
    <row newVal="187" oldVal="191"/>
    <row newVal="188" oldVal="212"/>
    <row newVal="190" oldVal="197"/>
    <row newVal="191" oldVal="200"/>
    <row newVal="192" oldVal="220"/>
    <row newVal="193" oldVal="217"/>
    <row newVal="194" oldVal="196"/>
    <row newVal="195" oldVal="206"/>
    <row newVal="196" oldVal="216"/>
    <row newVal="197" oldVal="194"/>
    <row newVal="198" oldVal="204"/>
    <row newVal="199" oldVal="218"/>
    <row newVal="200" oldVal="192"/>
    <row newVal="201" oldVal="221"/>
    <row newVal="202" oldVal="187"/>
    <row newVal="203" oldVal="199"/>
    <row newVal="204" oldVal="193"/>
    <row newVal="205" oldVal="219"/>
    <row newVal="206" oldVal="201"/>
    <row newVal="207" oldVal="205"/>
    <row newVal="208" oldVal="211"/>
    <row newVal="209" oldVal="185"/>
    <row newVal="210" oldVal="202"/>
    <row newVal="211" oldVal="198"/>
    <row newVal="212" oldVal="213"/>
    <row newVal="213" oldVal="208"/>
    <row newVal="214" oldVal="195"/>
    <row newVal="216" oldVal="183"/>
    <row newVal="217" oldVal="207"/>
    <row newVal="218" oldVal="210"/>
    <row newVal="219" oldVal="186"/>
    <row newVal="220" oldVal="190"/>
    <row newVal="221" oldVal="214"/>
  </rowSortMap>
</worksheetSortMap>
</file>

<file path=xl/worksheets/wsSortMap3.xml><?xml version="1.0" encoding="utf-8"?>
<worksheetSortMap xmlns="http://schemas.microsoft.com/office/excel/2006/main">
  <rowSortMap ref="A14:IV32" count="16">
    <row newVal="13" oldVal="16"/>
    <row newVal="14" oldVal="15"/>
    <row newVal="15" oldVal="13"/>
    <row newVal="16" oldVal="14"/>
    <row newVal="18" oldVal="21"/>
    <row newVal="19" oldVal="20"/>
    <row newVal="20" oldVal="19"/>
    <row newVal="21" oldVal="18"/>
    <row newVal="23" oldVal="26"/>
    <row newVal="24" oldVal="25"/>
    <row newVal="25" oldVal="24"/>
    <row newVal="26" oldVal="23"/>
    <row newVal="28" oldVal="31"/>
    <row newVal="29" oldVal="30"/>
    <row newVal="30" oldVal="29"/>
    <row newVal="31" oldVal="28"/>
  </rowSortMap>
</worksheetSortMap>
</file>

<file path=xl/worksheets/wsSortMap4.xml><?xml version="1.0" encoding="utf-8"?>
<worksheetSortMap xmlns="http://schemas.microsoft.com/office/excel/2006/main">
  <rowSortMap ref="A46:IV146" count="89">
    <row newVal="45" oldVal="51"/>
    <row newVal="46" oldVal="50"/>
    <row newVal="47" oldVal="52"/>
    <row newVal="48" oldVal="66"/>
    <row newVal="49" oldVal="46"/>
    <row newVal="50" oldVal="56"/>
    <row newVal="51" oldVal="55"/>
    <row newVal="52" oldVal="48"/>
    <row newVal="53" oldVal="67"/>
    <row newVal="54" oldVal="47"/>
    <row newVal="55" oldVal="72"/>
    <row newVal="56" oldVal="53"/>
    <row newVal="57" oldVal="60"/>
    <row newVal="58" oldVal="59"/>
    <row newVal="59" oldVal="77"/>
    <row newVal="60" oldVal="61"/>
    <row newVal="61" oldVal="58"/>
    <row newVal="62" oldVal="49"/>
    <row newVal="63" oldVal="69"/>
    <row newVal="64" oldVal="79"/>
    <row newVal="65" oldVal="63"/>
    <row newVal="66" oldVal="65"/>
    <row newVal="67" oldVal="54"/>
    <row newVal="68" oldVal="70"/>
    <row newVal="69" oldVal="73"/>
    <row newVal="70" oldVal="62"/>
    <row newVal="72" oldVal="45"/>
    <row newVal="73" oldVal="76"/>
    <row newVal="74" oldVal="68"/>
    <row newVal="75" oldVal="74"/>
    <row newVal="76" oldVal="57"/>
    <row newVal="77" oldVal="78"/>
    <row newVal="78" oldVal="75"/>
    <row newVal="79" oldVal="64"/>
    <row newVal="85" oldVal="88"/>
    <row newVal="86" oldVal="100"/>
    <row newVal="87" oldVal="92"/>
    <row newVal="88" oldVal="101"/>
    <row newVal="89" oldVal="91"/>
    <row newVal="90" oldVal="97"/>
    <row newVal="91" oldVal="89"/>
    <row newVal="92" oldVal="93"/>
    <row newVal="93" oldVal="96"/>
    <row newVal="94" oldVal="103"/>
    <row newVal="95" oldVal="86"/>
    <row newVal="96" oldVal="102"/>
    <row newVal="97" oldVal="104"/>
    <row newVal="98" oldVal="99"/>
    <row newVal="99" oldVal="98"/>
    <row newVal="100" oldVal="87"/>
    <row newVal="101" oldVal="94"/>
    <row newVal="102" oldVal="90"/>
    <row newVal="103" oldVal="85"/>
    <row newVal="104" oldVal="95"/>
    <row newVal="111" oldVal="117"/>
    <row newVal="112" oldVal="122"/>
    <row newVal="113" oldVal="114"/>
    <row newVal="114" oldVal="121"/>
    <row newVal="115" oldVal="118"/>
    <row newVal="116" oldVal="124"/>
    <row newVal="117" oldVal="142"/>
    <row newVal="118" oldVal="133"/>
    <row newVal="119" oldVal="137"/>
    <row newVal="120" oldVal="134"/>
    <row newVal="121" oldVal="130"/>
    <row newVal="122" oldVal="143"/>
    <row newVal="123" oldVal="125"/>
    <row newVal="124" oldVal="128"/>
    <row newVal="125" oldVal="129"/>
    <row newVal="126" oldVal="135"/>
    <row newVal="127" oldVal="126"/>
    <row newVal="128" oldVal="120"/>
    <row newVal="129" oldVal="123"/>
    <row newVal="130" oldVal="139"/>
    <row newVal="131" oldVal="140"/>
    <row newVal="132" oldVal="131"/>
    <row newVal="133" oldVal="136"/>
    <row newVal="134" oldVal="145"/>
    <row newVal="135" oldVal="116"/>
    <row newVal="136" oldVal="141"/>
    <row newVal="137" oldVal="111"/>
    <row newVal="138" oldVal="127"/>
    <row newVal="139" oldVal="119"/>
    <row newVal="140" oldVal="112"/>
    <row newVal="141" oldVal="132"/>
    <row newVal="142" oldVal="138"/>
    <row newVal="143" oldVal="113"/>
    <row newVal="144" oldVal="115"/>
    <row newVal="145" oldVal="144"/>
  </rowSortMap>
</worksheetSortMap>
</file>

<file path=xl/worksheets/wsSortMap5.xml><?xml version="1.0" encoding="utf-8"?>
<worksheetSortMap xmlns="http://schemas.microsoft.com/office/excel/2006/main">
  <rowSortMap ref="A11:IV113" count="89">
    <row newVal="10" oldVal="20"/>
    <row newVal="11" oldVal="19"/>
    <row newVal="12" oldVal="22"/>
    <row newVal="13" oldVal="21"/>
    <row newVal="14" oldVal="16"/>
    <row newVal="15" oldVal="10"/>
    <row newVal="16" oldVal="24"/>
    <row newVal="17" oldVal="26"/>
    <row newVal="19" oldVal="17"/>
    <row newVal="20" oldVal="11"/>
    <row newVal="21" oldVal="12"/>
    <row newVal="22" oldVal="15"/>
    <row newVal="24" oldVal="13"/>
    <row newVal="25" oldVal="14"/>
    <row newVal="26" oldVal="25"/>
    <row newVal="31" oldVal="59"/>
    <row newVal="32" oldVal="64"/>
    <row newVal="33" oldVal="63"/>
    <row newVal="35" oldVal="39"/>
    <row newVal="36" oldVal="72"/>
    <row newVal="37" oldVal="68"/>
    <row newVal="38" oldVal="70"/>
    <row newVal="39" oldVal="61"/>
    <row newVal="40" oldVal="69"/>
    <row newVal="41" oldVal="55"/>
    <row newVal="42" oldVal="57"/>
    <row newVal="43" oldVal="58"/>
    <row newVal="44" oldVal="51"/>
    <row newVal="45" oldVal="60"/>
    <row newVal="46" oldVal="71"/>
    <row newVal="47" oldVal="53"/>
    <row newVal="48" oldVal="33"/>
    <row newVal="49" oldVal="36"/>
    <row newVal="50" oldVal="35"/>
    <row newVal="51" oldVal="56"/>
    <row newVal="52" oldVal="32"/>
    <row newVal="53" oldVal="42"/>
    <row newVal="54" oldVal="46"/>
    <row newVal="55" oldVal="49"/>
    <row newVal="56" oldVal="37"/>
    <row newVal="57" oldVal="50"/>
    <row newVal="58" oldVal="48"/>
    <row newVal="59" oldVal="52"/>
    <row newVal="60" oldVal="41"/>
    <row newVal="61" oldVal="45"/>
    <row newVal="62" oldVal="65"/>
    <row newVal="63" oldVal="44"/>
    <row newVal="64" oldVal="43"/>
    <row newVal="65" oldVal="38"/>
    <row newVal="68" oldVal="31"/>
    <row newVal="69" oldVal="40"/>
    <row newVal="70" oldVal="79"/>
    <row newVal="71" oldVal="85"/>
    <row newVal="72" oldVal="80"/>
    <row newVal="73" oldVal="81"/>
    <row newVal="74" oldVal="83"/>
    <row newVal="75" oldVal="82"/>
    <row newVal="76" oldVal="84"/>
    <row newVal="78" oldVal="74"/>
    <row newVal="79" oldVal="54"/>
    <row newVal="80" oldVal="73"/>
    <row newVal="81" oldVal="76"/>
    <row newVal="82" oldVal="75"/>
    <row newVal="83" oldVal="62"/>
    <row newVal="84" oldVal="47"/>
    <row newVal="85" oldVal="78"/>
    <row newVal="88" oldVal="107"/>
    <row newVal="89" oldVal="108"/>
    <row newVal="90" oldVal="110"/>
    <row newVal="91" oldVal="111"/>
    <row newVal="92" oldVal="103"/>
    <row newVal="94" oldVal="99"/>
    <row newVal="95" oldVal="92"/>
    <row newVal="96" oldVal="109"/>
    <row newVal="97" oldVal="102"/>
    <row newVal="98" oldVal="94"/>
    <row newVal="99" oldVal="112"/>
    <row newVal="101" oldVal="91"/>
    <row newVal="102" oldVal="95"/>
    <row newVal="103" oldVal="105"/>
    <row newVal="104" oldVal="101"/>
    <row newVal="105" oldVal="104"/>
    <row newVal="106" oldVal="89"/>
    <row newVal="107" oldVal="90"/>
    <row newVal="108" oldVal="97"/>
    <row newVal="109" oldVal="98"/>
    <row newVal="110" oldVal="88"/>
    <row newVal="111" oldVal="96"/>
    <row newVal="112" oldVal="106"/>
  </rowSortMap>
</worksheetSortMap>
</file>

<file path=xl/worksheets/wsSortMap6.xml><?xml version="1.0" encoding="utf-8"?>
<worksheetSortMap xmlns="http://schemas.microsoft.com/office/excel/2006/main">
  <rowSortMap ref="A11:IV60" count="36">
    <row newVal="10" oldVal="14"/>
    <row newVal="11" oldVal="12"/>
    <row newVal="12" oldVal="11"/>
    <row newVal="14" oldVal="15"/>
    <row newVal="15" oldVal="17"/>
    <row newVal="16" oldVal="10"/>
    <row newVal="17" oldVal="16"/>
    <row newVal="22" oldVal="29"/>
    <row newVal="23" oldVal="33"/>
    <row newVal="24" oldVal="26"/>
    <row newVal="25" oldVal="30"/>
    <row newVal="26" oldVal="28"/>
    <row newVal="27" oldVal="23"/>
    <row newVal="28" oldVal="27"/>
    <row newVal="29" oldVal="24"/>
    <row newVal="30" oldVal="22"/>
    <row newVal="31" oldVal="25"/>
    <row newVal="32" oldVal="31"/>
    <row newVal="33" oldVal="32"/>
    <row newVal="38" oldVal="45"/>
    <row newVal="39" oldVal="41"/>
    <row newVal="40" oldVal="43"/>
    <row newVal="41" oldVal="42"/>
    <row newVal="42" oldVal="40"/>
    <row newVal="43" oldVal="39"/>
    <row newVal="45" oldVal="38"/>
    <row newVal="50" oldVal="56"/>
    <row newVal="51" oldVal="57"/>
    <row newVal="52" oldVal="55"/>
    <row newVal="53" oldVal="58"/>
    <row newVal="54" oldVal="59"/>
    <row newVal="55" oldVal="52"/>
    <row newVal="56" oldVal="51"/>
    <row newVal="57" oldVal="53"/>
    <row newVal="58" oldVal="54"/>
    <row newVal="59" oldVal="50"/>
  </rowSortMap>
</worksheetSortMap>
</file>

<file path=xl/worksheets/wsSortMap7.xml><?xml version="1.0" encoding="utf-8"?>
<worksheetSortMap xmlns="http://schemas.microsoft.com/office/excel/2006/main">
  <rowSortMap ref="A12:IV15" count="4">
    <row newVal="11" oldVal="14"/>
    <row newVal="12" oldVal="13"/>
    <row newVal="13" oldVal="11"/>
    <row newVal="14" oldVal="12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Уч ЮН</vt:lpstr>
      <vt:lpstr>60 ЮН</vt:lpstr>
      <vt:lpstr>финал 60 ЮН</vt:lpstr>
      <vt:lpstr>200 ЮН</vt:lpstr>
      <vt:lpstr>финал 200 ЮН</vt:lpstr>
      <vt:lpstr>400 ЮН</vt:lpstr>
      <vt:lpstr>800 ЮН</vt:lpstr>
      <vt:lpstr>1500 ЮН</vt:lpstr>
      <vt:lpstr>60сб ЮН</vt:lpstr>
      <vt:lpstr>финал 60сб ЮН</vt:lpstr>
      <vt:lpstr>выс ЮН</vt:lpstr>
      <vt:lpstr>длина ЮН</vt:lpstr>
      <vt:lpstr>'1500 ЮН'!Область_печати</vt:lpstr>
      <vt:lpstr>'200 ЮН'!Область_печати</vt:lpstr>
      <vt:lpstr>'400 ЮН'!Область_печати</vt:lpstr>
      <vt:lpstr>'60 ЮН'!Область_печати</vt:lpstr>
      <vt:lpstr>'60сб ЮН'!Область_печати</vt:lpstr>
      <vt:lpstr>'800 ЮН'!Область_печати</vt:lpstr>
      <vt:lpstr>'выс ЮН'!Область_печати</vt:lpstr>
      <vt:lpstr>'длина ЮН'!Область_печати</vt:lpstr>
      <vt:lpstr>'Уч ЮН'!Область_печати</vt:lpstr>
      <vt:lpstr>'финал 200 ЮН'!Область_печати</vt:lpstr>
      <vt:lpstr>'финал 60 ЮН'!Область_печати</vt:lpstr>
      <vt:lpstr>'финал 60сб ЮН'!Область_печати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2017-12-11T08:57:32Z</cp:lastPrinted>
  <dcterms:created xsi:type="dcterms:W3CDTF">2012-01-29T11:02:14Z</dcterms:created>
  <dcterms:modified xsi:type="dcterms:W3CDTF">2017-12-12T05:44:56Z</dcterms:modified>
</cp:coreProperties>
</file>