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wsSortMap2.xml" ContentType="application/vnd.ms-excel.wsSortMap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wsSortMap1.xml" ContentType="application/vnd.ms-excel.wsSortMap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55" yWindow="75" windowWidth="15480" windowHeight="9120" tabRatio="857" firstSheet="1" activeTab="1"/>
  </bookViews>
  <sheets>
    <sheet name="Уч дев" sheetId="1" state="hidden" r:id="rId1"/>
    <sheet name="60 дев" sheetId="2" r:id="rId2"/>
    <sheet name="финал 60 дев" sheetId="3" state="hidden" r:id="rId3"/>
    <sheet name="200 дев" sheetId="4" r:id="rId4"/>
    <sheet name="финал 200 дев" sheetId="5" state="hidden" r:id="rId5"/>
    <sheet name="400 дев" sheetId="6" r:id="rId6"/>
    <sheet name="800 ДЕВ" sheetId="7" r:id="rId7"/>
    <sheet name="1500 ДЕВ" sheetId="8" r:id="rId8"/>
    <sheet name="60сб дев" sheetId="9" r:id="rId9"/>
    <sheet name="финал 60сб дев" sheetId="10" state="hidden" r:id="rId10"/>
    <sheet name="выс дев" sheetId="11" r:id="rId11"/>
    <sheet name="длина ДЕВ" sheetId="12" r:id="rId12"/>
  </sheets>
  <definedNames>
    <definedName name="Z_2CB5C6AB_8CA4_4A12_8C86_30C44E11A564_.wvu.Cols" localSheetId="7" hidden="1">'1500 ДЕВ'!$B:$B,'1500 ДЕВ'!$G:$G,'1500 ДЕВ'!$L:$N,'1500 ДЕВ'!$P:$T</definedName>
    <definedName name="Z_2CB5C6AB_8CA4_4A12_8C86_30C44E11A564_.wvu.Cols" localSheetId="3" hidden="1">'200 дев'!$B:$B,'200 дев'!$G:$G,'200 дев'!$M:$O,'200 дев'!$Q:$U</definedName>
    <definedName name="Z_2CB5C6AB_8CA4_4A12_8C86_30C44E11A564_.wvu.Cols" localSheetId="5" hidden="1">'400 дев'!$B:$B,'400 дев'!$G:$G,'400 дев'!$L:$N,'400 дев'!$P:$T</definedName>
    <definedName name="Z_2CB5C6AB_8CA4_4A12_8C86_30C44E11A564_.wvu.Cols" localSheetId="1" hidden="1">'60 дев'!$B:$B,'60 дев'!$G:$G,'60 дев'!$M:$O,'60 дев'!$Q:$U</definedName>
    <definedName name="Z_2CB5C6AB_8CA4_4A12_8C86_30C44E11A564_.wvu.Cols" localSheetId="8" hidden="1">'60сб дев'!$B:$B,'60сб дев'!$G:$G,'60сб дев'!$M:$O,'60сб дев'!$Q:$U</definedName>
    <definedName name="Z_2CB5C6AB_8CA4_4A12_8C86_30C44E11A564_.wvu.Cols" localSheetId="6" hidden="1">'800 ДЕВ'!$B:$B,'800 ДЕВ'!$G:$G,'800 ДЕВ'!$L:$N,'800 ДЕВ'!$P:$T</definedName>
    <definedName name="Z_2CB5C6AB_8CA4_4A12_8C86_30C44E11A564_.wvu.Cols" localSheetId="10" hidden="1">'выс дев'!$A:$A,'выс дев'!$C:$C,'выс дев'!$H:$H,'выс дев'!$N:$AM</definedName>
    <definedName name="Z_2CB5C6AB_8CA4_4A12_8C86_30C44E11A564_.wvu.Cols" localSheetId="11" hidden="1">'длина ДЕВ'!$B:$B,'длина ДЕВ'!$G:$G,'длина ДЕВ'!$M:$V</definedName>
    <definedName name="Z_2CB5C6AB_8CA4_4A12_8C86_30C44E11A564_.wvu.Cols" localSheetId="4" hidden="1">'финал 200 дев'!$B:$B,'финал 200 дев'!$G:$G,'финал 200 дев'!$M:$O,'финал 200 дев'!$Q:$U</definedName>
    <definedName name="Z_2CB5C6AB_8CA4_4A12_8C86_30C44E11A564_.wvu.Cols" localSheetId="2" hidden="1">'финал 60 дев'!$B:$B,'финал 60 дев'!$G:$G,'финал 60 дев'!#REF!,'финал 60 дев'!$J:$N</definedName>
    <definedName name="Z_2CB5C6AB_8CA4_4A12_8C86_30C44E11A564_.wvu.Cols" localSheetId="9" hidden="1">'финал 60сб дев'!$B:$B,'финал 60сб дев'!$G:$G,'финал 60сб дев'!#REF!,'финал 60сб дев'!$J:$N</definedName>
    <definedName name="Z_2CB5C6AB_8CA4_4A12_8C86_30C44E11A564_.wvu.PrintArea" localSheetId="7" hidden="1">'1500 ДЕВ'!$A$1:$T$20</definedName>
    <definedName name="Z_2CB5C6AB_8CA4_4A12_8C86_30C44E11A564_.wvu.PrintArea" localSheetId="3" hidden="1">'200 дев'!$A$1:$U$33</definedName>
    <definedName name="Z_2CB5C6AB_8CA4_4A12_8C86_30C44E11A564_.wvu.PrintArea" localSheetId="5" hidden="1">'400 дев'!$A$1:$T$29</definedName>
    <definedName name="Z_2CB5C6AB_8CA4_4A12_8C86_30C44E11A564_.wvu.PrintArea" localSheetId="1" hidden="1">'60 дев'!$A$1:$U$57</definedName>
    <definedName name="Z_2CB5C6AB_8CA4_4A12_8C86_30C44E11A564_.wvu.PrintArea" localSheetId="8" hidden="1">'60сб дев'!$A$1:$U$43</definedName>
    <definedName name="Z_2CB5C6AB_8CA4_4A12_8C86_30C44E11A564_.wvu.PrintArea" localSheetId="6" hidden="1">'800 ДЕВ'!$A$1:$T$17</definedName>
    <definedName name="Z_2CB5C6AB_8CA4_4A12_8C86_30C44E11A564_.wvu.PrintArea" localSheetId="10" hidden="1">'выс дев'!$B$1:$AM$6</definedName>
    <definedName name="Z_2CB5C6AB_8CA4_4A12_8C86_30C44E11A564_.wvu.PrintArea" localSheetId="11" hidden="1">'длина ДЕВ'!$A$1:$V$6</definedName>
    <definedName name="Z_2CB5C6AB_8CA4_4A12_8C86_30C44E11A564_.wvu.PrintArea" localSheetId="0" hidden="1">'Уч дев'!$A$1:$J$91</definedName>
    <definedName name="Z_2CB5C6AB_8CA4_4A12_8C86_30C44E11A564_.wvu.PrintArea" localSheetId="4" hidden="1">'финал 200 дев'!$A$1:$U$32</definedName>
    <definedName name="Z_2CB5C6AB_8CA4_4A12_8C86_30C44E11A564_.wvu.PrintArea" localSheetId="2" hidden="1">'финал 60 дев'!$A$1:$N$48</definedName>
    <definedName name="Z_2CB5C6AB_8CA4_4A12_8C86_30C44E11A564_.wvu.PrintArea" localSheetId="9" hidden="1">'финал 60сб дев'!$A$1:$N$48</definedName>
    <definedName name="Z_4654A10B_BF2C_4F91_B821_84CF341F9FF3_.wvu.Cols" localSheetId="7" hidden="1">'1500 ДЕВ'!$E:$E,'1500 ДЕВ'!$G:$G,'1500 ДЕВ'!$K:$N,'1500 ДЕВ'!$P:$T</definedName>
    <definedName name="Z_4654A10B_BF2C_4F91_B821_84CF341F9FF3_.wvu.Cols" localSheetId="3" hidden="1">'200 дев'!$E:$E,'200 дев'!$G:$G,'200 дев'!$K:$O,'200 дев'!$Q:$U</definedName>
    <definedName name="Z_4654A10B_BF2C_4F91_B821_84CF341F9FF3_.wvu.Cols" localSheetId="5" hidden="1">'400 дев'!$G:$G,'400 дев'!$J:$N,'400 дев'!$P:$T</definedName>
    <definedName name="Z_4654A10B_BF2C_4F91_B821_84CF341F9FF3_.wvu.Cols" localSheetId="1" hidden="1">'60 дев'!$B:$B,'60 дев'!$E:$E,'60 дев'!$G:$G,'60 дев'!$L:$O,'60 дев'!$Q:$U</definedName>
    <definedName name="Z_4654A10B_BF2C_4F91_B821_84CF341F9FF3_.wvu.Cols" localSheetId="8" hidden="1">'60сб дев'!$B:$B,'60сб дев'!$E:$E,'60сб дев'!$G:$G,'60сб дев'!$L:$O,'60сб дев'!$Q:$U</definedName>
    <definedName name="Z_4654A10B_BF2C_4F91_B821_84CF341F9FF3_.wvu.Cols" localSheetId="6" hidden="1">'800 ДЕВ'!$E:$E,'800 ДЕВ'!$G:$G,'800 ДЕВ'!$K:$N,'800 ДЕВ'!$P:$T</definedName>
    <definedName name="Z_4654A10B_BF2C_4F91_B821_84CF341F9FF3_.wvu.Cols" localSheetId="10" hidden="1">'выс дев'!$F:$F,'выс дев'!$H:$H,'выс дев'!$J:$M</definedName>
    <definedName name="Z_4654A10B_BF2C_4F91_B821_84CF341F9FF3_.wvu.Cols" localSheetId="11" hidden="1">'длина ДЕВ'!$G:$G,'длина ДЕВ'!$I:$I,'длина ДЕВ'!$M:$V</definedName>
    <definedName name="Z_4654A10B_BF2C_4F91_B821_84CF341F9FF3_.wvu.Cols" localSheetId="0" hidden="1">'Уч дев'!$F:$F</definedName>
    <definedName name="Z_4654A10B_BF2C_4F91_B821_84CF341F9FF3_.wvu.Cols" localSheetId="4" hidden="1">'финал 200 дев'!$E:$E,'финал 200 дев'!$G:$G,'финал 200 дев'!$J:$Q</definedName>
    <definedName name="Z_4654A10B_BF2C_4F91_B821_84CF341F9FF3_.wvu.Cols" localSheetId="2" hidden="1">'финал 60 дев'!$E:$E,'финал 60 дев'!$G:$G,'финал 60 дев'!$K:$L</definedName>
    <definedName name="Z_4654A10B_BF2C_4F91_B821_84CF341F9FF3_.wvu.Cols" localSheetId="9" hidden="1">'финал 60сб дев'!$E:$E,'финал 60сб дев'!$G:$G</definedName>
    <definedName name="Z_4654A10B_BF2C_4F91_B821_84CF341F9FF3_.wvu.PrintArea" localSheetId="7" hidden="1">'1500 ДЕВ'!$A$1:$T$52</definedName>
    <definedName name="Z_4654A10B_BF2C_4F91_B821_84CF341F9FF3_.wvu.PrintArea" localSheetId="3" hidden="1">'200 дев'!$A$1:$U$224</definedName>
    <definedName name="Z_4654A10B_BF2C_4F91_B821_84CF341F9FF3_.wvu.PrintArea" localSheetId="5" hidden="1">'400 дев'!$A$1:$T$125</definedName>
    <definedName name="Z_4654A10B_BF2C_4F91_B821_84CF341F9FF3_.wvu.PrintArea" localSheetId="1" hidden="1">'60 дев'!$A$1:$U$177</definedName>
    <definedName name="Z_4654A10B_BF2C_4F91_B821_84CF341F9FF3_.wvu.PrintArea" localSheetId="8" hidden="1">'60сб дев'!$A$1:$U$44</definedName>
    <definedName name="Z_4654A10B_BF2C_4F91_B821_84CF341F9FF3_.wvu.PrintArea" localSheetId="6" hidden="1">'800 ДЕВ'!$A$1:$T$86</definedName>
    <definedName name="Z_4654A10B_BF2C_4F91_B821_84CF341F9FF3_.wvu.PrintArea" localSheetId="10" hidden="1">'выс дев'!$A$1:$AM$13</definedName>
    <definedName name="Z_4654A10B_BF2C_4F91_B821_84CF341F9FF3_.wvu.PrintArea" localSheetId="11" hidden="1">'длина ДЕВ'!$A$1:$V$27</definedName>
    <definedName name="Z_4654A10B_BF2C_4F91_B821_84CF341F9FF3_.wvu.PrintArea" localSheetId="0" hidden="1">'Уч дев'!$A$1:$I$443</definedName>
    <definedName name="Z_4654A10B_BF2C_4F91_B821_84CF341F9FF3_.wvu.PrintArea" localSheetId="4" hidden="1">'финал 200 дев'!$A$1:$U$35</definedName>
    <definedName name="Z_4654A10B_BF2C_4F91_B821_84CF341F9FF3_.wvu.PrintArea" localSheetId="2" hidden="1">'финал 60 дев'!$A$1:$N$53</definedName>
    <definedName name="Z_4654A10B_BF2C_4F91_B821_84CF341F9FF3_.wvu.PrintArea" localSheetId="9" hidden="1">'финал 60сб дев'!$A$1:$N$53</definedName>
    <definedName name="Z_4654A10B_BF2C_4F91_B821_84CF341F9FF3_.wvu.Rows" localSheetId="3" hidden="1">'200 дев'!$10:$10,'200 дев'!$77:$91,'200 дев'!$94:$94,'200 дев'!$145:$151,'200 дев'!$154:$154,'200 дев'!$190:$193,'200 дев'!$196:$196,'200 дев'!$223:$224</definedName>
    <definedName name="Z_4654A10B_BF2C_4F91_B821_84CF341F9FF3_.wvu.Rows" localSheetId="1" hidden="1">'60 дев'!$11:$11,'60 дев'!$76:$76,'60 дев'!$116:$116,'60 дев'!$152:$152</definedName>
    <definedName name="Z_4654A10B_BF2C_4F91_B821_84CF341F9FF3_.wvu.Rows" localSheetId="8" hidden="1">'60сб дев'!$10:$10,'60сб дев'!$20:$20,'60сб дев'!$27:$27,'60сб дев'!$38:$38</definedName>
    <definedName name="Z_4654A10B_BF2C_4F91_B821_84CF341F9FF3_.wvu.Rows" localSheetId="11" hidden="1">'длина ДЕВ'!#REF!</definedName>
    <definedName name="Z_4654A10B_BF2C_4F91_B821_84CF341F9FF3_.wvu.Rows" localSheetId="4" hidden="1">'финал 200 дев'!$10:$10</definedName>
    <definedName name="Z_4654A10B_BF2C_4F91_B821_84CF341F9FF3_.wvu.Rows" localSheetId="2" hidden="1">'финал 60 дев'!$10:$10</definedName>
    <definedName name="Z_4654A10B_BF2C_4F91_B821_84CF341F9FF3_.wvu.Rows" localSheetId="9" hidden="1">'финал 60сб дев'!$10:$10</definedName>
    <definedName name="Z_948F6758_08EB_455E_9DF2_723DFC2E4E47_.wvu.Cols" localSheetId="7" hidden="1">'1500 ДЕВ'!$B:$B,'1500 ДЕВ'!$E:$E,'1500 ДЕВ'!$G:$G,'1500 ДЕВ'!$L:$N,'1500 ДЕВ'!$P:$T</definedName>
    <definedName name="Z_948F6758_08EB_455E_9DF2_723DFC2E4E47_.wvu.Cols" localSheetId="3" hidden="1">'200 дев'!$B:$B,'200 дев'!$E:$E,'200 дев'!$G:$G,'200 дев'!$L:$O,'200 дев'!$Q:$U</definedName>
    <definedName name="Z_948F6758_08EB_455E_9DF2_723DFC2E4E47_.wvu.Cols" localSheetId="5" hidden="1">'400 дев'!$B:$B,'400 дев'!$G:$G,'400 дев'!$L:$N,'400 дев'!$P:$U</definedName>
    <definedName name="Z_948F6758_08EB_455E_9DF2_723DFC2E4E47_.wvu.Cols" localSheetId="1" hidden="1">'60 дев'!$B:$B,'60 дев'!$E:$E,'60 дев'!$G:$G,'60 дев'!$M:$O,'60 дев'!$Q:$U</definedName>
    <definedName name="Z_948F6758_08EB_455E_9DF2_723DFC2E4E47_.wvu.Cols" localSheetId="8" hidden="1">'60сб дев'!$E:$E,'60сб дев'!$G:$G,'60сб дев'!$M:$O,'60сб дев'!$Q:$AL</definedName>
    <definedName name="Z_948F6758_08EB_455E_9DF2_723DFC2E4E47_.wvu.Cols" localSheetId="6" hidden="1">'800 ДЕВ'!$B:$B,'800 ДЕВ'!$E:$E,'800 ДЕВ'!$G:$G,'800 ДЕВ'!$K:$N,'800 ДЕВ'!$P:$T</definedName>
    <definedName name="Z_948F6758_08EB_455E_9DF2_723DFC2E4E47_.wvu.Cols" localSheetId="10" hidden="1">'выс дев'!$A:$A,'выс дев'!$C:$C,'выс дев'!$H:$H,'выс дев'!$L:$L,'выс дев'!$N:$AM</definedName>
    <definedName name="Z_948F6758_08EB_455E_9DF2_723DFC2E4E47_.wvu.Cols" localSheetId="4" hidden="1">'финал 200 дев'!$E:$E,'финал 200 дев'!$G:$G,'финал 200 дев'!$J:$P,'финал 200 дев'!$R:$R</definedName>
    <definedName name="Z_948F6758_08EB_455E_9DF2_723DFC2E4E47_.wvu.PrintArea" localSheetId="7" hidden="1">'1500 ДЕВ'!$A$1:$T$52</definedName>
    <definedName name="Z_948F6758_08EB_455E_9DF2_723DFC2E4E47_.wvu.PrintArea" localSheetId="3" hidden="1">'200 дев'!$A$1:$U$224</definedName>
    <definedName name="Z_948F6758_08EB_455E_9DF2_723DFC2E4E47_.wvu.PrintArea" localSheetId="5" hidden="1">'400 дев'!$A$1:$O$125</definedName>
    <definedName name="Z_948F6758_08EB_455E_9DF2_723DFC2E4E47_.wvu.PrintArea" localSheetId="1" hidden="1">'60 дев'!$A$1:$U$177</definedName>
    <definedName name="Z_948F6758_08EB_455E_9DF2_723DFC2E4E47_.wvu.PrintArea" localSheetId="8" hidden="1">'60сб дев'!$A$1:$U$44</definedName>
    <definedName name="Z_948F6758_08EB_455E_9DF2_723DFC2E4E47_.wvu.PrintArea" localSheetId="6" hidden="1">'800 ДЕВ'!$A$1:$O$86</definedName>
    <definedName name="Z_948F6758_08EB_455E_9DF2_723DFC2E4E47_.wvu.PrintArea" localSheetId="10" hidden="1">'выс дев'!$A$1:$AK$27</definedName>
    <definedName name="Z_948F6758_08EB_455E_9DF2_723DFC2E4E47_.wvu.Rows" localSheetId="7" hidden="1">'1500 ДЕВ'!$20:$20,'1500 ДЕВ'!$32:$32,'1500 ДЕВ'!$43:$44</definedName>
    <definedName name="Z_948F6758_08EB_455E_9DF2_723DFC2E4E47_.wvu.Rows" localSheetId="5" hidden="1">'400 дев'!$42:$44,'400 дев'!$80:$84</definedName>
    <definedName name="Z_948F6758_08EB_455E_9DF2_723DFC2E4E47_.wvu.Rows" localSheetId="1" hidden="1">'60 дев'!$68:$73,'60 дев'!$112:$113,'60 дев'!$149:$149</definedName>
    <definedName name="Z_948F6758_08EB_455E_9DF2_723DFC2E4E47_.wvu.Rows" localSheetId="8" hidden="1">'60сб дев'!$4:$4</definedName>
    <definedName name="Z_979D6B1F_67C3_42E1_BC54_AFAE6416E658_.wvu.Cols" localSheetId="3" hidden="1">'200 дев'!$A:$B,'200 дев'!#REF!,'200 дев'!$M:$O,'200 дев'!$Q:$U</definedName>
    <definedName name="Z_979D6B1F_67C3_42E1_BC54_AFAE6416E658_.wvu.Cols" localSheetId="5" hidden="1">'400 дев'!$A:$B,'400 дев'!#REF!,'400 дев'!$L:$N,'400 дев'!$P:$T</definedName>
    <definedName name="Z_979D6B1F_67C3_42E1_BC54_AFAE6416E658_.wvu.Cols" localSheetId="1" hidden="1">'60 дев'!$A:$B,'60 дев'!#REF!,'60 дев'!$M:$O,'60 дев'!$Q:$U</definedName>
    <definedName name="Z_979D6B1F_67C3_42E1_BC54_AFAE6416E658_.wvu.Cols" localSheetId="8" hidden="1">'60сб дев'!$A:$B,'60сб дев'!#REF!,'60сб дев'!$M:$O,'60сб дев'!$Q:$U</definedName>
    <definedName name="Z_979D6B1F_67C3_42E1_BC54_AFAE6416E658_.wvu.Cols" localSheetId="10" hidden="1">'выс дев'!#REF!,'выс дев'!$F:$F,'выс дев'!$H:$H,'выс дев'!$J:$M</definedName>
    <definedName name="Z_979D6B1F_67C3_42E1_BC54_AFAE6416E658_.wvu.Cols" localSheetId="11" hidden="1">'длина ДЕВ'!#REF!,'длина ДЕВ'!$E:$E,'длина ДЕВ'!$G:$G,'длина ДЕВ'!$J:$L</definedName>
    <definedName name="Z_979D6B1F_67C3_42E1_BC54_AFAE6416E658_.wvu.Cols" localSheetId="4" hidden="1">'финал 200 дев'!$A:$B,'финал 200 дев'!#REF!,'финал 200 дев'!$M:$O,'финал 200 дев'!$Q:$U</definedName>
    <definedName name="Z_979D6B1F_67C3_42E1_BC54_AFAE6416E658_.wvu.Cols" localSheetId="2" hidden="1">'финал 60 дев'!$A:$B,'финал 60 дев'!#REF!,'финал 60 дев'!#REF!,'финал 60 дев'!$J:$N</definedName>
    <definedName name="Z_979D6B1F_67C3_42E1_BC54_AFAE6416E658_.wvu.Cols" localSheetId="9" hidden="1">'финал 60сб дев'!$A:$B,'финал 60сб дев'!#REF!,'финал 60сб дев'!#REF!,'финал 60сб дев'!$J:$N</definedName>
    <definedName name="Z_979D6B1F_67C3_42E1_BC54_AFAE6416E658_.wvu.PrintArea" localSheetId="3" hidden="1">'200 дев'!$A$1:$U$21</definedName>
    <definedName name="Z_979D6B1F_67C3_42E1_BC54_AFAE6416E658_.wvu.PrintArea" localSheetId="5" hidden="1">'400 дев'!$A$1:$T$14</definedName>
    <definedName name="Z_979D6B1F_67C3_42E1_BC54_AFAE6416E658_.wvu.PrintArea" localSheetId="1" hidden="1">'60 дев'!$A$1:$U$31</definedName>
    <definedName name="Z_979D6B1F_67C3_42E1_BC54_AFAE6416E658_.wvu.PrintArea" localSheetId="8" hidden="1">'60сб дев'!$A$1:$U$43</definedName>
    <definedName name="Z_979D6B1F_67C3_42E1_BC54_AFAE6416E658_.wvu.PrintArea" localSheetId="10" hidden="1">'выс дев'!$A$1:$AM$6</definedName>
    <definedName name="Z_979D6B1F_67C3_42E1_BC54_AFAE6416E658_.wvu.PrintArea" localSheetId="11" hidden="1">'длина ДЕВ'!$A$1:$V$6</definedName>
    <definedName name="Z_979D6B1F_67C3_42E1_BC54_AFAE6416E658_.wvu.PrintArea" localSheetId="4" hidden="1">'финал 200 дев'!$A$1:$U$22</definedName>
    <definedName name="Z_979D6B1F_67C3_42E1_BC54_AFAE6416E658_.wvu.PrintArea" localSheetId="2" hidden="1">'финал 60 дев'!$A$1:$N$30</definedName>
    <definedName name="Z_979D6B1F_67C3_42E1_BC54_AFAE6416E658_.wvu.PrintArea" localSheetId="9" hidden="1">'финал 60сб дев'!$A$1:$N$30</definedName>
    <definedName name="Z_979D6B1F_67C3_42E1_BC54_AFAE6416E658_.wvu.Rows" localSheetId="10" hidden="1">'выс дев'!#REF!</definedName>
    <definedName name="Z_979D6B1F_67C3_42E1_BC54_AFAE6416E658_.wvu.Rows" localSheetId="11" hidden="1">'длина ДЕВ'!#REF!</definedName>
    <definedName name="Z_A52F393E_587E_40A2_B224_F36DC3F0F66D_.wvu.Cols" localSheetId="7" hidden="1">'1500 ДЕВ'!#REF!,'1500 ДЕВ'!$L:$O</definedName>
    <definedName name="Z_A52F393E_587E_40A2_B224_F36DC3F0F66D_.wvu.Cols" localSheetId="3" hidden="1">'200 дев'!#REF!,'200 дев'!$O:$P</definedName>
    <definedName name="Z_A52F393E_587E_40A2_B224_F36DC3F0F66D_.wvu.Cols" localSheetId="5" hidden="1">'400 дев'!#REF!,'400 дев'!$N:$O</definedName>
    <definedName name="Z_A52F393E_587E_40A2_B224_F36DC3F0F66D_.wvu.Cols" localSheetId="1" hidden="1">'60 дев'!#REF!,'60 дев'!$O:$P</definedName>
    <definedName name="Z_A52F393E_587E_40A2_B224_F36DC3F0F66D_.wvu.Cols" localSheetId="8" hidden="1">'60сб дев'!#REF!,'60сб дев'!$O:$P</definedName>
    <definedName name="Z_A52F393E_587E_40A2_B224_F36DC3F0F66D_.wvu.Cols" localSheetId="6" hidden="1">'800 ДЕВ'!#REF!,'800 ДЕВ'!$L:$O</definedName>
    <definedName name="Z_A52F393E_587E_40A2_B224_F36DC3F0F66D_.wvu.Cols" localSheetId="4" hidden="1">'финал 200 дев'!#REF!,'финал 200 дев'!$O:$P</definedName>
    <definedName name="Z_A52F393E_587E_40A2_B224_F36DC3F0F66D_.wvu.Cols" localSheetId="2" hidden="1">'финал 60 дев'!#REF!,'финал 60 дев'!#REF!</definedName>
    <definedName name="Z_A52F393E_587E_40A2_B224_F36DC3F0F66D_.wvu.Cols" localSheetId="9" hidden="1">'финал 60сб дев'!#REF!,'финал 60сб дев'!#REF!</definedName>
    <definedName name="Z_A52F393E_587E_40A2_B224_F36DC3F0F66D_.wvu.PrintArea" localSheetId="7" hidden="1">'1500 ДЕВ'!$A$1:$T$20</definedName>
    <definedName name="Z_A52F393E_587E_40A2_B224_F36DC3F0F66D_.wvu.PrintArea" localSheetId="3" hidden="1">'200 дев'!$A$1:$U$21</definedName>
    <definedName name="Z_A52F393E_587E_40A2_B224_F36DC3F0F66D_.wvu.PrintArea" localSheetId="5" hidden="1">'400 дев'!$A$1:$T$14</definedName>
    <definedName name="Z_A52F393E_587E_40A2_B224_F36DC3F0F66D_.wvu.PrintArea" localSheetId="1" hidden="1">'60 дев'!$A$1:$U$31</definedName>
    <definedName name="Z_A52F393E_587E_40A2_B224_F36DC3F0F66D_.wvu.PrintArea" localSheetId="8" hidden="1">'60сб дев'!$A$1:$U$43</definedName>
    <definedName name="Z_A52F393E_587E_40A2_B224_F36DC3F0F66D_.wvu.PrintArea" localSheetId="6" hidden="1">'800 ДЕВ'!$A$1:$T$17</definedName>
    <definedName name="Z_A52F393E_587E_40A2_B224_F36DC3F0F66D_.wvu.PrintArea" localSheetId="4" hidden="1">'финал 200 дев'!$A$1:$U$22</definedName>
    <definedName name="Z_A52F393E_587E_40A2_B224_F36DC3F0F66D_.wvu.PrintArea" localSheetId="2" hidden="1">'финал 60 дев'!$A$1:$N$30</definedName>
    <definedName name="Z_A52F393E_587E_40A2_B224_F36DC3F0F66D_.wvu.PrintArea" localSheetId="9" hidden="1">'финал 60сб дев'!$A$1:$N$30</definedName>
    <definedName name="Z_E0265204_5B2C_4292_A8DA_1DD6D4FE42BA_.wvu.Cols" localSheetId="7" hidden="1">'1500 ДЕВ'!#REF!,'1500 ДЕВ'!$E:$E,'1500 ДЕВ'!$G:$G,'1500 ДЕВ'!$I:$O</definedName>
    <definedName name="Z_E0265204_5B2C_4292_A8DA_1DD6D4FE42BA_.wvu.Cols" localSheetId="3" hidden="1">'200 дев'!#REF!,'200 дев'!$E:$E,'200 дев'!$G:$G,'200 дев'!$I:$P</definedName>
    <definedName name="Z_E0265204_5B2C_4292_A8DA_1DD6D4FE42BA_.wvu.Cols" localSheetId="5" hidden="1">'400 дев'!#REF!,'400 дев'!#REF!,'400 дев'!$G:$G,'400 дев'!$I:$O</definedName>
    <definedName name="Z_E0265204_5B2C_4292_A8DA_1DD6D4FE42BA_.wvu.Cols" localSheetId="1" hidden="1">'60 дев'!#REF!,'60 дев'!$E:$E,'60 дев'!$G:$G,'60 дев'!$I:$P</definedName>
    <definedName name="Z_E0265204_5B2C_4292_A8DA_1DD6D4FE42BA_.wvu.Cols" localSheetId="8" hidden="1">'60сб дев'!#REF!,'60сб дев'!$E:$E,'60сб дев'!$G:$G,'60сб дев'!$I:$P</definedName>
    <definedName name="Z_E0265204_5B2C_4292_A8DA_1DD6D4FE42BA_.wvu.Cols" localSheetId="6" hidden="1">'800 ДЕВ'!#REF!,'800 ДЕВ'!$E:$E,'800 ДЕВ'!$G:$G,'800 ДЕВ'!$I:$O</definedName>
    <definedName name="Z_E0265204_5B2C_4292_A8DA_1DD6D4FE42BA_.wvu.Cols" localSheetId="10" hidden="1">'выс дев'!#REF!,'выс дев'!$F:$F,'выс дев'!$H:$H,'выс дев'!$J:$M</definedName>
    <definedName name="Z_E0265204_5B2C_4292_A8DA_1DD6D4FE42BA_.wvu.Cols" localSheetId="11" hidden="1">'длина ДЕВ'!#REF!,'длина ДЕВ'!$E:$E,'длина ДЕВ'!$G:$G,'длина ДЕВ'!$J:$L</definedName>
    <definedName name="Z_E0265204_5B2C_4292_A8DA_1DD6D4FE42BA_.wvu.Cols" localSheetId="4" hidden="1">'финал 200 дев'!#REF!,'финал 200 дев'!$E:$E,'финал 200 дев'!$G:$G,'финал 200 дев'!$I:$P</definedName>
    <definedName name="Z_E0265204_5B2C_4292_A8DA_1DD6D4FE42BA_.wvu.Cols" localSheetId="2" hidden="1">'финал 60 дев'!#REF!,'финал 60 дев'!$E:$E,'финал 60 дев'!$G:$G,'финал 60 дев'!$I:$I</definedName>
    <definedName name="Z_E0265204_5B2C_4292_A8DA_1DD6D4FE42BA_.wvu.Cols" localSheetId="9" hidden="1">'финал 60сб дев'!#REF!,'финал 60сб дев'!$E:$E,'финал 60сб дев'!$G:$G,'финал 60сб дев'!$I:$I</definedName>
    <definedName name="Z_E0265204_5B2C_4292_A8DA_1DD6D4FE42BA_.wvu.PrintArea" localSheetId="7" hidden="1">'1500 ДЕВ'!$A$1:$T$16</definedName>
    <definedName name="Z_E0265204_5B2C_4292_A8DA_1DD6D4FE42BA_.wvu.PrintArea" localSheetId="3" hidden="1">'200 дев'!$A$1:$U$18</definedName>
    <definedName name="Z_E0265204_5B2C_4292_A8DA_1DD6D4FE42BA_.wvu.PrintArea" localSheetId="5" hidden="1">'400 дев'!$A$1:$T$12</definedName>
    <definedName name="Z_E0265204_5B2C_4292_A8DA_1DD6D4FE42BA_.wvu.PrintArea" localSheetId="1" hidden="1">'60 дев'!$A$1:$U$24</definedName>
    <definedName name="Z_E0265204_5B2C_4292_A8DA_1DD6D4FE42BA_.wvu.PrintArea" localSheetId="8" hidden="1">'60сб дев'!$A$1:$U$43</definedName>
    <definedName name="Z_E0265204_5B2C_4292_A8DA_1DD6D4FE42BA_.wvu.PrintArea" localSheetId="6" hidden="1">'800 ДЕВ'!$A$1:$T$26</definedName>
    <definedName name="Z_E0265204_5B2C_4292_A8DA_1DD6D4FE42BA_.wvu.PrintArea" localSheetId="10" hidden="1">'выс дев'!$A$1:$M$6</definedName>
    <definedName name="Z_E0265204_5B2C_4292_A8DA_1DD6D4FE42BA_.wvu.PrintArea" localSheetId="11" hidden="1">'длина ДЕВ'!$A$1:$L$6</definedName>
    <definedName name="Z_E0265204_5B2C_4292_A8DA_1DD6D4FE42BA_.wvu.PrintArea" localSheetId="0" hidden="1">'Уч дев'!$A$1:$H$423</definedName>
    <definedName name="Z_E0265204_5B2C_4292_A8DA_1DD6D4FE42BA_.wvu.PrintArea" localSheetId="4" hidden="1">'финал 200 дев'!$A$1:$U$19</definedName>
    <definedName name="Z_E0265204_5B2C_4292_A8DA_1DD6D4FE42BA_.wvu.PrintArea" localSheetId="2" hidden="1">'финал 60 дев'!$A$1:$N$23</definedName>
    <definedName name="Z_E0265204_5B2C_4292_A8DA_1DD6D4FE42BA_.wvu.PrintArea" localSheetId="9" hidden="1">'финал 60сб дев'!$A$1:$N$23</definedName>
    <definedName name="Z_E05EE54E_E471_44B0_925C_BA927179E512_.wvu.Cols" localSheetId="7" hidden="1">'1500 ДЕВ'!$B:$B,'1500 ДЕВ'!$E:$E,'1500 ДЕВ'!$G:$G,'1500 ДЕВ'!$L:$N,'1500 ДЕВ'!$P:$T</definedName>
    <definedName name="Z_E05EE54E_E471_44B0_925C_BA927179E512_.wvu.Cols" localSheetId="3" hidden="1">'200 дев'!$B:$B,'200 дев'!$E:$E,'200 дев'!$G:$G,'200 дев'!$L:$O,'200 дев'!$Q:$U</definedName>
    <definedName name="Z_E05EE54E_E471_44B0_925C_BA927179E512_.wvu.Cols" localSheetId="5" hidden="1">'400 дев'!$B:$B,'400 дев'!$G:$G,'400 дев'!$L:$N,'400 дев'!$P:$U</definedName>
    <definedName name="Z_E05EE54E_E471_44B0_925C_BA927179E512_.wvu.Cols" localSheetId="1" hidden="1">'60 дев'!$B:$B,'60 дев'!$E:$E,'60 дев'!$G:$G,'60 дев'!$M:$O,'60 дев'!$Q:$AL</definedName>
    <definedName name="Z_E05EE54E_E471_44B0_925C_BA927179E512_.wvu.Cols" localSheetId="8" hidden="1">'60сб дев'!$E:$E,'60сб дев'!$G:$G,'60сб дев'!$M:$O,'60сб дев'!$Q:$AL</definedName>
    <definedName name="Z_E05EE54E_E471_44B0_925C_BA927179E512_.wvu.Cols" localSheetId="6" hidden="1">'800 ДЕВ'!$B:$B,'800 ДЕВ'!$E:$E,'800 ДЕВ'!$G:$G,'800 ДЕВ'!$K:$N,'800 ДЕВ'!$P:$T</definedName>
    <definedName name="Z_E05EE54E_E471_44B0_925C_BA927179E512_.wvu.Cols" localSheetId="10" hidden="1">'выс дев'!$A:$A,'выс дев'!$C:$C,'выс дев'!$H:$H,'выс дев'!$L:$L,'выс дев'!$N:$AM</definedName>
    <definedName name="Z_E05EE54E_E471_44B0_925C_BA927179E512_.wvu.Cols" localSheetId="4" hidden="1">'финал 200 дев'!$E:$E,'финал 200 дев'!$G:$G,'финал 200 дев'!$J:$P,'финал 200 дев'!$R:$R</definedName>
    <definedName name="Z_E05EE54E_E471_44B0_925C_BA927179E512_.wvu.PrintArea" localSheetId="7" hidden="1">'1500 ДЕВ'!$A$1:$T$52</definedName>
    <definedName name="Z_E05EE54E_E471_44B0_925C_BA927179E512_.wvu.PrintArea" localSheetId="3" hidden="1">'200 дев'!$A$1:$U$224</definedName>
    <definedName name="Z_E05EE54E_E471_44B0_925C_BA927179E512_.wvu.PrintArea" localSheetId="5" hidden="1">'400 дев'!$A$1:$O$125</definedName>
    <definedName name="Z_E05EE54E_E471_44B0_925C_BA927179E512_.wvu.PrintArea" localSheetId="1" hidden="1">'60 дев'!$A$1:$U$177</definedName>
    <definedName name="Z_E05EE54E_E471_44B0_925C_BA927179E512_.wvu.PrintArea" localSheetId="8" hidden="1">'60сб дев'!$A$1:$U$44</definedName>
    <definedName name="Z_E05EE54E_E471_44B0_925C_BA927179E512_.wvu.PrintArea" localSheetId="6" hidden="1">'800 ДЕВ'!$A$1:$O$86</definedName>
    <definedName name="Z_E05EE54E_E471_44B0_925C_BA927179E512_.wvu.PrintArea" localSheetId="10" hidden="1">'выс дев'!$A$1:$AK$27</definedName>
    <definedName name="Z_E05EE54E_E471_44B0_925C_BA927179E512_.wvu.Rows" localSheetId="7" hidden="1">'1500 ДЕВ'!$20:$20,'1500 ДЕВ'!$32:$32,'1500 ДЕВ'!$43:$44</definedName>
    <definedName name="Z_E05EE54E_E471_44B0_925C_BA927179E512_.wvu.Rows" localSheetId="5" hidden="1">'400 дев'!$42:$44,'400 дев'!$80:$84</definedName>
    <definedName name="Z_E05EE54E_E471_44B0_925C_BA927179E512_.wvu.Rows" localSheetId="1" hidden="1">'60 дев'!$68:$73,'60 дев'!$112:$113,'60 дев'!$149:$149</definedName>
    <definedName name="Z_E05EE54E_E471_44B0_925C_BA927179E512_.wvu.Rows" localSheetId="8" hidden="1">'60сб дев'!$4:$4</definedName>
    <definedName name="_xlnm.Print_Area" localSheetId="7">'1500 ДЕВ'!$A$1:$T$52</definedName>
    <definedName name="_xlnm.Print_Area" localSheetId="3">'200 дев'!$A$1:$U$224</definedName>
    <definedName name="_xlnm.Print_Area" localSheetId="5">'400 дев'!$A$1:$O$125</definedName>
    <definedName name="_xlnm.Print_Area" localSheetId="1">'60 дев'!$A$1:$U$177</definedName>
    <definedName name="_xlnm.Print_Area" localSheetId="8">'60сб дев'!$A$1:$U$44</definedName>
    <definedName name="_xlnm.Print_Area" localSheetId="6">'800 ДЕВ'!$A$1:$O$86</definedName>
    <definedName name="_xlnm.Print_Area" localSheetId="10">'выс дев'!$A$1:$AK$27</definedName>
    <definedName name="_xlnm.Print_Area" localSheetId="11">'длина ДЕВ'!$A$1:$AG$27</definedName>
  </definedNames>
  <calcPr calcId="124519"/>
  <customWorkbookViews>
    <customWorkbookView name="User - Личное представление" guid="{948F6758-08EB-455E-9DF2-723DFC2E4E47}" mergeInterval="0" personalView="1" maximized="1" windowWidth="1362" windowHeight="533" tabRatio="857" activeSheetId="2"/>
    <customWorkbookView name="User1 - Личное представление" guid="{AB6DF331-6F3D-4A04-9B31-9285668B630A}" mergeInterval="0" personalView="1" maximized="1" xWindow="1" yWindow="1" windowWidth="1366" windowHeight="547" tabRatio="857" activeSheetId="19"/>
    <customWorkbookView name="User2 - Личное представление" guid="{2CB5C6AB-8CA4-4A12-8C86-30C44E11A564}" mergeInterval="0" personalView="1" maximized="1" xWindow="1" yWindow="1" windowWidth="1280" windowHeight="547" tabRatio="858" activeSheetId="42" showComments="commIndAndComment"/>
    <customWorkbookView name="Admin - Личное представление" guid="{E0265204-5B2C-4292-A8DA-1DD6D4FE42BA}" mergeInterval="0" personalView="1" maximized="1" xWindow="1" yWindow="1" windowWidth="1024" windowHeight="547" tabRatio="682" activeSheetId="2"/>
    <customWorkbookView name="Customer - Личное представление" guid="{2538E0EF-40E4-4BF7-A70C-02D0F1797991}" mergeInterval="0" personalView="1" maximized="1" windowWidth="1276" windowHeight="628" tabRatio="674" activeSheetId="1"/>
    <customWorkbookView name="Otdkadrov2 - Личное представление" guid="{A52F393E-587E-40A2-B224-F36DC3F0F66D}" mergeInterval="0" personalView="1" maximized="1" windowWidth="1362" windowHeight="553" tabRatio="857" activeSheetId="44"/>
    <customWorkbookView name="Media1 - Личное представление" guid="{4654A10B-BF2C-4F91-B821-84CF341F9FF3}" mergeInterval="0" personalView="1" maximized="1" windowWidth="1276" windowHeight="585" tabRatio="858" activeSheetId="7"/>
    <customWorkbookView name="виктор - Личное представление" guid="{E05EE54E-E471-44B0-925C-BA927179E512}" mergeInterval="0" personalView="1" maximized="1" xWindow="1" yWindow="1" windowWidth="1920" windowHeight="850" tabRatio="857" activeSheetId="2"/>
  </customWorkbookViews>
  <fileRecoveryPr autoRecover="0"/>
</workbook>
</file>

<file path=xl/calcChain.xml><?xml version="1.0" encoding="utf-8"?>
<calcChain xmlns="http://schemas.openxmlformats.org/spreadsheetml/2006/main">
  <c r="E44" i="9"/>
  <c r="E42"/>
  <c r="E31"/>
  <c r="E32"/>
  <c r="E34"/>
  <c r="E35"/>
  <c r="E30"/>
  <c r="E23"/>
  <c r="E17"/>
  <c r="E14"/>
  <c r="E16"/>
  <c r="E113" i="6"/>
  <c r="E114"/>
  <c r="E115"/>
  <c r="E116"/>
  <c r="E117"/>
  <c r="E118"/>
  <c r="E119"/>
  <c r="E120"/>
  <c r="E121"/>
  <c r="E122"/>
  <c r="E123"/>
  <c r="E125"/>
  <c r="E90"/>
  <c r="E91"/>
  <c r="E92"/>
  <c r="E93"/>
  <c r="E94"/>
  <c r="E95"/>
  <c r="E96"/>
  <c r="E97"/>
  <c r="E98"/>
  <c r="E99"/>
  <c r="E100"/>
  <c r="E101"/>
  <c r="E104"/>
  <c r="E106"/>
  <c r="E89"/>
  <c r="E50"/>
  <c r="E51"/>
  <c r="E52"/>
  <c r="E53"/>
  <c r="E54"/>
  <c r="E55"/>
  <c r="E56"/>
  <c r="E57"/>
  <c r="E58"/>
  <c r="E59"/>
  <c r="E61"/>
  <c r="E62"/>
  <c r="E64"/>
  <c r="E65"/>
  <c r="E66"/>
  <c r="E67"/>
  <c r="E68"/>
  <c r="E69"/>
  <c r="E70"/>
  <c r="E71"/>
  <c r="E72"/>
  <c r="E73"/>
  <c r="E75"/>
  <c r="E76"/>
  <c r="E49"/>
  <c r="E14"/>
  <c r="E15"/>
  <c r="E16"/>
  <c r="E17"/>
  <c r="E19"/>
  <c r="E20"/>
  <c r="E22"/>
  <c r="E24"/>
  <c r="E28"/>
  <c r="E31"/>
  <c r="E13"/>
  <c r="E201" i="4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22"/>
  <c r="E224"/>
  <c r="E199"/>
  <c r="E158"/>
  <c r="E159"/>
  <c r="E160"/>
  <c r="E161"/>
  <c r="E162"/>
  <c r="E163"/>
  <c r="E164"/>
  <c r="E165"/>
  <c r="E166"/>
  <c r="E167"/>
  <c r="E168"/>
  <c r="E169"/>
  <c r="E170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91"/>
  <c r="E192"/>
  <c r="E193"/>
  <c r="E157"/>
  <c r="E98"/>
  <c r="E99"/>
  <c r="E100"/>
  <c r="E101"/>
  <c r="E102"/>
  <c r="E103"/>
  <c r="E104"/>
  <c r="E105"/>
  <c r="E106"/>
  <c r="E107"/>
  <c r="E109"/>
  <c r="E110"/>
  <c r="E111"/>
  <c r="E112"/>
  <c r="E113"/>
  <c r="E114"/>
  <c r="E116"/>
  <c r="E117"/>
  <c r="E118"/>
  <c r="E119"/>
  <c r="E120"/>
  <c r="E121"/>
  <c r="E122"/>
  <c r="E125"/>
  <c r="E127"/>
  <c r="E128"/>
  <c r="E129"/>
  <c r="E130"/>
  <c r="E131"/>
  <c r="E133"/>
  <c r="E134"/>
  <c r="E135"/>
  <c r="E136"/>
  <c r="E137"/>
  <c r="E139"/>
  <c r="E140"/>
  <c r="E141"/>
  <c r="E144"/>
  <c r="E148"/>
  <c r="E149"/>
  <c r="E151"/>
  <c r="E14"/>
  <c r="E15"/>
  <c r="E16"/>
  <c r="E17"/>
  <c r="E19"/>
  <c r="E20"/>
  <c r="E21"/>
  <c r="E22"/>
  <c r="E23"/>
  <c r="E26"/>
  <c r="E27"/>
  <c r="E29"/>
  <c r="E30"/>
  <c r="E33"/>
  <c r="E34"/>
  <c r="E36"/>
  <c r="E38"/>
  <c r="E39"/>
  <c r="E42"/>
  <c r="E43"/>
  <c r="E45"/>
  <c r="E46"/>
  <c r="E47"/>
  <c r="E52"/>
  <c r="E53"/>
  <c r="E54"/>
  <c r="E61"/>
  <c r="E63"/>
  <c r="E69"/>
  <c r="E70"/>
  <c r="E71"/>
  <c r="I88"/>
  <c r="I89"/>
  <c r="I90"/>
  <c r="I91"/>
  <c r="I54" i="7" l="1"/>
  <c r="I32" i="8"/>
  <c r="I52" i="6"/>
  <c r="I51"/>
  <c r="I50"/>
  <c r="E40" i="7"/>
  <c r="E54"/>
  <c r="E38"/>
  <c r="E37"/>
  <c r="E36"/>
  <c r="E35"/>
  <c r="E41"/>
  <c r="E58"/>
  <c r="E52"/>
  <c r="E46"/>
  <c r="E50"/>
  <c r="E43"/>
  <c r="E47"/>
  <c r="E53"/>
  <c r="E59"/>
  <c r="E57"/>
  <c r="E48"/>
  <c r="E56"/>
  <c r="D17" i="11"/>
  <c r="O41" i="7"/>
  <c r="N41"/>
  <c r="J41" s="1"/>
  <c r="I41"/>
  <c r="H41"/>
  <c r="G41"/>
  <c r="F41"/>
  <c r="D41"/>
  <c r="C41"/>
  <c r="I49" i="6" l="1"/>
  <c r="I89"/>
  <c r="I117"/>
  <c r="I116"/>
  <c r="I115"/>
  <c r="I114"/>
  <c r="I113"/>
  <c r="I112"/>
  <c r="I111"/>
  <c r="I79"/>
  <c r="I78"/>
  <c r="I41"/>
  <c r="P21" i="4" l="1"/>
  <c r="O21"/>
  <c r="K21" s="1"/>
  <c r="I21"/>
  <c r="H21"/>
  <c r="G21"/>
  <c r="F21"/>
  <c r="D21"/>
  <c r="C21"/>
  <c r="I13" i="11"/>
  <c r="K13"/>
  <c r="O52" i="8"/>
  <c r="N52"/>
  <c r="J52" s="1"/>
  <c r="I52"/>
  <c r="H52"/>
  <c r="G52"/>
  <c r="F52"/>
  <c r="E52"/>
  <c r="D52"/>
  <c r="C52"/>
  <c r="O51"/>
  <c r="N51"/>
  <c r="J51" s="1"/>
  <c r="I51"/>
  <c r="H51"/>
  <c r="G51"/>
  <c r="F51"/>
  <c r="E51"/>
  <c r="D51"/>
  <c r="C51"/>
  <c r="O50"/>
  <c r="N50"/>
  <c r="J50" s="1"/>
  <c r="I50"/>
  <c r="H50"/>
  <c r="G50"/>
  <c r="F50"/>
  <c r="E50"/>
  <c r="D50"/>
  <c r="C50"/>
  <c r="O49"/>
  <c r="N49"/>
  <c r="J49" s="1"/>
  <c r="I49"/>
  <c r="H49"/>
  <c r="G49"/>
  <c r="F49"/>
  <c r="E49"/>
  <c r="D49"/>
  <c r="C49"/>
  <c r="O53" i="7"/>
  <c r="N53"/>
  <c r="J53" s="1"/>
  <c r="I53"/>
  <c r="H53"/>
  <c r="G53"/>
  <c r="F53"/>
  <c r="D53"/>
  <c r="C53"/>
  <c r="P55" i="4"/>
  <c r="O55"/>
  <c r="K55" s="1"/>
  <c r="I55"/>
  <c r="H55"/>
  <c r="G55"/>
  <c r="F55"/>
  <c r="D55"/>
  <c r="C55"/>
  <c r="P87"/>
  <c r="O87"/>
  <c r="I87"/>
  <c r="H87"/>
  <c r="G87"/>
  <c r="F87"/>
  <c r="D87"/>
  <c r="C87"/>
  <c r="P46"/>
  <c r="O46"/>
  <c r="K46" s="1"/>
  <c r="I46"/>
  <c r="H46"/>
  <c r="G46"/>
  <c r="F46"/>
  <c r="D46"/>
  <c r="C46"/>
  <c r="O17" i="7"/>
  <c r="N17"/>
  <c r="J17" s="1"/>
  <c r="I17"/>
  <c r="H17"/>
  <c r="G17"/>
  <c r="F17"/>
  <c r="E17"/>
  <c r="D17"/>
  <c r="C17"/>
  <c r="O74"/>
  <c r="N74"/>
  <c r="H74"/>
  <c r="G74"/>
  <c r="F74"/>
  <c r="E74"/>
  <c r="D74"/>
  <c r="C74"/>
  <c r="O73"/>
  <c r="N73"/>
  <c r="H73"/>
  <c r="G73"/>
  <c r="F73"/>
  <c r="E73"/>
  <c r="D73"/>
  <c r="C73"/>
  <c r="O70"/>
  <c r="N70"/>
  <c r="J70" s="1"/>
  <c r="I70"/>
  <c r="H70"/>
  <c r="G70"/>
  <c r="F70"/>
  <c r="E70"/>
  <c r="D70"/>
  <c r="C70"/>
  <c r="O66"/>
  <c r="N66"/>
  <c r="J66" s="1"/>
  <c r="I66"/>
  <c r="H66"/>
  <c r="G66"/>
  <c r="F66"/>
  <c r="E66"/>
  <c r="D66"/>
  <c r="C66"/>
  <c r="O68"/>
  <c r="N68"/>
  <c r="J68" s="1"/>
  <c r="I68"/>
  <c r="H68"/>
  <c r="G68"/>
  <c r="F68"/>
  <c r="E68"/>
  <c r="D68"/>
  <c r="C68"/>
  <c r="O64"/>
  <c r="N64"/>
  <c r="J64" s="1"/>
  <c r="I64"/>
  <c r="H64"/>
  <c r="G64"/>
  <c r="F64"/>
  <c r="E64"/>
  <c r="D64"/>
  <c r="C64"/>
  <c r="O72"/>
  <c r="N72"/>
  <c r="H72"/>
  <c r="G72"/>
  <c r="F72"/>
  <c r="E72"/>
  <c r="D72"/>
  <c r="C72"/>
  <c r="O67"/>
  <c r="N67"/>
  <c r="J67" s="1"/>
  <c r="I67"/>
  <c r="H67"/>
  <c r="G67"/>
  <c r="F67"/>
  <c r="D67"/>
  <c r="C67"/>
  <c r="O65"/>
  <c r="N65"/>
  <c r="J65" s="1"/>
  <c r="I65"/>
  <c r="H65"/>
  <c r="G65"/>
  <c r="F65"/>
  <c r="E65"/>
  <c r="D65"/>
  <c r="C65"/>
  <c r="O71"/>
  <c r="N71"/>
  <c r="J71" s="1"/>
  <c r="I71"/>
  <c r="H71"/>
  <c r="G71"/>
  <c r="F71"/>
  <c r="E71"/>
  <c r="D71"/>
  <c r="C71"/>
  <c r="O69"/>
  <c r="N69"/>
  <c r="J69" s="1"/>
  <c r="I69"/>
  <c r="H69"/>
  <c r="G69"/>
  <c r="F69"/>
  <c r="E69"/>
  <c r="D69"/>
  <c r="C69"/>
  <c r="O44" i="8"/>
  <c r="N44"/>
  <c r="I44"/>
  <c r="H44"/>
  <c r="G44"/>
  <c r="F44"/>
  <c r="E44"/>
  <c r="D44"/>
  <c r="C44"/>
  <c r="P182" i="4"/>
  <c r="O182"/>
  <c r="K182" s="1"/>
  <c r="I182"/>
  <c r="H182"/>
  <c r="G182"/>
  <c r="F182"/>
  <c r="D182"/>
  <c r="C182"/>
  <c r="P174"/>
  <c r="O174"/>
  <c r="K174" s="1"/>
  <c r="I174"/>
  <c r="H174"/>
  <c r="G174"/>
  <c r="F174"/>
  <c r="D174"/>
  <c r="C174"/>
  <c r="P193"/>
  <c r="O193"/>
  <c r="I193"/>
  <c r="H193"/>
  <c r="G193"/>
  <c r="F193"/>
  <c r="D193"/>
  <c r="C193"/>
  <c r="P127"/>
  <c r="O127"/>
  <c r="K127" s="1"/>
  <c r="I127"/>
  <c r="H127"/>
  <c r="G127"/>
  <c r="F127"/>
  <c r="D127"/>
  <c r="C127"/>
  <c r="P109"/>
  <c r="O109"/>
  <c r="K109" s="1"/>
  <c r="I109"/>
  <c r="G109"/>
  <c r="F109"/>
  <c r="D109"/>
  <c r="C109"/>
  <c r="P134"/>
  <c r="O134"/>
  <c r="K134" s="1"/>
  <c r="I134"/>
  <c r="H134"/>
  <c r="G134"/>
  <c r="F134"/>
  <c r="D134"/>
  <c r="C134"/>
  <c r="P132"/>
  <c r="O132"/>
  <c r="K132" s="1"/>
  <c r="I132"/>
  <c r="H132"/>
  <c r="G132"/>
  <c r="F132"/>
  <c r="D132"/>
  <c r="C132"/>
  <c r="P126"/>
  <c r="O126"/>
  <c r="K126" s="1"/>
  <c r="I126"/>
  <c r="H126"/>
  <c r="G126"/>
  <c r="F126"/>
  <c r="D126"/>
  <c r="C126"/>
  <c r="P136"/>
  <c r="O136"/>
  <c r="K136" s="1"/>
  <c r="I136"/>
  <c r="H136"/>
  <c r="G136"/>
  <c r="F136"/>
  <c r="D136"/>
  <c r="C136"/>
  <c r="P130"/>
  <c r="O130"/>
  <c r="K130" s="1"/>
  <c r="I130"/>
  <c r="H130"/>
  <c r="G130"/>
  <c r="F130"/>
  <c r="D130"/>
  <c r="C130"/>
  <c r="P117"/>
  <c r="O117"/>
  <c r="K117" s="1"/>
  <c r="I117"/>
  <c r="H117"/>
  <c r="G117"/>
  <c r="F117"/>
  <c r="D117"/>
  <c r="C117"/>
  <c r="P124"/>
  <c r="O124"/>
  <c r="K124" s="1"/>
  <c r="I124"/>
  <c r="H124"/>
  <c r="G124"/>
  <c r="F124"/>
  <c r="D124"/>
  <c r="C124"/>
  <c r="P151"/>
  <c r="O151"/>
  <c r="I151"/>
  <c r="H151"/>
  <c r="G151"/>
  <c r="F151"/>
  <c r="D151"/>
  <c r="C151"/>
  <c r="P121"/>
  <c r="O121"/>
  <c r="K121" s="1"/>
  <c r="I121"/>
  <c r="H121"/>
  <c r="G121"/>
  <c r="F121"/>
  <c r="D121"/>
  <c r="C121"/>
  <c r="P72"/>
  <c r="O72"/>
  <c r="K72" s="1"/>
  <c r="I72"/>
  <c r="H72"/>
  <c r="G72"/>
  <c r="F72"/>
  <c r="D72"/>
  <c r="C72"/>
  <c r="P116"/>
  <c r="O116"/>
  <c r="K116" s="1"/>
  <c r="I116"/>
  <c r="H116"/>
  <c r="G116"/>
  <c r="F116"/>
  <c r="D116"/>
  <c r="C116"/>
  <c r="P140"/>
  <c r="O140"/>
  <c r="K140" s="1"/>
  <c r="I140"/>
  <c r="H140"/>
  <c r="G140"/>
  <c r="F140"/>
  <c r="D140"/>
  <c r="C140"/>
  <c r="P108"/>
  <c r="O108"/>
  <c r="K108" s="1"/>
  <c r="I108"/>
  <c r="H108"/>
  <c r="G108"/>
  <c r="F108"/>
  <c r="D108"/>
  <c r="C108"/>
  <c r="P150"/>
  <c r="O150"/>
  <c r="I150"/>
  <c r="H150"/>
  <c r="G150"/>
  <c r="F150"/>
  <c r="D150"/>
  <c r="C150"/>
  <c r="P125"/>
  <c r="O125"/>
  <c r="K125" s="1"/>
  <c r="I125"/>
  <c r="H125"/>
  <c r="G125"/>
  <c r="F125"/>
  <c r="D125"/>
  <c r="C125"/>
  <c r="P139"/>
  <c r="O139"/>
  <c r="K139" s="1"/>
  <c r="I139"/>
  <c r="H139"/>
  <c r="G139"/>
  <c r="F139"/>
  <c r="D139"/>
  <c r="C139"/>
  <c r="P107"/>
  <c r="O107"/>
  <c r="K107" s="1"/>
  <c r="I107"/>
  <c r="H107"/>
  <c r="G107"/>
  <c r="F107"/>
  <c r="D107"/>
  <c r="C107"/>
  <c r="P138"/>
  <c r="O138"/>
  <c r="K138" s="1"/>
  <c r="I138"/>
  <c r="H138"/>
  <c r="G138"/>
  <c r="F138"/>
  <c r="D138"/>
  <c r="C138"/>
  <c r="P123"/>
  <c r="O123"/>
  <c r="K123" s="1"/>
  <c r="I123"/>
  <c r="H123"/>
  <c r="G123"/>
  <c r="F123"/>
  <c r="D123"/>
  <c r="C123"/>
  <c r="P62" l="1"/>
  <c r="O62"/>
  <c r="K62" s="1"/>
  <c r="I62"/>
  <c r="H62"/>
  <c r="G62"/>
  <c r="F62"/>
  <c r="D62"/>
  <c r="C62"/>
  <c r="P45"/>
  <c r="O45"/>
  <c r="K45" s="1"/>
  <c r="I45"/>
  <c r="H45"/>
  <c r="G45"/>
  <c r="F45"/>
  <c r="D45"/>
  <c r="C45"/>
  <c r="P86"/>
  <c r="O86"/>
  <c r="I86"/>
  <c r="H86"/>
  <c r="G86"/>
  <c r="F86"/>
  <c r="D86"/>
  <c r="C86"/>
  <c r="P85"/>
  <c r="O85"/>
  <c r="I85"/>
  <c r="H85"/>
  <c r="G85"/>
  <c r="F85"/>
  <c r="D85"/>
  <c r="C85"/>
  <c r="P64"/>
  <c r="O64"/>
  <c r="K64" s="1"/>
  <c r="I64"/>
  <c r="H64"/>
  <c r="G64"/>
  <c r="F64"/>
  <c r="D64"/>
  <c r="C64"/>
  <c r="P56"/>
  <c r="O56"/>
  <c r="K56" s="1"/>
  <c r="I56"/>
  <c r="H56"/>
  <c r="G56"/>
  <c r="F56"/>
  <c r="D56"/>
  <c r="C56"/>
  <c r="P41"/>
  <c r="O41"/>
  <c r="K41" s="1"/>
  <c r="I41"/>
  <c r="H41"/>
  <c r="G41"/>
  <c r="F41"/>
  <c r="D41"/>
  <c r="C41"/>
  <c r="P27"/>
  <c r="O27"/>
  <c r="K27" s="1"/>
  <c r="I27"/>
  <c r="H27"/>
  <c r="G27"/>
  <c r="F27"/>
  <c r="D27"/>
  <c r="C27"/>
  <c r="P84"/>
  <c r="O84"/>
  <c r="I84"/>
  <c r="H84"/>
  <c r="G84"/>
  <c r="F84"/>
  <c r="D84"/>
  <c r="C84"/>
  <c r="P58"/>
  <c r="O58"/>
  <c r="K58" s="1"/>
  <c r="I58"/>
  <c r="H58"/>
  <c r="G58"/>
  <c r="F58"/>
  <c r="D58"/>
  <c r="C58"/>
  <c r="P65"/>
  <c r="O65"/>
  <c r="K65" s="1"/>
  <c r="I65"/>
  <c r="H65"/>
  <c r="G65"/>
  <c r="F65"/>
  <c r="D65"/>
  <c r="C65"/>
  <c r="P37"/>
  <c r="O37"/>
  <c r="K37" s="1"/>
  <c r="I37"/>
  <c r="H37"/>
  <c r="G37"/>
  <c r="F37"/>
  <c r="D37"/>
  <c r="C37"/>
  <c r="P61"/>
  <c r="O61"/>
  <c r="K61" s="1"/>
  <c r="I61"/>
  <c r="H61"/>
  <c r="G61"/>
  <c r="F61"/>
  <c r="D61"/>
  <c r="C61"/>
  <c r="P24"/>
  <c r="O24"/>
  <c r="K24" s="1"/>
  <c r="I24"/>
  <c r="H24"/>
  <c r="G24"/>
  <c r="F24"/>
  <c r="D24"/>
  <c r="C24"/>
  <c r="P31"/>
  <c r="O31"/>
  <c r="K31" s="1"/>
  <c r="I31"/>
  <c r="H31"/>
  <c r="G31"/>
  <c r="F31"/>
  <c r="D31"/>
  <c r="C31"/>
  <c r="P69"/>
  <c r="O69"/>
  <c r="K69" s="1"/>
  <c r="I69"/>
  <c r="H69"/>
  <c r="G69"/>
  <c r="F69"/>
  <c r="D69"/>
  <c r="C69"/>
  <c r="P71"/>
  <c r="O71"/>
  <c r="K71" s="1"/>
  <c r="I71"/>
  <c r="H71"/>
  <c r="G71"/>
  <c r="F71"/>
  <c r="D71"/>
  <c r="C71"/>
  <c r="P50"/>
  <c r="O50"/>
  <c r="K50" s="1"/>
  <c r="I50"/>
  <c r="H50"/>
  <c r="G50"/>
  <c r="F50"/>
  <c r="D50"/>
  <c r="C50"/>
  <c r="P28"/>
  <c r="O28"/>
  <c r="K28" s="1"/>
  <c r="I28"/>
  <c r="H28"/>
  <c r="G28"/>
  <c r="F28"/>
  <c r="D28"/>
  <c r="C28"/>
  <c r="P20"/>
  <c r="O20"/>
  <c r="K20" s="1"/>
  <c r="I20"/>
  <c r="H20"/>
  <c r="G20"/>
  <c r="F20"/>
  <c r="D20"/>
  <c r="C20"/>
  <c r="P73"/>
  <c r="O73"/>
  <c r="K73" s="1"/>
  <c r="I73"/>
  <c r="H73"/>
  <c r="G73"/>
  <c r="F73"/>
  <c r="D73"/>
  <c r="C73"/>
  <c r="P83"/>
  <c r="O83"/>
  <c r="I83"/>
  <c r="H83"/>
  <c r="G83"/>
  <c r="F83"/>
  <c r="D83"/>
  <c r="C83"/>
  <c r="P17"/>
  <c r="O17"/>
  <c r="K17" s="1"/>
  <c r="I17"/>
  <c r="H17"/>
  <c r="G17"/>
  <c r="F17"/>
  <c r="D17"/>
  <c r="C17"/>
  <c r="P57"/>
  <c r="O57"/>
  <c r="K57" s="1"/>
  <c r="I57"/>
  <c r="H57"/>
  <c r="G57"/>
  <c r="F57"/>
  <c r="D57"/>
  <c r="C57"/>
  <c r="P91"/>
  <c r="O91"/>
  <c r="H91"/>
  <c r="G91"/>
  <c r="F91"/>
  <c r="D91"/>
  <c r="C91"/>
  <c r="P75"/>
  <c r="O75"/>
  <c r="K75" s="1"/>
  <c r="I75"/>
  <c r="H75"/>
  <c r="G75"/>
  <c r="F75"/>
  <c r="D75"/>
  <c r="C75"/>
  <c r="P40"/>
  <c r="O40"/>
  <c r="K40" s="1"/>
  <c r="I40"/>
  <c r="H40"/>
  <c r="G40"/>
  <c r="F40"/>
  <c r="D40"/>
  <c r="C40"/>
  <c r="P30"/>
  <c r="O30"/>
  <c r="K30" s="1"/>
  <c r="I30"/>
  <c r="H30"/>
  <c r="G30"/>
  <c r="F30"/>
  <c r="D30"/>
  <c r="C30"/>
  <c r="P90"/>
  <c r="O90"/>
  <c r="H90"/>
  <c r="G90"/>
  <c r="F90"/>
  <c r="D90"/>
  <c r="C90"/>
  <c r="P89"/>
  <c r="O89"/>
  <c r="H89"/>
  <c r="G89"/>
  <c r="F89"/>
  <c r="D89"/>
  <c r="C89"/>
  <c r="P70"/>
  <c r="O70"/>
  <c r="K70" s="1"/>
  <c r="I70"/>
  <c r="H70"/>
  <c r="G70"/>
  <c r="F70"/>
  <c r="D70"/>
  <c r="C70"/>
  <c r="P54"/>
  <c r="O54"/>
  <c r="K54" s="1"/>
  <c r="I54"/>
  <c r="H54"/>
  <c r="G54"/>
  <c r="F54"/>
  <c r="D54"/>
  <c r="C54"/>
  <c r="P49"/>
  <c r="O49"/>
  <c r="K49" s="1"/>
  <c r="I49"/>
  <c r="H49"/>
  <c r="G49"/>
  <c r="F49"/>
  <c r="D49"/>
  <c r="C49"/>
  <c r="P60"/>
  <c r="O60"/>
  <c r="K60" s="1"/>
  <c r="I60"/>
  <c r="H60"/>
  <c r="G60"/>
  <c r="F60"/>
  <c r="D60"/>
  <c r="C60"/>
  <c r="I14" i="2"/>
  <c r="I21"/>
  <c r="I17"/>
  <c r="I16"/>
  <c r="I20"/>
  <c r="I18"/>
  <c r="I19"/>
  <c r="I25"/>
  <c r="I62"/>
  <c r="I22"/>
  <c r="I23"/>
  <c r="I24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3"/>
  <c r="I64"/>
  <c r="I65"/>
  <c r="I66"/>
  <c r="I67"/>
  <c r="I68"/>
  <c r="I69"/>
  <c r="I70"/>
  <c r="I15"/>
  <c r="H102" i="6"/>
  <c r="G102"/>
  <c r="F102"/>
  <c r="D102"/>
  <c r="C102"/>
  <c r="P38" i="2" l="1"/>
  <c r="O38"/>
  <c r="K38" s="1"/>
  <c r="H38"/>
  <c r="G38"/>
  <c r="F38"/>
  <c r="D38"/>
  <c r="C38"/>
  <c r="K24" i="12"/>
  <c r="H24"/>
  <c r="G24"/>
  <c r="F24"/>
  <c r="E24"/>
  <c r="D24"/>
  <c r="C24"/>
  <c r="K26"/>
  <c r="H26"/>
  <c r="G26"/>
  <c r="F26"/>
  <c r="E26"/>
  <c r="D26"/>
  <c r="C26"/>
  <c r="O74" i="6"/>
  <c r="N74"/>
  <c r="J74" s="1"/>
  <c r="I74"/>
  <c r="H74"/>
  <c r="G74"/>
  <c r="F74"/>
  <c r="D74"/>
  <c r="C74"/>
  <c r="O69"/>
  <c r="N69"/>
  <c r="J69" s="1"/>
  <c r="I69"/>
  <c r="H69"/>
  <c r="G69"/>
  <c r="F69"/>
  <c r="D69"/>
  <c r="C69"/>
  <c r="O71"/>
  <c r="N71"/>
  <c r="J71" s="1"/>
  <c r="I71"/>
  <c r="H71"/>
  <c r="G71"/>
  <c r="F71"/>
  <c r="D71"/>
  <c r="C71"/>
  <c r="A1" i="12"/>
  <c r="A5"/>
  <c r="C12"/>
  <c r="D12"/>
  <c r="E12"/>
  <c r="F12"/>
  <c r="G12"/>
  <c r="H12"/>
  <c r="K12"/>
  <c r="L12"/>
  <c r="C22"/>
  <c r="D22"/>
  <c r="E22"/>
  <c r="F22"/>
  <c r="G22"/>
  <c r="H22"/>
  <c r="K22"/>
  <c r="L22"/>
  <c r="C20"/>
  <c r="D20"/>
  <c r="E20"/>
  <c r="F20"/>
  <c r="G20"/>
  <c r="H20"/>
  <c r="K20"/>
  <c r="L20"/>
  <c r="C16"/>
  <c r="D16"/>
  <c r="E16"/>
  <c r="F16"/>
  <c r="G16"/>
  <c r="H16"/>
  <c r="K16"/>
  <c r="L16"/>
  <c r="C18"/>
  <c r="D18"/>
  <c r="E18"/>
  <c r="F18"/>
  <c r="G18"/>
  <c r="H18"/>
  <c r="K18"/>
  <c r="L18"/>
  <c r="C14"/>
  <c r="D14"/>
  <c r="E14"/>
  <c r="F14"/>
  <c r="G14"/>
  <c r="H14"/>
  <c r="K14"/>
  <c r="L14"/>
  <c r="A1" i="11"/>
  <c r="A5"/>
  <c r="D13"/>
  <c r="E13"/>
  <c r="F13"/>
  <c r="G13"/>
  <c r="H13"/>
  <c r="L13"/>
  <c r="M13"/>
  <c r="C14" i="10"/>
  <c r="D14"/>
  <c r="E14"/>
  <c r="F14"/>
  <c r="G14"/>
  <c r="H14"/>
  <c r="I14"/>
  <c r="C15"/>
  <c r="D15"/>
  <c r="E15"/>
  <c r="F15"/>
  <c r="G15"/>
  <c r="H15"/>
  <c r="I15"/>
  <c r="C16"/>
  <c r="D16"/>
  <c r="E16"/>
  <c r="F16"/>
  <c r="G16"/>
  <c r="H16"/>
  <c r="I16"/>
  <c r="C17"/>
  <c r="D17"/>
  <c r="E17"/>
  <c r="F17"/>
  <c r="G17"/>
  <c r="H17"/>
  <c r="I17"/>
  <c r="C18"/>
  <c r="D18"/>
  <c r="E18"/>
  <c r="F18"/>
  <c r="G18"/>
  <c r="H18"/>
  <c r="I18"/>
  <c r="C19"/>
  <c r="D19"/>
  <c r="E19"/>
  <c r="F19"/>
  <c r="G19"/>
  <c r="H19"/>
  <c r="I19"/>
  <c r="C20"/>
  <c r="D20"/>
  <c r="E20"/>
  <c r="F20"/>
  <c r="G20"/>
  <c r="H20"/>
  <c r="I20"/>
  <c r="C21"/>
  <c r="D21"/>
  <c r="E21"/>
  <c r="F21"/>
  <c r="G21"/>
  <c r="H21"/>
  <c r="I21"/>
  <c r="C23"/>
  <c r="D23"/>
  <c r="E23"/>
  <c r="F23"/>
  <c r="G23"/>
  <c r="H23"/>
  <c r="I23"/>
  <c r="C24"/>
  <c r="D24"/>
  <c r="E24"/>
  <c r="F24"/>
  <c r="G24"/>
  <c r="H24"/>
  <c r="I24"/>
  <c r="C25"/>
  <c r="D25"/>
  <c r="E25"/>
  <c r="F25"/>
  <c r="G25"/>
  <c r="H25"/>
  <c r="I25"/>
  <c r="C26"/>
  <c r="D26"/>
  <c r="F26"/>
  <c r="G26"/>
  <c r="H26"/>
  <c r="I26"/>
  <c r="C27"/>
  <c r="D27"/>
  <c r="E27"/>
  <c r="F27"/>
  <c r="G27"/>
  <c r="H27"/>
  <c r="I27"/>
  <c r="C28"/>
  <c r="D28"/>
  <c r="E28"/>
  <c r="F28"/>
  <c r="G28"/>
  <c r="H28"/>
  <c r="I28"/>
  <c r="C29"/>
  <c r="D29"/>
  <c r="E29"/>
  <c r="F29"/>
  <c r="G29"/>
  <c r="H29"/>
  <c r="I29"/>
  <c r="C30"/>
  <c r="D30"/>
  <c r="F30"/>
  <c r="G30"/>
  <c r="H30"/>
  <c r="I30"/>
  <c r="C32"/>
  <c r="D32"/>
  <c r="F32"/>
  <c r="G32"/>
  <c r="H32"/>
  <c r="I32"/>
  <c r="C33"/>
  <c r="D33"/>
  <c r="E33"/>
  <c r="F33"/>
  <c r="G33"/>
  <c r="H33"/>
  <c r="I33"/>
  <c r="C34"/>
  <c r="D34"/>
  <c r="E34"/>
  <c r="F34"/>
  <c r="G34"/>
  <c r="H34"/>
  <c r="I34"/>
  <c r="C35"/>
  <c r="D35"/>
  <c r="F35"/>
  <c r="G35"/>
  <c r="H35"/>
  <c r="I35"/>
  <c r="C36"/>
  <c r="D36"/>
  <c r="E36"/>
  <c r="F36"/>
  <c r="G36"/>
  <c r="H36"/>
  <c r="I36"/>
  <c r="C37"/>
  <c r="D37"/>
  <c r="E37"/>
  <c r="F37"/>
  <c r="G37"/>
  <c r="H37"/>
  <c r="I37"/>
  <c r="C38"/>
  <c r="D38"/>
  <c r="E38"/>
  <c r="F38"/>
  <c r="G38"/>
  <c r="H38"/>
  <c r="I38"/>
  <c r="C39"/>
  <c r="D39"/>
  <c r="F39"/>
  <c r="G39"/>
  <c r="H39"/>
  <c r="I39"/>
  <c r="C41"/>
  <c r="D41"/>
  <c r="E41"/>
  <c r="F41"/>
  <c r="G41"/>
  <c r="H41"/>
  <c r="I41"/>
  <c r="C42"/>
  <c r="D42"/>
  <c r="E42"/>
  <c r="F42"/>
  <c r="G42"/>
  <c r="H42"/>
  <c r="I42"/>
  <c r="C43"/>
  <c r="D43"/>
  <c r="E43"/>
  <c r="F43"/>
  <c r="G43"/>
  <c r="H43"/>
  <c r="I43"/>
  <c r="C44"/>
  <c r="D44"/>
  <c r="E44"/>
  <c r="F44"/>
  <c r="G44"/>
  <c r="H44"/>
  <c r="I44"/>
  <c r="C45"/>
  <c r="D45"/>
  <c r="E45"/>
  <c r="F45"/>
  <c r="G45"/>
  <c r="H45"/>
  <c r="I45"/>
  <c r="C46"/>
  <c r="D46"/>
  <c r="E46"/>
  <c r="F46"/>
  <c r="G46"/>
  <c r="H46"/>
  <c r="I46"/>
  <c r="C47"/>
  <c r="D47"/>
  <c r="E47"/>
  <c r="F47"/>
  <c r="G47"/>
  <c r="H47"/>
  <c r="I47"/>
  <c r="C48"/>
  <c r="D48"/>
  <c r="E48"/>
  <c r="F48"/>
  <c r="G48"/>
  <c r="H48"/>
  <c r="I48"/>
  <c r="C14" i="9"/>
  <c r="D14"/>
  <c r="F14"/>
  <c r="G14"/>
  <c r="H14"/>
  <c r="I14"/>
  <c r="J14"/>
  <c r="O14"/>
  <c r="K14" s="1"/>
  <c r="P14"/>
  <c r="C13"/>
  <c r="D13"/>
  <c r="F13"/>
  <c r="G13"/>
  <c r="H13"/>
  <c r="I13"/>
  <c r="J13"/>
  <c r="O13"/>
  <c r="K13" s="1"/>
  <c r="P13"/>
  <c r="C16"/>
  <c r="D16"/>
  <c r="F16"/>
  <c r="G16"/>
  <c r="H16"/>
  <c r="I16"/>
  <c r="J16"/>
  <c r="O16"/>
  <c r="K16" s="1"/>
  <c r="P16"/>
  <c r="C15"/>
  <c r="D15"/>
  <c r="F15"/>
  <c r="G15"/>
  <c r="H15"/>
  <c r="I15"/>
  <c r="J15"/>
  <c r="O15"/>
  <c r="K15" s="1"/>
  <c r="P15"/>
  <c r="C17"/>
  <c r="D17"/>
  <c r="F17"/>
  <c r="G17"/>
  <c r="H17"/>
  <c r="I17"/>
  <c r="J17"/>
  <c r="O17"/>
  <c r="K17" s="1"/>
  <c r="P17"/>
  <c r="C23"/>
  <c r="D23"/>
  <c r="F23"/>
  <c r="G23"/>
  <c r="H23"/>
  <c r="I23"/>
  <c r="J23"/>
  <c r="O23"/>
  <c r="K23" s="1"/>
  <c r="P23"/>
  <c r="C24"/>
  <c r="D24"/>
  <c r="F24"/>
  <c r="G24"/>
  <c r="H24"/>
  <c r="I24"/>
  <c r="J24"/>
  <c r="O24"/>
  <c r="K24" s="1"/>
  <c r="P24"/>
  <c r="C34"/>
  <c r="D34"/>
  <c r="F34"/>
  <c r="G34"/>
  <c r="H34"/>
  <c r="J34"/>
  <c r="O34"/>
  <c r="P34"/>
  <c r="C33"/>
  <c r="D33"/>
  <c r="F33"/>
  <c r="G33"/>
  <c r="H33"/>
  <c r="I33"/>
  <c r="J33"/>
  <c r="O33"/>
  <c r="K33" s="1"/>
  <c r="P33"/>
  <c r="C31"/>
  <c r="D31"/>
  <c r="F31"/>
  <c r="G31"/>
  <c r="H31"/>
  <c r="I31"/>
  <c r="J31"/>
  <c r="O31"/>
  <c r="K31" s="1"/>
  <c r="P31"/>
  <c r="C35"/>
  <c r="D35"/>
  <c r="F35"/>
  <c r="G35"/>
  <c r="H35"/>
  <c r="J35"/>
  <c r="O35"/>
  <c r="P35"/>
  <c r="C32"/>
  <c r="D32"/>
  <c r="F32"/>
  <c r="G32"/>
  <c r="H32"/>
  <c r="I32"/>
  <c r="J32"/>
  <c r="O32"/>
  <c r="K32" s="1"/>
  <c r="P32"/>
  <c r="C30"/>
  <c r="D30"/>
  <c r="F30"/>
  <c r="G30"/>
  <c r="H30"/>
  <c r="I30"/>
  <c r="J30"/>
  <c r="O30"/>
  <c r="K30" s="1"/>
  <c r="P30"/>
  <c r="C43"/>
  <c r="D43"/>
  <c r="F43"/>
  <c r="G43"/>
  <c r="H43"/>
  <c r="I43"/>
  <c r="J43"/>
  <c r="O43"/>
  <c r="K43" s="1"/>
  <c r="P43"/>
  <c r="C44"/>
  <c r="D44"/>
  <c r="F44"/>
  <c r="G44"/>
  <c r="H44"/>
  <c r="I44"/>
  <c r="O44"/>
  <c r="K44" s="1"/>
  <c r="P44"/>
  <c r="C41"/>
  <c r="D41"/>
  <c r="F41"/>
  <c r="G41"/>
  <c r="H41"/>
  <c r="I41"/>
  <c r="J41"/>
  <c r="O41"/>
  <c r="K41" s="1"/>
  <c r="P41"/>
  <c r="C42"/>
  <c r="D42"/>
  <c r="F42"/>
  <c r="G42"/>
  <c r="H42"/>
  <c r="I42"/>
  <c r="J42"/>
  <c r="O42"/>
  <c r="K42" s="1"/>
  <c r="P42"/>
  <c r="A1" i="8"/>
  <c r="C16"/>
  <c r="D16"/>
  <c r="E16"/>
  <c r="F16"/>
  <c r="G16"/>
  <c r="H16"/>
  <c r="I16"/>
  <c r="N16"/>
  <c r="J16" s="1"/>
  <c r="O16"/>
  <c r="C18"/>
  <c r="D18"/>
  <c r="E18"/>
  <c r="F18"/>
  <c r="G18"/>
  <c r="H18"/>
  <c r="I18"/>
  <c r="N18"/>
  <c r="J18" s="1"/>
  <c r="O18"/>
  <c r="C14"/>
  <c r="D14"/>
  <c r="E14"/>
  <c r="F14"/>
  <c r="G14"/>
  <c r="H14"/>
  <c r="I14"/>
  <c r="N14"/>
  <c r="J14" s="1"/>
  <c r="O14"/>
  <c r="C12"/>
  <c r="D12"/>
  <c r="E12"/>
  <c r="F12"/>
  <c r="G12"/>
  <c r="H12"/>
  <c r="I12"/>
  <c r="N12"/>
  <c r="J12" s="1"/>
  <c r="O12"/>
  <c r="C13"/>
  <c r="D13"/>
  <c r="E13"/>
  <c r="F13"/>
  <c r="G13"/>
  <c r="H13"/>
  <c r="I13"/>
  <c r="N13"/>
  <c r="J13" s="1"/>
  <c r="O13"/>
  <c r="C15"/>
  <c r="D15"/>
  <c r="E15"/>
  <c r="F15"/>
  <c r="G15"/>
  <c r="H15"/>
  <c r="I15"/>
  <c r="N15"/>
  <c r="J15" s="1"/>
  <c r="O15"/>
  <c r="C17"/>
  <c r="D17"/>
  <c r="E17"/>
  <c r="F17"/>
  <c r="G17"/>
  <c r="H17"/>
  <c r="I17"/>
  <c r="N17"/>
  <c r="J17" s="1"/>
  <c r="O17"/>
  <c r="C19"/>
  <c r="D19"/>
  <c r="E19"/>
  <c r="F19"/>
  <c r="G19"/>
  <c r="H19"/>
  <c r="I19"/>
  <c r="N19"/>
  <c r="J19" s="1"/>
  <c r="O19"/>
  <c r="C20"/>
  <c r="D20"/>
  <c r="E20"/>
  <c r="F20"/>
  <c r="G20"/>
  <c r="H20"/>
  <c r="I20"/>
  <c r="N20"/>
  <c r="O20"/>
  <c r="C11"/>
  <c r="D11"/>
  <c r="E11"/>
  <c r="F11"/>
  <c r="G11"/>
  <c r="H11"/>
  <c r="I11"/>
  <c r="N11"/>
  <c r="J11" s="1"/>
  <c r="O11"/>
  <c r="C33"/>
  <c r="D33"/>
  <c r="E33"/>
  <c r="F33"/>
  <c r="G33"/>
  <c r="H33"/>
  <c r="I33"/>
  <c r="N33"/>
  <c r="O33"/>
  <c r="C30"/>
  <c r="D30"/>
  <c r="E30"/>
  <c r="F30"/>
  <c r="G30"/>
  <c r="H30"/>
  <c r="I30"/>
  <c r="N30"/>
  <c r="J30" s="1"/>
  <c r="O30"/>
  <c r="C29"/>
  <c r="D29"/>
  <c r="E29"/>
  <c r="F29"/>
  <c r="G29"/>
  <c r="H29"/>
  <c r="I29"/>
  <c r="N29"/>
  <c r="J29" s="1"/>
  <c r="O29"/>
  <c r="C28"/>
  <c r="D28"/>
  <c r="E28"/>
  <c r="F28"/>
  <c r="G28"/>
  <c r="H28"/>
  <c r="I28"/>
  <c r="N28"/>
  <c r="J28" s="1"/>
  <c r="O28"/>
  <c r="C26"/>
  <c r="D26"/>
  <c r="E26"/>
  <c r="F26"/>
  <c r="G26"/>
  <c r="H26"/>
  <c r="I26"/>
  <c r="J26"/>
  <c r="N26"/>
  <c r="O26"/>
  <c r="C27"/>
  <c r="D27"/>
  <c r="E27"/>
  <c r="F27"/>
  <c r="G27"/>
  <c r="H27"/>
  <c r="I27"/>
  <c r="J27"/>
  <c r="N27"/>
  <c r="O27"/>
  <c r="C32"/>
  <c r="D32"/>
  <c r="E32"/>
  <c r="F32"/>
  <c r="G32"/>
  <c r="H32"/>
  <c r="N32"/>
  <c r="O32"/>
  <c r="C31"/>
  <c r="D31"/>
  <c r="E31"/>
  <c r="F31"/>
  <c r="G31"/>
  <c r="H31"/>
  <c r="I31"/>
  <c r="N31"/>
  <c r="J31" s="1"/>
  <c r="O31"/>
  <c r="C43"/>
  <c r="D43"/>
  <c r="E43"/>
  <c r="F43"/>
  <c r="G43"/>
  <c r="H43"/>
  <c r="I43"/>
  <c r="N43"/>
  <c r="O43"/>
  <c r="C40"/>
  <c r="D40"/>
  <c r="E40"/>
  <c r="F40"/>
  <c r="G40"/>
  <c r="H40"/>
  <c r="I40"/>
  <c r="N40"/>
  <c r="J40" s="1"/>
  <c r="O40"/>
  <c r="C39"/>
  <c r="D39"/>
  <c r="E39"/>
  <c r="F39"/>
  <c r="G39"/>
  <c r="H39"/>
  <c r="I39"/>
  <c r="N39"/>
  <c r="J39" s="1"/>
  <c r="O39"/>
  <c r="C42"/>
  <c r="D42"/>
  <c r="E42"/>
  <c r="F42"/>
  <c r="G42"/>
  <c r="H42"/>
  <c r="I42"/>
  <c r="N42"/>
  <c r="J42" s="1"/>
  <c r="O42"/>
  <c r="C41"/>
  <c r="D41"/>
  <c r="E41"/>
  <c r="F41"/>
  <c r="G41"/>
  <c r="H41"/>
  <c r="I41"/>
  <c r="N41"/>
  <c r="J41" s="1"/>
  <c r="O41"/>
  <c r="C38"/>
  <c r="D38"/>
  <c r="E38"/>
  <c r="F38"/>
  <c r="G38"/>
  <c r="H38"/>
  <c r="I38"/>
  <c r="N38"/>
  <c r="J38" s="1"/>
  <c r="O38"/>
  <c r="A1" i="7"/>
  <c r="C25"/>
  <c r="D25"/>
  <c r="F25"/>
  <c r="G25"/>
  <c r="H25"/>
  <c r="N25"/>
  <c r="O25"/>
  <c r="C15"/>
  <c r="D15"/>
  <c r="F15"/>
  <c r="G15"/>
  <c r="H15"/>
  <c r="I15"/>
  <c r="N15"/>
  <c r="J15" s="1"/>
  <c r="O15"/>
  <c r="C26"/>
  <c r="D26"/>
  <c r="F26"/>
  <c r="G26"/>
  <c r="H26"/>
  <c r="N26"/>
  <c r="O26"/>
  <c r="C27"/>
  <c r="D27"/>
  <c r="F27"/>
  <c r="G27"/>
  <c r="H27"/>
  <c r="N27"/>
  <c r="O27"/>
  <c r="C28"/>
  <c r="D28"/>
  <c r="F28"/>
  <c r="G28"/>
  <c r="H28"/>
  <c r="N28"/>
  <c r="O28"/>
  <c r="C29"/>
  <c r="D29"/>
  <c r="F29"/>
  <c r="G29"/>
  <c r="H29"/>
  <c r="N29"/>
  <c r="O29"/>
  <c r="C18"/>
  <c r="D18"/>
  <c r="F18"/>
  <c r="G18"/>
  <c r="H18"/>
  <c r="I18"/>
  <c r="N18"/>
  <c r="J18" s="1"/>
  <c r="O18"/>
  <c r="C20"/>
  <c r="D20"/>
  <c r="E20"/>
  <c r="F20"/>
  <c r="G20"/>
  <c r="H20"/>
  <c r="I20"/>
  <c r="N20"/>
  <c r="J20" s="1"/>
  <c r="O20"/>
  <c r="C30"/>
  <c r="D30"/>
  <c r="F30"/>
  <c r="G30"/>
  <c r="H30"/>
  <c r="N30"/>
  <c r="O30"/>
  <c r="C23"/>
  <c r="D23"/>
  <c r="F23"/>
  <c r="G23"/>
  <c r="H23"/>
  <c r="I23"/>
  <c r="N23"/>
  <c r="J23" s="1"/>
  <c r="O23"/>
  <c r="C22"/>
  <c r="D22"/>
  <c r="E22"/>
  <c r="F22"/>
  <c r="G22"/>
  <c r="H22"/>
  <c r="I22"/>
  <c r="N22"/>
  <c r="J22" s="1"/>
  <c r="O22"/>
  <c r="C24"/>
  <c r="D24"/>
  <c r="F24"/>
  <c r="G24"/>
  <c r="H24"/>
  <c r="I24"/>
  <c r="N24"/>
  <c r="J24" s="1"/>
  <c r="O24"/>
  <c r="C16"/>
  <c r="D16"/>
  <c r="E16"/>
  <c r="F16"/>
  <c r="G16"/>
  <c r="H16"/>
  <c r="I16"/>
  <c r="N16"/>
  <c r="J16" s="1"/>
  <c r="O16"/>
  <c r="C11"/>
  <c r="D11"/>
  <c r="E11"/>
  <c r="F11"/>
  <c r="G11"/>
  <c r="H11"/>
  <c r="I11"/>
  <c r="N11"/>
  <c r="J11" s="1"/>
  <c r="O11"/>
  <c r="C13"/>
  <c r="D13"/>
  <c r="F13"/>
  <c r="G13"/>
  <c r="H13"/>
  <c r="I13"/>
  <c r="N13"/>
  <c r="J13" s="1"/>
  <c r="O13"/>
  <c r="C12"/>
  <c r="D12"/>
  <c r="E12"/>
  <c r="F12"/>
  <c r="G12"/>
  <c r="H12"/>
  <c r="I12"/>
  <c r="N12"/>
  <c r="J12" s="1"/>
  <c r="O12"/>
  <c r="C14"/>
  <c r="D14"/>
  <c r="E14"/>
  <c r="F14"/>
  <c r="G14"/>
  <c r="H14"/>
  <c r="I14"/>
  <c r="N14"/>
  <c r="J14" s="1"/>
  <c r="O14"/>
  <c r="C19"/>
  <c r="D19"/>
  <c r="E19"/>
  <c r="F19"/>
  <c r="G19"/>
  <c r="H19"/>
  <c r="I19"/>
  <c r="N19"/>
  <c r="J19" s="1"/>
  <c r="O19"/>
  <c r="C55"/>
  <c r="D55"/>
  <c r="E55"/>
  <c r="F55"/>
  <c r="G55"/>
  <c r="H55"/>
  <c r="N55"/>
  <c r="J55" s="1"/>
  <c r="O55"/>
  <c r="C56"/>
  <c r="D56"/>
  <c r="F56"/>
  <c r="G56"/>
  <c r="H56"/>
  <c r="N56"/>
  <c r="J56" s="1"/>
  <c r="O56"/>
  <c r="C48"/>
  <c r="D48"/>
  <c r="F48"/>
  <c r="G48"/>
  <c r="H48"/>
  <c r="I48"/>
  <c r="N48"/>
  <c r="J48" s="1"/>
  <c r="O48"/>
  <c r="C57"/>
  <c r="D57"/>
  <c r="F57"/>
  <c r="G57"/>
  <c r="H57"/>
  <c r="N57"/>
  <c r="J57" s="1"/>
  <c r="O57"/>
  <c r="C21"/>
  <c r="D21"/>
  <c r="F21"/>
  <c r="G21"/>
  <c r="H21"/>
  <c r="I21"/>
  <c r="N21"/>
  <c r="J21" s="1"/>
  <c r="O21"/>
  <c r="C49"/>
  <c r="D49"/>
  <c r="F49"/>
  <c r="G49"/>
  <c r="H49"/>
  <c r="I49"/>
  <c r="N49"/>
  <c r="J49" s="1"/>
  <c r="O49"/>
  <c r="C59"/>
  <c r="D59"/>
  <c r="F59"/>
  <c r="G59"/>
  <c r="H59"/>
  <c r="N59"/>
  <c r="J59" s="1"/>
  <c r="O59"/>
  <c r="C39"/>
  <c r="D39"/>
  <c r="F39"/>
  <c r="G39"/>
  <c r="H39"/>
  <c r="I39"/>
  <c r="N39"/>
  <c r="J39" s="1"/>
  <c r="O39"/>
  <c r="C47"/>
  <c r="D47"/>
  <c r="F47"/>
  <c r="G47"/>
  <c r="H47"/>
  <c r="I47"/>
  <c r="N47"/>
  <c r="J47" s="1"/>
  <c r="O47"/>
  <c r="C45"/>
  <c r="D45"/>
  <c r="F45"/>
  <c r="G45"/>
  <c r="H45"/>
  <c r="I45"/>
  <c r="N45"/>
  <c r="J45" s="1"/>
  <c r="O45"/>
  <c r="C43"/>
  <c r="D43"/>
  <c r="F43"/>
  <c r="G43"/>
  <c r="H43"/>
  <c r="I43"/>
  <c r="N43"/>
  <c r="J43" s="1"/>
  <c r="O43"/>
  <c r="C50"/>
  <c r="D50"/>
  <c r="F50"/>
  <c r="G50"/>
  <c r="H50"/>
  <c r="I50"/>
  <c r="N50"/>
  <c r="J50" s="1"/>
  <c r="O50"/>
  <c r="C46"/>
  <c r="D46"/>
  <c r="F46"/>
  <c r="G46"/>
  <c r="H46"/>
  <c r="I46"/>
  <c r="N46"/>
  <c r="J46" s="1"/>
  <c r="O46"/>
  <c r="C51"/>
  <c r="D51"/>
  <c r="F51"/>
  <c r="G51"/>
  <c r="H51"/>
  <c r="I51"/>
  <c r="N51"/>
  <c r="J51" s="1"/>
  <c r="O51"/>
  <c r="C52"/>
  <c r="D52"/>
  <c r="F52"/>
  <c r="G52"/>
  <c r="H52"/>
  <c r="I52"/>
  <c r="N52"/>
  <c r="J52" s="1"/>
  <c r="O52"/>
  <c r="C58"/>
  <c r="D58"/>
  <c r="F58"/>
  <c r="G58"/>
  <c r="H58"/>
  <c r="I58"/>
  <c r="N58"/>
  <c r="J58" s="1"/>
  <c r="O58"/>
  <c r="C35"/>
  <c r="D35"/>
  <c r="F35"/>
  <c r="G35"/>
  <c r="H35"/>
  <c r="I35"/>
  <c r="N35"/>
  <c r="J35" s="1"/>
  <c r="O35"/>
  <c r="C36"/>
  <c r="D36"/>
  <c r="F36"/>
  <c r="G36"/>
  <c r="H36"/>
  <c r="I36"/>
  <c r="N36"/>
  <c r="J36" s="1"/>
  <c r="O36"/>
  <c r="C37"/>
  <c r="D37"/>
  <c r="F37"/>
  <c r="G37"/>
  <c r="H37"/>
  <c r="I37"/>
  <c r="N37"/>
  <c r="J37" s="1"/>
  <c r="O37"/>
  <c r="C38"/>
  <c r="D38"/>
  <c r="F38"/>
  <c r="G38"/>
  <c r="H38"/>
  <c r="I38"/>
  <c r="N38"/>
  <c r="J38" s="1"/>
  <c r="O38"/>
  <c r="C42"/>
  <c r="D42"/>
  <c r="F42"/>
  <c r="G42"/>
  <c r="H42"/>
  <c r="I42"/>
  <c r="N42"/>
  <c r="J42" s="1"/>
  <c r="O42"/>
  <c r="C54"/>
  <c r="D54"/>
  <c r="F54"/>
  <c r="G54"/>
  <c r="H54"/>
  <c r="N54"/>
  <c r="O54"/>
  <c r="C44"/>
  <c r="D44"/>
  <c r="F44"/>
  <c r="G44"/>
  <c r="H44"/>
  <c r="I44"/>
  <c r="N44"/>
  <c r="J44" s="1"/>
  <c r="O44"/>
  <c r="C40"/>
  <c r="D40"/>
  <c r="F40"/>
  <c r="G40"/>
  <c r="H40"/>
  <c r="I40"/>
  <c r="N40"/>
  <c r="J40" s="1"/>
  <c r="O40"/>
  <c r="C80"/>
  <c r="D80"/>
  <c r="E80"/>
  <c r="F80"/>
  <c r="G80"/>
  <c r="H80"/>
  <c r="I80"/>
  <c r="N80"/>
  <c r="J80" s="1"/>
  <c r="O80"/>
  <c r="C82"/>
  <c r="D82"/>
  <c r="E82"/>
  <c r="F82"/>
  <c r="G82"/>
  <c r="H82"/>
  <c r="I82"/>
  <c r="N82"/>
  <c r="J82" s="1"/>
  <c r="O82"/>
  <c r="C81"/>
  <c r="D81"/>
  <c r="E81"/>
  <c r="F81"/>
  <c r="G81"/>
  <c r="H81"/>
  <c r="I81"/>
  <c r="N81"/>
  <c r="J81" s="1"/>
  <c r="O81"/>
  <c r="C83"/>
  <c r="D83"/>
  <c r="E83"/>
  <c r="F83"/>
  <c r="G83"/>
  <c r="H83"/>
  <c r="I83"/>
  <c r="N83"/>
  <c r="J83" s="1"/>
  <c r="O83"/>
  <c r="C84"/>
  <c r="D84"/>
  <c r="E84"/>
  <c r="F84"/>
  <c r="G84"/>
  <c r="H84"/>
  <c r="I84"/>
  <c r="N84"/>
  <c r="J84" s="1"/>
  <c r="O84"/>
  <c r="C85"/>
  <c r="D85"/>
  <c r="F85"/>
  <c r="G85"/>
  <c r="I85"/>
  <c r="N85"/>
  <c r="J85" s="1"/>
  <c r="O85"/>
  <c r="C86"/>
  <c r="D86"/>
  <c r="E86"/>
  <c r="F86"/>
  <c r="G86"/>
  <c r="H86"/>
  <c r="I86"/>
  <c r="N86"/>
  <c r="J86" s="1"/>
  <c r="O86"/>
  <c r="C79"/>
  <c r="D79"/>
  <c r="F79"/>
  <c r="G79"/>
  <c r="H79"/>
  <c r="I79"/>
  <c r="N79"/>
  <c r="J79" s="1"/>
  <c r="O79"/>
  <c r="C33" i="6"/>
  <c r="D33"/>
  <c r="F33"/>
  <c r="G33"/>
  <c r="H33"/>
  <c r="I33"/>
  <c r="N33"/>
  <c r="J33" s="1"/>
  <c r="O33"/>
  <c r="C14"/>
  <c r="D14"/>
  <c r="F14"/>
  <c r="G14"/>
  <c r="H14"/>
  <c r="I14"/>
  <c r="N14"/>
  <c r="J14" s="1"/>
  <c r="O14"/>
  <c r="C16"/>
  <c r="D16"/>
  <c r="F16"/>
  <c r="G16"/>
  <c r="H16"/>
  <c r="I16"/>
  <c r="N16"/>
  <c r="J16" s="1"/>
  <c r="O16"/>
  <c r="C17"/>
  <c r="D17"/>
  <c r="F17"/>
  <c r="G17"/>
  <c r="H17"/>
  <c r="I17"/>
  <c r="N17"/>
  <c r="J17" s="1"/>
  <c r="O17"/>
  <c r="C42"/>
  <c r="D42"/>
  <c r="F42"/>
  <c r="G42"/>
  <c r="H42"/>
  <c r="I42"/>
  <c r="N42"/>
  <c r="C43"/>
  <c r="D43"/>
  <c r="F43"/>
  <c r="G43"/>
  <c r="H43"/>
  <c r="I43"/>
  <c r="N43"/>
  <c r="O43"/>
  <c r="C13"/>
  <c r="D13"/>
  <c r="F13"/>
  <c r="G13"/>
  <c r="H13"/>
  <c r="I13"/>
  <c r="N13"/>
  <c r="J13" s="1"/>
  <c r="O13"/>
  <c r="C26"/>
  <c r="D26"/>
  <c r="F26"/>
  <c r="G26"/>
  <c r="H26"/>
  <c r="I26"/>
  <c r="N26"/>
  <c r="J26" s="1"/>
  <c r="O26"/>
  <c r="C30"/>
  <c r="D30"/>
  <c r="F30"/>
  <c r="G30"/>
  <c r="H30"/>
  <c r="I30"/>
  <c r="N30"/>
  <c r="J30" s="1"/>
  <c r="O30"/>
  <c r="C28"/>
  <c r="D28"/>
  <c r="F28"/>
  <c r="G28"/>
  <c r="H28"/>
  <c r="I28"/>
  <c r="N28"/>
  <c r="J28" s="1"/>
  <c r="O28"/>
  <c r="C19"/>
  <c r="D19"/>
  <c r="F19"/>
  <c r="G19"/>
  <c r="H19"/>
  <c r="I19"/>
  <c r="N19"/>
  <c r="J19" s="1"/>
  <c r="O19"/>
  <c r="C21"/>
  <c r="D21"/>
  <c r="F21"/>
  <c r="G21"/>
  <c r="H21"/>
  <c r="I21"/>
  <c r="N21"/>
  <c r="J21" s="1"/>
  <c r="O21"/>
  <c r="C39"/>
  <c r="D39"/>
  <c r="F39"/>
  <c r="G39"/>
  <c r="H39"/>
  <c r="I39"/>
  <c r="N39"/>
  <c r="J39" s="1"/>
  <c r="O39"/>
  <c r="C23"/>
  <c r="D23"/>
  <c r="F23"/>
  <c r="G23"/>
  <c r="H23"/>
  <c r="I23"/>
  <c r="N23"/>
  <c r="J23" s="1"/>
  <c r="O23"/>
  <c r="C18"/>
  <c r="D18"/>
  <c r="F18"/>
  <c r="G18"/>
  <c r="H18"/>
  <c r="I18"/>
  <c r="N18"/>
  <c r="J18" s="1"/>
  <c r="O18"/>
  <c r="C25"/>
  <c r="D25"/>
  <c r="F25"/>
  <c r="G25"/>
  <c r="H25"/>
  <c r="I25"/>
  <c r="N25"/>
  <c r="J25" s="1"/>
  <c r="O25"/>
  <c r="C35"/>
  <c r="D35"/>
  <c r="F35"/>
  <c r="G35"/>
  <c r="H35"/>
  <c r="I35"/>
  <c r="N35"/>
  <c r="J35" s="1"/>
  <c r="O35"/>
  <c r="C22"/>
  <c r="D22"/>
  <c r="F22"/>
  <c r="G22"/>
  <c r="H22"/>
  <c r="I22"/>
  <c r="N22"/>
  <c r="J22" s="1"/>
  <c r="O22"/>
  <c r="C32"/>
  <c r="D32"/>
  <c r="F32"/>
  <c r="G32"/>
  <c r="H32"/>
  <c r="I32"/>
  <c r="N32"/>
  <c r="J32" s="1"/>
  <c r="O32"/>
  <c r="C15"/>
  <c r="D15"/>
  <c r="F15"/>
  <c r="G15"/>
  <c r="H15"/>
  <c r="I15"/>
  <c r="N15"/>
  <c r="J15" s="1"/>
  <c r="O15"/>
  <c r="C20"/>
  <c r="D20"/>
  <c r="F20"/>
  <c r="G20"/>
  <c r="H20"/>
  <c r="I20"/>
  <c r="N20"/>
  <c r="J20" s="1"/>
  <c r="O20"/>
  <c r="C31"/>
  <c r="D31"/>
  <c r="F31"/>
  <c r="G31"/>
  <c r="H31"/>
  <c r="I31"/>
  <c r="N31"/>
  <c r="J31" s="1"/>
  <c r="O31"/>
  <c r="C24"/>
  <c r="D24"/>
  <c r="F24"/>
  <c r="G24"/>
  <c r="H24"/>
  <c r="I24"/>
  <c r="N24"/>
  <c r="J24" s="1"/>
  <c r="O24"/>
  <c r="C40"/>
  <c r="D40"/>
  <c r="F40"/>
  <c r="G40"/>
  <c r="H40"/>
  <c r="I40"/>
  <c r="N40"/>
  <c r="J40" s="1"/>
  <c r="O40"/>
  <c r="C27"/>
  <c r="D27"/>
  <c r="F27"/>
  <c r="G27"/>
  <c r="H27"/>
  <c r="I27"/>
  <c r="N27"/>
  <c r="J27" s="1"/>
  <c r="O27"/>
  <c r="C29"/>
  <c r="D29"/>
  <c r="F29"/>
  <c r="G29"/>
  <c r="H29"/>
  <c r="I29"/>
  <c r="N29"/>
  <c r="J29" s="1"/>
  <c r="O29"/>
  <c r="C36"/>
  <c r="D36"/>
  <c r="F36"/>
  <c r="G36"/>
  <c r="H36"/>
  <c r="I36"/>
  <c r="N36"/>
  <c r="J36" s="1"/>
  <c r="O36"/>
  <c r="C37"/>
  <c r="D37"/>
  <c r="F37"/>
  <c r="G37"/>
  <c r="H37"/>
  <c r="I37"/>
  <c r="N37"/>
  <c r="J37" s="1"/>
  <c r="O37"/>
  <c r="C38"/>
  <c r="D38"/>
  <c r="F38"/>
  <c r="G38"/>
  <c r="H38"/>
  <c r="I38"/>
  <c r="N38"/>
  <c r="J38" s="1"/>
  <c r="O38"/>
  <c r="C44"/>
  <c r="D44"/>
  <c r="F44"/>
  <c r="G44"/>
  <c r="H44"/>
  <c r="I44"/>
  <c r="N44"/>
  <c r="O44"/>
  <c r="C41"/>
  <c r="D41"/>
  <c r="F41"/>
  <c r="G41"/>
  <c r="H41"/>
  <c r="N41"/>
  <c r="O41"/>
  <c r="C34"/>
  <c r="D34"/>
  <c r="F34"/>
  <c r="G34"/>
  <c r="H34"/>
  <c r="I34"/>
  <c r="N34"/>
  <c r="J34" s="1"/>
  <c r="O34"/>
  <c r="C72"/>
  <c r="D72"/>
  <c r="F72"/>
  <c r="G72"/>
  <c r="H72"/>
  <c r="I72"/>
  <c r="N72"/>
  <c r="J72" s="1"/>
  <c r="O72"/>
  <c r="C49"/>
  <c r="D49"/>
  <c r="F49"/>
  <c r="G49"/>
  <c r="H49"/>
  <c r="N49"/>
  <c r="J49" s="1"/>
  <c r="O49"/>
  <c r="C55"/>
  <c r="D55"/>
  <c r="F55"/>
  <c r="G55"/>
  <c r="H55"/>
  <c r="I55"/>
  <c r="N55"/>
  <c r="J55" s="1"/>
  <c r="O55"/>
  <c r="C51"/>
  <c r="D51"/>
  <c r="F51"/>
  <c r="G51"/>
  <c r="H51"/>
  <c r="N51"/>
  <c r="J51" s="1"/>
  <c r="O51"/>
  <c r="C80"/>
  <c r="D80"/>
  <c r="F80"/>
  <c r="G80"/>
  <c r="H80"/>
  <c r="I80"/>
  <c r="N80"/>
  <c r="O80"/>
  <c r="C81"/>
  <c r="D81"/>
  <c r="F81"/>
  <c r="G81"/>
  <c r="H81"/>
  <c r="I81"/>
  <c r="N81"/>
  <c r="O81"/>
  <c r="C50"/>
  <c r="D50"/>
  <c r="F50"/>
  <c r="G50"/>
  <c r="H50"/>
  <c r="N50"/>
  <c r="J50" s="1"/>
  <c r="O50"/>
  <c r="C52"/>
  <c r="D52"/>
  <c r="F52"/>
  <c r="G52"/>
  <c r="H52"/>
  <c r="N52"/>
  <c r="J52" s="1"/>
  <c r="O52"/>
  <c r="C77"/>
  <c r="D77"/>
  <c r="F77"/>
  <c r="G77"/>
  <c r="H77"/>
  <c r="I77"/>
  <c r="N77"/>
  <c r="J77" s="1"/>
  <c r="O77"/>
  <c r="C64"/>
  <c r="D64"/>
  <c r="F64"/>
  <c r="G64"/>
  <c r="H64"/>
  <c r="I64"/>
  <c r="N64"/>
  <c r="J64" s="1"/>
  <c r="O64"/>
  <c r="C61"/>
  <c r="D61"/>
  <c r="F61"/>
  <c r="G61"/>
  <c r="H61"/>
  <c r="I61"/>
  <c r="N61"/>
  <c r="J61" s="1"/>
  <c r="O61"/>
  <c r="C54"/>
  <c r="D54"/>
  <c r="F54"/>
  <c r="G54"/>
  <c r="H54"/>
  <c r="I54"/>
  <c r="N54"/>
  <c r="J54" s="1"/>
  <c r="O54"/>
  <c r="C63"/>
  <c r="D63"/>
  <c r="F63"/>
  <c r="G63"/>
  <c r="H63"/>
  <c r="I63"/>
  <c r="N63"/>
  <c r="J63" s="1"/>
  <c r="O63"/>
  <c r="C56"/>
  <c r="D56"/>
  <c r="F56"/>
  <c r="G56"/>
  <c r="H56"/>
  <c r="I56"/>
  <c r="N56"/>
  <c r="J56" s="1"/>
  <c r="O56"/>
  <c r="C57"/>
  <c r="D57"/>
  <c r="F57"/>
  <c r="G57"/>
  <c r="H57"/>
  <c r="I57"/>
  <c r="N57"/>
  <c r="J57" s="1"/>
  <c r="O57"/>
  <c r="C82"/>
  <c r="D82"/>
  <c r="F82"/>
  <c r="G82"/>
  <c r="H82"/>
  <c r="I82"/>
  <c r="N82"/>
  <c r="O82"/>
  <c r="C59"/>
  <c r="D59"/>
  <c r="F59"/>
  <c r="G59"/>
  <c r="H59"/>
  <c r="I59"/>
  <c r="N59"/>
  <c r="J59" s="1"/>
  <c r="O59"/>
  <c r="C53"/>
  <c r="D53"/>
  <c r="F53"/>
  <c r="G53"/>
  <c r="H53"/>
  <c r="I53"/>
  <c r="N53"/>
  <c r="J53" s="1"/>
  <c r="O53"/>
  <c r="C60"/>
  <c r="D60"/>
  <c r="F60"/>
  <c r="G60"/>
  <c r="H60"/>
  <c r="I60"/>
  <c r="N60"/>
  <c r="J60" s="1"/>
  <c r="O60"/>
  <c r="C68"/>
  <c r="D68"/>
  <c r="F68"/>
  <c r="G68"/>
  <c r="H68"/>
  <c r="I68"/>
  <c r="N68"/>
  <c r="J68" s="1"/>
  <c r="O68"/>
  <c r="C83"/>
  <c r="D83"/>
  <c r="F83"/>
  <c r="G83"/>
  <c r="H83"/>
  <c r="I83"/>
  <c r="N83"/>
  <c r="O83"/>
  <c r="C62"/>
  <c r="D62"/>
  <c r="F62"/>
  <c r="G62"/>
  <c r="H62"/>
  <c r="I62"/>
  <c r="N62"/>
  <c r="J62" s="1"/>
  <c r="O62"/>
  <c r="C58"/>
  <c r="D58"/>
  <c r="F58"/>
  <c r="G58"/>
  <c r="H58"/>
  <c r="I58"/>
  <c r="N58"/>
  <c r="J58" s="1"/>
  <c r="O58"/>
  <c r="C76"/>
  <c r="D76"/>
  <c r="F76"/>
  <c r="G76"/>
  <c r="H76"/>
  <c r="I76"/>
  <c r="N76"/>
  <c r="J76" s="1"/>
  <c r="O76"/>
  <c r="C79"/>
  <c r="D79"/>
  <c r="F79"/>
  <c r="G79"/>
  <c r="H79"/>
  <c r="N79"/>
  <c r="O79"/>
  <c r="C65"/>
  <c r="D65"/>
  <c r="F65"/>
  <c r="G65"/>
  <c r="H65"/>
  <c r="I65"/>
  <c r="N65"/>
  <c r="J65" s="1"/>
  <c r="O65"/>
  <c r="C66"/>
  <c r="D66"/>
  <c r="F66"/>
  <c r="G66"/>
  <c r="H66"/>
  <c r="I66"/>
  <c r="N66"/>
  <c r="J66" s="1"/>
  <c r="O66"/>
  <c r="C75"/>
  <c r="D75"/>
  <c r="F75"/>
  <c r="G75"/>
  <c r="H75"/>
  <c r="I75"/>
  <c r="N75"/>
  <c r="J75" s="1"/>
  <c r="O75"/>
  <c r="C84"/>
  <c r="D84"/>
  <c r="F84"/>
  <c r="G84"/>
  <c r="H84"/>
  <c r="I84"/>
  <c r="N84"/>
  <c r="O84"/>
  <c r="C73"/>
  <c r="D73"/>
  <c r="F73"/>
  <c r="G73"/>
  <c r="H73"/>
  <c r="I73"/>
  <c r="N73"/>
  <c r="J73" s="1"/>
  <c r="O73"/>
  <c r="C78"/>
  <c r="D78"/>
  <c r="F78"/>
  <c r="G78"/>
  <c r="H78"/>
  <c r="N78"/>
  <c r="O78"/>
  <c r="C70"/>
  <c r="D70"/>
  <c r="F70"/>
  <c r="G70"/>
  <c r="H70"/>
  <c r="I70"/>
  <c r="N70"/>
  <c r="J70" s="1"/>
  <c r="O70"/>
  <c r="C67"/>
  <c r="D67"/>
  <c r="F67"/>
  <c r="G67"/>
  <c r="H67"/>
  <c r="I67"/>
  <c r="N67"/>
  <c r="J67" s="1"/>
  <c r="O67"/>
  <c r="C104"/>
  <c r="D104"/>
  <c r="F104"/>
  <c r="G104"/>
  <c r="H104"/>
  <c r="I104"/>
  <c r="N104"/>
  <c r="J104" s="1"/>
  <c r="O104"/>
  <c r="C100"/>
  <c r="D100"/>
  <c r="F100"/>
  <c r="G100"/>
  <c r="H100"/>
  <c r="I100"/>
  <c r="N100"/>
  <c r="J100" s="1"/>
  <c r="O100"/>
  <c r="C89"/>
  <c r="D89"/>
  <c r="F89"/>
  <c r="G89"/>
  <c r="H89"/>
  <c r="N89"/>
  <c r="J89" s="1"/>
  <c r="O89"/>
  <c r="C90"/>
  <c r="D90"/>
  <c r="F90"/>
  <c r="G90"/>
  <c r="H90"/>
  <c r="I90"/>
  <c r="N90"/>
  <c r="J90" s="1"/>
  <c r="O90"/>
  <c r="C103"/>
  <c r="D103"/>
  <c r="F103"/>
  <c r="G103"/>
  <c r="H103"/>
  <c r="I103"/>
  <c r="N103"/>
  <c r="J103" s="1"/>
  <c r="O103"/>
  <c r="C92"/>
  <c r="D92"/>
  <c r="F92"/>
  <c r="G92"/>
  <c r="H92"/>
  <c r="I92"/>
  <c r="N92"/>
  <c r="J92" s="1"/>
  <c r="O92"/>
  <c r="C93"/>
  <c r="D93"/>
  <c r="F93"/>
  <c r="G93"/>
  <c r="H93"/>
  <c r="I93"/>
  <c r="N93"/>
  <c r="J93" s="1"/>
  <c r="O93"/>
  <c r="C98"/>
  <c r="D98"/>
  <c r="F98"/>
  <c r="G98"/>
  <c r="H98"/>
  <c r="I98"/>
  <c r="N98"/>
  <c r="J98" s="1"/>
  <c r="O98"/>
  <c r="I102"/>
  <c r="N102"/>
  <c r="J102" s="1"/>
  <c r="C105"/>
  <c r="D105"/>
  <c r="F105"/>
  <c r="G105"/>
  <c r="H105"/>
  <c r="I105"/>
  <c r="N105"/>
  <c r="J105" s="1"/>
  <c r="O105"/>
  <c r="C106"/>
  <c r="D106"/>
  <c r="F106"/>
  <c r="G106"/>
  <c r="H106"/>
  <c r="I106"/>
  <c r="N106"/>
  <c r="J106" s="1"/>
  <c r="O106"/>
  <c r="C96"/>
  <c r="D96"/>
  <c r="F96"/>
  <c r="G96"/>
  <c r="H96"/>
  <c r="I96"/>
  <c r="N96"/>
  <c r="J96" s="1"/>
  <c r="O96"/>
  <c r="C99"/>
  <c r="D99"/>
  <c r="F99"/>
  <c r="G99"/>
  <c r="H99"/>
  <c r="I99"/>
  <c r="N99"/>
  <c r="J99" s="1"/>
  <c r="O99"/>
  <c r="C95"/>
  <c r="D95"/>
  <c r="F95"/>
  <c r="G95"/>
  <c r="H95"/>
  <c r="I95"/>
  <c r="N95"/>
  <c r="J95" s="1"/>
  <c r="O95"/>
  <c r="C91"/>
  <c r="D91"/>
  <c r="F91"/>
  <c r="G91"/>
  <c r="H91"/>
  <c r="I91"/>
  <c r="N91"/>
  <c r="J91" s="1"/>
  <c r="O91"/>
  <c r="C97"/>
  <c r="D97"/>
  <c r="F97"/>
  <c r="G97"/>
  <c r="H97"/>
  <c r="I97"/>
  <c r="N97"/>
  <c r="J97" s="1"/>
  <c r="O97"/>
  <c r="C94"/>
  <c r="D94"/>
  <c r="F94"/>
  <c r="G94"/>
  <c r="H94"/>
  <c r="I94"/>
  <c r="N94"/>
  <c r="J94" s="1"/>
  <c r="O94"/>
  <c r="C101"/>
  <c r="D101"/>
  <c r="F101"/>
  <c r="G101"/>
  <c r="H101"/>
  <c r="I101"/>
  <c r="N101"/>
  <c r="J101" s="1"/>
  <c r="O101"/>
  <c r="C123"/>
  <c r="D123"/>
  <c r="F123"/>
  <c r="G123"/>
  <c r="H123"/>
  <c r="I123"/>
  <c r="N123"/>
  <c r="J123" s="1"/>
  <c r="O123"/>
  <c r="C124"/>
  <c r="D124"/>
  <c r="F124"/>
  <c r="G124"/>
  <c r="I124"/>
  <c r="N124"/>
  <c r="J124" s="1"/>
  <c r="O124"/>
  <c r="C117"/>
  <c r="D117"/>
  <c r="F117"/>
  <c r="G117"/>
  <c r="H117"/>
  <c r="N117"/>
  <c r="J117" s="1"/>
  <c r="O117"/>
  <c r="C112"/>
  <c r="D112"/>
  <c r="F112"/>
  <c r="G112"/>
  <c r="H112"/>
  <c r="N112"/>
  <c r="J112" s="1"/>
  <c r="O112"/>
  <c r="C125"/>
  <c r="D125"/>
  <c r="F125"/>
  <c r="G125"/>
  <c r="H125"/>
  <c r="I125"/>
  <c r="N125"/>
  <c r="J125" s="1"/>
  <c r="O125"/>
  <c r="C121"/>
  <c r="D121"/>
  <c r="F121"/>
  <c r="G121"/>
  <c r="H121"/>
  <c r="I121"/>
  <c r="N121"/>
  <c r="J121" s="1"/>
  <c r="O121"/>
  <c r="C115"/>
  <c r="D115"/>
  <c r="F115"/>
  <c r="G115"/>
  <c r="H115"/>
  <c r="N115"/>
  <c r="J115" s="1"/>
  <c r="O115"/>
  <c r="C111"/>
  <c r="D111"/>
  <c r="F111"/>
  <c r="G111"/>
  <c r="H111"/>
  <c r="N111"/>
  <c r="J111" s="1"/>
  <c r="O111"/>
  <c r="C118"/>
  <c r="D118"/>
  <c r="F118"/>
  <c r="G118"/>
  <c r="H118"/>
  <c r="I118"/>
  <c r="N118"/>
  <c r="J118" s="1"/>
  <c r="O118"/>
  <c r="C116"/>
  <c r="D116"/>
  <c r="F116"/>
  <c r="G116"/>
  <c r="H116"/>
  <c r="N116"/>
  <c r="J116" s="1"/>
  <c r="O116"/>
  <c r="C120"/>
  <c r="D120"/>
  <c r="F120"/>
  <c r="G120"/>
  <c r="H120"/>
  <c r="I120"/>
  <c r="N120"/>
  <c r="J120" s="1"/>
  <c r="O120"/>
  <c r="C119"/>
  <c r="D119"/>
  <c r="F119"/>
  <c r="G119"/>
  <c r="H119"/>
  <c r="I119"/>
  <c r="N119"/>
  <c r="J119" s="1"/>
  <c r="O119"/>
  <c r="C122"/>
  <c r="D122"/>
  <c r="F122"/>
  <c r="G122"/>
  <c r="H122"/>
  <c r="I122"/>
  <c r="N122"/>
  <c r="J122" s="1"/>
  <c r="O122"/>
  <c r="C114"/>
  <c r="D114"/>
  <c r="F114"/>
  <c r="G114"/>
  <c r="H114"/>
  <c r="N114"/>
  <c r="J114" s="1"/>
  <c r="O114"/>
  <c r="C113"/>
  <c r="D113"/>
  <c r="F113"/>
  <c r="G113"/>
  <c r="H113"/>
  <c r="N113"/>
  <c r="J113" s="1"/>
  <c r="O113"/>
  <c r="C14" i="5"/>
  <c r="D14"/>
  <c r="E14"/>
  <c r="F14"/>
  <c r="G14"/>
  <c r="H14"/>
  <c r="C15"/>
  <c r="D15"/>
  <c r="E15"/>
  <c r="F15"/>
  <c r="G15"/>
  <c r="H15"/>
  <c r="C16"/>
  <c r="D16"/>
  <c r="E16"/>
  <c r="F16"/>
  <c r="G16"/>
  <c r="H16"/>
  <c r="C17"/>
  <c r="D17"/>
  <c r="E17"/>
  <c r="F17"/>
  <c r="G17"/>
  <c r="H17"/>
  <c r="C19"/>
  <c r="D19"/>
  <c r="E19"/>
  <c r="F19"/>
  <c r="G19"/>
  <c r="H19"/>
  <c r="C20"/>
  <c r="D20"/>
  <c r="E20"/>
  <c r="F20"/>
  <c r="G20"/>
  <c r="H20"/>
  <c r="C21"/>
  <c r="D21"/>
  <c r="E21"/>
  <c r="F21"/>
  <c r="G21"/>
  <c r="H21"/>
  <c r="C22"/>
  <c r="D22"/>
  <c r="F22"/>
  <c r="G22"/>
  <c r="H22"/>
  <c r="C24"/>
  <c r="D24"/>
  <c r="F24"/>
  <c r="G24"/>
  <c r="H24"/>
  <c r="C25"/>
  <c r="D25"/>
  <c r="E25"/>
  <c r="F25"/>
  <c r="G25"/>
  <c r="H25"/>
  <c r="C26"/>
  <c r="D26"/>
  <c r="E26"/>
  <c r="F26"/>
  <c r="G26"/>
  <c r="H26"/>
  <c r="C27"/>
  <c r="D27"/>
  <c r="F27"/>
  <c r="G27"/>
  <c r="H27"/>
  <c r="C29"/>
  <c r="D29"/>
  <c r="E29"/>
  <c r="F29"/>
  <c r="G29"/>
  <c r="H29"/>
  <c r="C30"/>
  <c r="D30"/>
  <c r="E30"/>
  <c r="F30"/>
  <c r="G30"/>
  <c r="H30"/>
  <c r="C31"/>
  <c r="D31"/>
  <c r="E31"/>
  <c r="F31"/>
  <c r="G31"/>
  <c r="H31"/>
  <c r="C32"/>
  <c r="D32"/>
  <c r="E32"/>
  <c r="F32"/>
  <c r="G32"/>
  <c r="H32"/>
  <c r="C77" i="4"/>
  <c r="D77"/>
  <c r="F77"/>
  <c r="G77"/>
  <c r="H77"/>
  <c r="I77"/>
  <c r="O77"/>
  <c r="P77"/>
  <c r="C42"/>
  <c r="D42"/>
  <c r="F42"/>
  <c r="G42"/>
  <c r="H42"/>
  <c r="I42"/>
  <c r="O42"/>
  <c r="K42" s="1"/>
  <c r="P42"/>
  <c r="C13"/>
  <c r="D13"/>
  <c r="E13"/>
  <c r="F13"/>
  <c r="G13"/>
  <c r="H13"/>
  <c r="I13"/>
  <c r="I14" i="5" s="1"/>
  <c r="J13" i="4"/>
  <c r="O13"/>
  <c r="K13" s="1"/>
  <c r="P13"/>
  <c r="C22"/>
  <c r="D22"/>
  <c r="F22"/>
  <c r="G22"/>
  <c r="H22"/>
  <c r="I22"/>
  <c r="O22"/>
  <c r="K22" s="1"/>
  <c r="P22"/>
  <c r="C78"/>
  <c r="D78"/>
  <c r="F78"/>
  <c r="G78"/>
  <c r="I78"/>
  <c r="O78"/>
  <c r="P78"/>
  <c r="C38"/>
  <c r="D38"/>
  <c r="F38"/>
  <c r="G38"/>
  <c r="H38"/>
  <c r="I38"/>
  <c r="O38"/>
  <c r="K38" s="1"/>
  <c r="P38"/>
  <c r="C34"/>
  <c r="D34"/>
  <c r="F34"/>
  <c r="G34"/>
  <c r="H34"/>
  <c r="I34"/>
  <c r="O34"/>
  <c r="K34" s="1"/>
  <c r="P34"/>
  <c r="C32"/>
  <c r="D32"/>
  <c r="F32"/>
  <c r="G32"/>
  <c r="H32"/>
  <c r="I32"/>
  <c r="O32"/>
  <c r="K32" s="1"/>
  <c r="P32"/>
  <c r="C59"/>
  <c r="D59"/>
  <c r="F59"/>
  <c r="G59"/>
  <c r="H59"/>
  <c r="I59"/>
  <c r="O59"/>
  <c r="K59" s="1"/>
  <c r="P59"/>
  <c r="C47"/>
  <c r="D47"/>
  <c r="F47"/>
  <c r="G47"/>
  <c r="H47"/>
  <c r="I47"/>
  <c r="O47"/>
  <c r="K47" s="1"/>
  <c r="P47"/>
  <c r="C44"/>
  <c r="D44"/>
  <c r="F44"/>
  <c r="G44"/>
  <c r="H44"/>
  <c r="I44"/>
  <c r="O44"/>
  <c r="K44" s="1"/>
  <c r="P44"/>
  <c r="C25"/>
  <c r="D25"/>
  <c r="F25"/>
  <c r="G25"/>
  <c r="H25"/>
  <c r="I25"/>
  <c r="O25"/>
  <c r="K25" s="1"/>
  <c r="P25"/>
  <c r="C74"/>
  <c r="D74"/>
  <c r="F74"/>
  <c r="G74"/>
  <c r="H74"/>
  <c r="I74"/>
  <c r="O74"/>
  <c r="K74" s="1"/>
  <c r="P74"/>
  <c r="C66"/>
  <c r="D66"/>
  <c r="F66"/>
  <c r="G66"/>
  <c r="H66"/>
  <c r="I66"/>
  <c r="O66"/>
  <c r="K66" s="1"/>
  <c r="P66"/>
  <c r="C14"/>
  <c r="D14"/>
  <c r="F14"/>
  <c r="G14"/>
  <c r="H14"/>
  <c r="I14"/>
  <c r="I15" i="5" s="1"/>
  <c r="J14" i="4"/>
  <c r="O14"/>
  <c r="K14" s="1"/>
  <c r="P14"/>
  <c r="C51"/>
  <c r="D51"/>
  <c r="F51"/>
  <c r="G51"/>
  <c r="H51"/>
  <c r="I51"/>
  <c r="O51"/>
  <c r="K51" s="1"/>
  <c r="P51"/>
  <c r="C52"/>
  <c r="D52"/>
  <c r="F52"/>
  <c r="G52"/>
  <c r="H52"/>
  <c r="I52"/>
  <c r="O52"/>
  <c r="K52" s="1"/>
  <c r="P52"/>
  <c r="C48"/>
  <c r="D48"/>
  <c r="F48"/>
  <c r="G48"/>
  <c r="H48"/>
  <c r="I48"/>
  <c r="O48"/>
  <c r="K48" s="1"/>
  <c r="P48"/>
  <c r="C26"/>
  <c r="D26"/>
  <c r="F26"/>
  <c r="G26"/>
  <c r="H26"/>
  <c r="I26"/>
  <c r="O26"/>
  <c r="K26" s="1"/>
  <c r="P26"/>
  <c r="C35"/>
  <c r="D35"/>
  <c r="F35"/>
  <c r="G35"/>
  <c r="H35"/>
  <c r="I35"/>
  <c r="O35"/>
  <c r="K35" s="1"/>
  <c r="P35"/>
  <c r="C67"/>
  <c r="D67"/>
  <c r="F67"/>
  <c r="G67"/>
  <c r="H67"/>
  <c r="I67"/>
  <c r="O67"/>
  <c r="K67" s="1"/>
  <c r="P67"/>
  <c r="C79"/>
  <c r="D79"/>
  <c r="F79"/>
  <c r="G79"/>
  <c r="H79"/>
  <c r="I79"/>
  <c r="O79"/>
  <c r="P79"/>
  <c r="C16"/>
  <c r="D16"/>
  <c r="F16"/>
  <c r="G16"/>
  <c r="H16"/>
  <c r="I16"/>
  <c r="I17" i="5" s="1"/>
  <c r="J16" i="4"/>
  <c r="O16"/>
  <c r="K16" s="1"/>
  <c r="P16"/>
  <c r="C39"/>
  <c r="D39"/>
  <c r="F39"/>
  <c r="G39"/>
  <c r="H39"/>
  <c r="I39"/>
  <c r="O39"/>
  <c r="K39" s="1"/>
  <c r="P39"/>
  <c r="C53"/>
  <c r="D53"/>
  <c r="F53"/>
  <c r="G53"/>
  <c r="H53"/>
  <c r="I53"/>
  <c r="O53"/>
  <c r="K53" s="1"/>
  <c r="P53"/>
  <c r="C80"/>
  <c r="D80"/>
  <c r="F80"/>
  <c r="G80"/>
  <c r="H80"/>
  <c r="I80"/>
  <c r="O80"/>
  <c r="P80"/>
  <c r="C29"/>
  <c r="D29"/>
  <c r="F29"/>
  <c r="G29"/>
  <c r="H29"/>
  <c r="I29"/>
  <c r="O29"/>
  <c r="K29" s="1"/>
  <c r="P29"/>
  <c r="C36"/>
  <c r="D36"/>
  <c r="F36"/>
  <c r="G36"/>
  <c r="H36"/>
  <c r="I36"/>
  <c r="O36"/>
  <c r="K36" s="1"/>
  <c r="P36"/>
  <c r="C76"/>
  <c r="D76"/>
  <c r="F76"/>
  <c r="G76"/>
  <c r="H76"/>
  <c r="I76"/>
  <c r="O76"/>
  <c r="P76"/>
  <c r="C81"/>
  <c r="D81"/>
  <c r="F81"/>
  <c r="G81"/>
  <c r="H81"/>
  <c r="I81"/>
  <c r="O81"/>
  <c r="P81"/>
  <c r="C63"/>
  <c r="D63"/>
  <c r="F63"/>
  <c r="G63"/>
  <c r="H63"/>
  <c r="I63"/>
  <c r="O63"/>
  <c r="K63" s="1"/>
  <c r="P63"/>
  <c r="C43"/>
  <c r="D43"/>
  <c r="F43"/>
  <c r="G43"/>
  <c r="H43"/>
  <c r="I43"/>
  <c r="O43"/>
  <c r="K43" s="1"/>
  <c r="P43"/>
  <c r="C68"/>
  <c r="D68"/>
  <c r="F68"/>
  <c r="G68"/>
  <c r="H68"/>
  <c r="I68"/>
  <c r="O68"/>
  <c r="K68" s="1"/>
  <c r="P68"/>
  <c r="C82"/>
  <c r="D82"/>
  <c r="F82"/>
  <c r="G82"/>
  <c r="H82"/>
  <c r="I82"/>
  <c r="O82"/>
  <c r="P82"/>
  <c r="C23"/>
  <c r="D23"/>
  <c r="F23"/>
  <c r="G23"/>
  <c r="H23"/>
  <c r="I23"/>
  <c r="O23"/>
  <c r="K23" s="1"/>
  <c r="P23"/>
  <c r="C19"/>
  <c r="D19"/>
  <c r="F19"/>
  <c r="G19"/>
  <c r="H19"/>
  <c r="I19"/>
  <c r="O19"/>
  <c r="K19" s="1"/>
  <c r="P19"/>
  <c r="C88"/>
  <c r="D88"/>
  <c r="F88"/>
  <c r="G88"/>
  <c r="H88"/>
  <c r="O88"/>
  <c r="P88"/>
  <c r="C18"/>
  <c r="D18"/>
  <c r="F18"/>
  <c r="G18"/>
  <c r="H18"/>
  <c r="I18"/>
  <c r="O18"/>
  <c r="K18" s="1"/>
  <c r="P18"/>
  <c r="C15"/>
  <c r="D15"/>
  <c r="F15"/>
  <c r="G15"/>
  <c r="H15"/>
  <c r="I15"/>
  <c r="I16" i="5" s="1"/>
  <c r="J15" i="4"/>
  <c r="O15"/>
  <c r="K15" s="1"/>
  <c r="P15"/>
  <c r="C33"/>
  <c r="D33"/>
  <c r="F33"/>
  <c r="G33"/>
  <c r="H33"/>
  <c r="I33"/>
  <c r="O33"/>
  <c r="K33" s="1"/>
  <c r="P33"/>
  <c r="C113"/>
  <c r="D113"/>
  <c r="F113"/>
  <c r="G113"/>
  <c r="H113"/>
  <c r="I113"/>
  <c r="O113"/>
  <c r="K113" s="1"/>
  <c r="P113"/>
  <c r="C145"/>
  <c r="D145"/>
  <c r="F145"/>
  <c r="G145"/>
  <c r="H145"/>
  <c r="I145"/>
  <c r="O145"/>
  <c r="P145"/>
  <c r="C103"/>
  <c r="D103"/>
  <c r="F103"/>
  <c r="G103"/>
  <c r="H103"/>
  <c r="I103"/>
  <c r="O103"/>
  <c r="K103" s="1"/>
  <c r="P103"/>
  <c r="C122"/>
  <c r="D122"/>
  <c r="F122"/>
  <c r="G122"/>
  <c r="H122"/>
  <c r="I122"/>
  <c r="O122"/>
  <c r="K122" s="1"/>
  <c r="P122"/>
  <c r="C135"/>
  <c r="D135"/>
  <c r="F135"/>
  <c r="G135"/>
  <c r="H135"/>
  <c r="I135"/>
  <c r="O135"/>
  <c r="K135" s="1"/>
  <c r="P135"/>
  <c r="C102"/>
  <c r="D102"/>
  <c r="F102"/>
  <c r="G102"/>
  <c r="H102"/>
  <c r="I102"/>
  <c r="O102"/>
  <c r="K102" s="1"/>
  <c r="P102"/>
  <c r="C110"/>
  <c r="D110"/>
  <c r="F110"/>
  <c r="G110"/>
  <c r="H110"/>
  <c r="I110"/>
  <c r="O110"/>
  <c r="K110" s="1"/>
  <c r="P110"/>
  <c r="C137"/>
  <c r="D137"/>
  <c r="F137"/>
  <c r="G137"/>
  <c r="H137"/>
  <c r="I137"/>
  <c r="O137"/>
  <c r="K137" s="1"/>
  <c r="P137"/>
  <c r="C100"/>
  <c r="D100"/>
  <c r="F100"/>
  <c r="G100"/>
  <c r="H100"/>
  <c r="I100"/>
  <c r="I20" i="5" s="1"/>
  <c r="J100" i="4"/>
  <c r="O100"/>
  <c r="K100" s="1"/>
  <c r="P100"/>
  <c r="C97"/>
  <c r="D97"/>
  <c r="F97"/>
  <c r="G97"/>
  <c r="H97"/>
  <c r="I97"/>
  <c r="I19" i="5" s="1"/>
  <c r="J97" i="4"/>
  <c r="O97"/>
  <c r="K97" s="1"/>
  <c r="P97"/>
  <c r="C141"/>
  <c r="D141"/>
  <c r="F141"/>
  <c r="G141"/>
  <c r="H141"/>
  <c r="I141"/>
  <c r="O141"/>
  <c r="K141" s="1"/>
  <c r="P141"/>
  <c r="C128"/>
  <c r="D128"/>
  <c r="F128"/>
  <c r="G128"/>
  <c r="H128"/>
  <c r="I128"/>
  <c r="O128"/>
  <c r="K128" s="1"/>
  <c r="P128"/>
  <c r="C98"/>
  <c r="D98"/>
  <c r="F98"/>
  <c r="G98"/>
  <c r="H98"/>
  <c r="I98"/>
  <c r="I21" i="5" s="1"/>
  <c r="J98" i="4"/>
  <c r="O98"/>
  <c r="K98" s="1"/>
  <c r="P98"/>
  <c r="C142"/>
  <c r="D142"/>
  <c r="F142"/>
  <c r="G142"/>
  <c r="H142"/>
  <c r="I142"/>
  <c r="O142"/>
  <c r="K142" s="1"/>
  <c r="P142"/>
  <c r="C106"/>
  <c r="D106"/>
  <c r="F106"/>
  <c r="G106"/>
  <c r="H106"/>
  <c r="I106"/>
  <c r="O106"/>
  <c r="K106" s="1"/>
  <c r="P106"/>
  <c r="C120"/>
  <c r="D120"/>
  <c r="F120"/>
  <c r="G120"/>
  <c r="H120"/>
  <c r="I120"/>
  <c r="O120"/>
  <c r="K120" s="1"/>
  <c r="P120"/>
  <c r="C133"/>
  <c r="D133"/>
  <c r="F133"/>
  <c r="G133"/>
  <c r="H133"/>
  <c r="I133"/>
  <c r="O133"/>
  <c r="K133" s="1"/>
  <c r="P133"/>
  <c r="C104"/>
  <c r="D104"/>
  <c r="F104"/>
  <c r="G104"/>
  <c r="H104"/>
  <c r="I104"/>
  <c r="O104"/>
  <c r="K104" s="1"/>
  <c r="P104"/>
  <c r="C105"/>
  <c r="D105"/>
  <c r="F105"/>
  <c r="G105"/>
  <c r="H105"/>
  <c r="I105"/>
  <c r="O105"/>
  <c r="K105" s="1"/>
  <c r="P105"/>
  <c r="C146"/>
  <c r="D146"/>
  <c r="F146"/>
  <c r="G146"/>
  <c r="H146"/>
  <c r="I146"/>
  <c r="O146"/>
  <c r="P146"/>
  <c r="C111"/>
  <c r="D111"/>
  <c r="F111"/>
  <c r="G111"/>
  <c r="H111"/>
  <c r="I111"/>
  <c r="O111"/>
  <c r="K111" s="1"/>
  <c r="P111"/>
  <c r="C112"/>
  <c r="D112"/>
  <c r="F112"/>
  <c r="G112"/>
  <c r="H112"/>
  <c r="I112"/>
  <c r="O112"/>
  <c r="K112" s="1"/>
  <c r="P112"/>
  <c r="C147"/>
  <c r="D147"/>
  <c r="F147"/>
  <c r="G147"/>
  <c r="H147"/>
  <c r="I147"/>
  <c r="O147"/>
  <c r="P147"/>
  <c r="C115"/>
  <c r="D115"/>
  <c r="F115"/>
  <c r="G115"/>
  <c r="H115"/>
  <c r="I115"/>
  <c r="O115"/>
  <c r="K115" s="1"/>
  <c r="P115"/>
  <c r="C101"/>
  <c r="D101"/>
  <c r="F101"/>
  <c r="G101"/>
  <c r="H101"/>
  <c r="I101"/>
  <c r="O101"/>
  <c r="K101" s="1"/>
  <c r="P101"/>
  <c r="C144"/>
  <c r="D144"/>
  <c r="F144"/>
  <c r="G144"/>
  <c r="H144"/>
  <c r="I144"/>
  <c r="O144"/>
  <c r="K144" s="1"/>
  <c r="P144"/>
  <c r="C118"/>
  <c r="D118"/>
  <c r="F118"/>
  <c r="G118"/>
  <c r="H118"/>
  <c r="I118"/>
  <c r="O118"/>
  <c r="K118" s="1"/>
  <c r="P118"/>
  <c r="C114"/>
  <c r="D114"/>
  <c r="F114"/>
  <c r="G114"/>
  <c r="H114"/>
  <c r="I114"/>
  <c r="O114"/>
  <c r="K114" s="1"/>
  <c r="P114"/>
  <c r="C148"/>
  <c r="D148"/>
  <c r="F148"/>
  <c r="G148"/>
  <c r="H148"/>
  <c r="I148"/>
  <c r="O148"/>
  <c r="P148"/>
  <c r="C149"/>
  <c r="D149"/>
  <c r="F149"/>
  <c r="G149"/>
  <c r="H149"/>
  <c r="I149"/>
  <c r="O149"/>
  <c r="P149"/>
  <c r="C129"/>
  <c r="D129"/>
  <c r="F129"/>
  <c r="G129"/>
  <c r="H129"/>
  <c r="I129"/>
  <c r="O129"/>
  <c r="K129" s="1"/>
  <c r="P129"/>
  <c r="C119"/>
  <c r="D119"/>
  <c r="F119"/>
  <c r="G119"/>
  <c r="H119"/>
  <c r="I119"/>
  <c r="O119"/>
  <c r="K119" s="1"/>
  <c r="P119"/>
  <c r="C143"/>
  <c r="D143"/>
  <c r="F143"/>
  <c r="G143"/>
  <c r="H143"/>
  <c r="I143"/>
  <c r="O143"/>
  <c r="K143" s="1"/>
  <c r="P143"/>
  <c r="C131"/>
  <c r="D131"/>
  <c r="F131"/>
  <c r="G131"/>
  <c r="H131"/>
  <c r="I131"/>
  <c r="O131"/>
  <c r="K131" s="1"/>
  <c r="P131"/>
  <c r="C99"/>
  <c r="D99"/>
  <c r="F99"/>
  <c r="G99"/>
  <c r="H99"/>
  <c r="I99"/>
  <c r="I22" i="5" s="1"/>
  <c r="J99" i="4"/>
  <c r="O99"/>
  <c r="K99" s="1"/>
  <c r="P99"/>
  <c r="C188"/>
  <c r="D188"/>
  <c r="F188"/>
  <c r="G188"/>
  <c r="H188"/>
  <c r="I188"/>
  <c r="O188"/>
  <c r="K188" s="1"/>
  <c r="P188"/>
  <c r="C172"/>
  <c r="D172"/>
  <c r="F172"/>
  <c r="G172"/>
  <c r="H172"/>
  <c r="I172"/>
  <c r="O172"/>
  <c r="K172" s="1"/>
  <c r="P172"/>
  <c r="C159"/>
  <c r="D159"/>
  <c r="F159"/>
  <c r="G159"/>
  <c r="H159"/>
  <c r="I159"/>
  <c r="I27" i="5" s="1"/>
  <c r="J159" i="4"/>
  <c r="O159"/>
  <c r="K159" s="1"/>
  <c r="P159"/>
  <c r="C183"/>
  <c r="D183"/>
  <c r="F183"/>
  <c r="G183"/>
  <c r="H183"/>
  <c r="I183"/>
  <c r="O183"/>
  <c r="K183" s="1"/>
  <c r="P183"/>
  <c r="C161"/>
  <c r="D161"/>
  <c r="F161"/>
  <c r="G161"/>
  <c r="H161"/>
  <c r="I161"/>
  <c r="O161"/>
  <c r="K161" s="1"/>
  <c r="P161"/>
  <c r="C158"/>
  <c r="D158"/>
  <c r="F158"/>
  <c r="G158"/>
  <c r="H158"/>
  <c r="I158"/>
  <c r="I25" i="5" s="1"/>
  <c r="J158" i="4"/>
  <c r="O158"/>
  <c r="K158" s="1"/>
  <c r="P158"/>
  <c r="C168"/>
  <c r="D168"/>
  <c r="F168"/>
  <c r="G168"/>
  <c r="H168"/>
  <c r="I168"/>
  <c r="O168"/>
  <c r="K168" s="1"/>
  <c r="P168"/>
  <c r="C165"/>
  <c r="D165"/>
  <c r="F165"/>
  <c r="G165"/>
  <c r="H165"/>
  <c r="I165"/>
  <c r="O165"/>
  <c r="K165" s="1"/>
  <c r="P165"/>
  <c r="C157"/>
  <c r="D157"/>
  <c r="F157"/>
  <c r="G157"/>
  <c r="H157"/>
  <c r="I157"/>
  <c r="I24" i="5" s="1"/>
  <c r="J157" i="4"/>
  <c r="O157"/>
  <c r="K157" s="1"/>
  <c r="P157"/>
  <c r="C175"/>
  <c r="D175"/>
  <c r="F175"/>
  <c r="G175"/>
  <c r="H175"/>
  <c r="I175"/>
  <c r="O175"/>
  <c r="K175" s="1"/>
  <c r="P175"/>
  <c r="C176"/>
  <c r="D176"/>
  <c r="F176"/>
  <c r="G176"/>
  <c r="H176"/>
  <c r="I176"/>
  <c r="O176"/>
  <c r="K176" s="1"/>
  <c r="P176"/>
  <c r="C160"/>
  <c r="D160"/>
  <c r="F160"/>
  <c r="G160"/>
  <c r="H160"/>
  <c r="I160"/>
  <c r="I26" i="5" s="1"/>
  <c r="J160" i="4"/>
  <c r="O160"/>
  <c r="K160" s="1"/>
  <c r="P160"/>
  <c r="C189"/>
  <c r="D189"/>
  <c r="F189"/>
  <c r="G189"/>
  <c r="H189"/>
  <c r="I189"/>
  <c r="O189"/>
  <c r="K189" s="1"/>
  <c r="P189"/>
  <c r="C169"/>
  <c r="D169"/>
  <c r="F169"/>
  <c r="G169"/>
  <c r="H169"/>
  <c r="I169"/>
  <c r="O169"/>
  <c r="K169" s="1"/>
  <c r="P169"/>
  <c r="C164"/>
  <c r="D164"/>
  <c r="F164"/>
  <c r="G164"/>
  <c r="H164"/>
  <c r="I164"/>
  <c r="O164"/>
  <c r="K164" s="1"/>
  <c r="P164"/>
  <c r="C181"/>
  <c r="D181"/>
  <c r="F181"/>
  <c r="G181"/>
  <c r="H181"/>
  <c r="I181"/>
  <c r="O181"/>
  <c r="K181" s="1"/>
  <c r="C162"/>
  <c r="D162"/>
  <c r="F162"/>
  <c r="G162"/>
  <c r="H162"/>
  <c r="I162"/>
  <c r="O162"/>
  <c r="K162" s="1"/>
  <c r="P162"/>
  <c r="C190"/>
  <c r="D190"/>
  <c r="F190"/>
  <c r="G190"/>
  <c r="H190"/>
  <c r="I190"/>
  <c r="O190"/>
  <c r="P190"/>
  <c r="C177"/>
  <c r="D177"/>
  <c r="F177"/>
  <c r="G177"/>
  <c r="H177"/>
  <c r="I177"/>
  <c r="O177"/>
  <c r="K177" s="1"/>
  <c r="P177"/>
  <c r="C171"/>
  <c r="D171"/>
  <c r="F171"/>
  <c r="G171"/>
  <c r="H171"/>
  <c r="I171"/>
  <c r="O171"/>
  <c r="K171" s="1"/>
  <c r="P171"/>
  <c r="C170"/>
  <c r="D170"/>
  <c r="F170"/>
  <c r="G170"/>
  <c r="H170"/>
  <c r="I170"/>
  <c r="O170"/>
  <c r="K170" s="1"/>
  <c r="P170"/>
  <c r="C191"/>
  <c r="D191"/>
  <c r="F191"/>
  <c r="G191"/>
  <c r="H191"/>
  <c r="I191"/>
  <c r="O191"/>
  <c r="P191"/>
  <c r="C184"/>
  <c r="D184"/>
  <c r="F184"/>
  <c r="G184"/>
  <c r="H184"/>
  <c r="I184"/>
  <c r="O184"/>
  <c r="K184" s="1"/>
  <c r="P184"/>
  <c r="C163"/>
  <c r="D163"/>
  <c r="F163"/>
  <c r="G163"/>
  <c r="H163"/>
  <c r="I163"/>
  <c r="O163"/>
  <c r="K163" s="1"/>
  <c r="P163"/>
  <c r="C186"/>
  <c r="D186"/>
  <c r="F186"/>
  <c r="G186"/>
  <c r="H186"/>
  <c r="I186"/>
  <c r="O186"/>
  <c r="K186" s="1"/>
  <c r="C192"/>
  <c r="D192"/>
  <c r="F192"/>
  <c r="G192"/>
  <c r="H192"/>
  <c r="I192"/>
  <c r="O192"/>
  <c r="P192"/>
  <c r="C180"/>
  <c r="D180"/>
  <c r="F180"/>
  <c r="G180"/>
  <c r="H180"/>
  <c r="I180"/>
  <c r="O180"/>
  <c r="K180" s="1"/>
  <c r="P180"/>
  <c r="C166"/>
  <c r="D166"/>
  <c r="F166"/>
  <c r="G166"/>
  <c r="H166"/>
  <c r="I166"/>
  <c r="O166"/>
  <c r="K166" s="1"/>
  <c r="P166"/>
  <c r="C185"/>
  <c r="D185"/>
  <c r="F185"/>
  <c r="G185"/>
  <c r="H185"/>
  <c r="I185"/>
  <c r="O185"/>
  <c r="K185" s="1"/>
  <c r="C178"/>
  <c r="D178"/>
  <c r="F178"/>
  <c r="G178"/>
  <c r="H178"/>
  <c r="I178"/>
  <c r="O178"/>
  <c r="K178" s="1"/>
  <c r="P178"/>
  <c r="C173"/>
  <c r="D173"/>
  <c r="F173"/>
  <c r="G173"/>
  <c r="H173"/>
  <c r="I173"/>
  <c r="O173"/>
  <c r="K173" s="1"/>
  <c r="P173"/>
  <c r="C187"/>
  <c r="D187"/>
  <c r="F187"/>
  <c r="G187"/>
  <c r="H187"/>
  <c r="I187"/>
  <c r="O187"/>
  <c r="K187" s="1"/>
  <c r="P187"/>
  <c r="C179"/>
  <c r="D179"/>
  <c r="F179"/>
  <c r="G179"/>
  <c r="H179"/>
  <c r="I179"/>
  <c r="O179"/>
  <c r="K179" s="1"/>
  <c r="P179"/>
  <c r="C167"/>
  <c r="D167"/>
  <c r="F167"/>
  <c r="G167"/>
  <c r="H167"/>
  <c r="I167"/>
  <c r="O167"/>
  <c r="K167" s="1"/>
  <c r="P167"/>
  <c r="C216"/>
  <c r="D216"/>
  <c r="F216"/>
  <c r="G216"/>
  <c r="H216"/>
  <c r="I216"/>
  <c r="O216"/>
  <c r="K216" s="1"/>
  <c r="P216"/>
  <c r="C223"/>
  <c r="D223"/>
  <c r="F223"/>
  <c r="G223"/>
  <c r="H223"/>
  <c r="I223"/>
  <c r="O223"/>
  <c r="P223"/>
  <c r="C208"/>
  <c r="D208"/>
  <c r="F208"/>
  <c r="G208"/>
  <c r="H208"/>
  <c r="I208"/>
  <c r="O208"/>
  <c r="K208" s="1"/>
  <c r="P208"/>
  <c r="C213"/>
  <c r="D213"/>
  <c r="F213"/>
  <c r="G213"/>
  <c r="H213"/>
  <c r="I213"/>
  <c r="O213"/>
  <c r="K213" s="1"/>
  <c r="P213"/>
  <c r="C204"/>
  <c r="D204"/>
  <c r="F204"/>
  <c r="G204"/>
  <c r="H204"/>
  <c r="I204"/>
  <c r="O204"/>
  <c r="K204" s="1"/>
  <c r="P204"/>
  <c r="C203"/>
  <c r="D203"/>
  <c r="F203"/>
  <c r="G203"/>
  <c r="H203"/>
  <c r="I203"/>
  <c r="O203"/>
  <c r="K203" s="1"/>
  <c r="P203"/>
  <c r="C220"/>
  <c r="D220"/>
  <c r="F220"/>
  <c r="G220"/>
  <c r="H220"/>
  <c r="I220"/>
  <c r="O220"/>
  <c r="K220" s="1"/>
  <c r="P220"/>
  <c r="C202"/>
  <c r="D202"/>
  <c r="F202"/>
  <c r="G202"/>
  <c r="H202"/>
  <c r="I202"/>
  <c r="I32" i="5" s="1"/>
  <c r="J202" i="4"/>
  <c r="O202"/>
  <c r="K202" s="1"/>
  <c r="P202"/>
  <c r="C200"/>
  <c r="D200"/>
  <c r="F200"/>
  <c r="G200"/>
  <c r="H200"/>
  <c r="I200"/>
  <c r="I30" i="5" s="1"/>
  <c r="J200" i="4"/>
  <c r="O200"/>
  <c r="K200" s="1"/>
  <c r="P200"/>
  <c r="C219"/>
  <c r="D219"/>
  <c r="F219"/>
  <c r="G219"/>
  <c r="H219"/>
  <c r="I219"/>
  <c r="O219"/>
  <c r="K219" s="1"/>
  <c r="P219"/>
  <c r="C201"/>
  <c r="D201"/>
  <c r="F201"/>
  <c r="G201"/>
  <c r="H201"/>
  <c r="I201"/>
  <c r="I31" i="5" s="1"/>
  <c r="J201" i="4"/>
  <c r="O201"/>
  <c r="K201" s="1"/>
  <c r="P201"/>
  <c r="C199"/>
  <c r="D199"/>
  <c r="F199"/>
  <c r="G199"/>
  <c r="H199"/>
  <c r="I199"/>
  <c r="I29" i="5" s="1"/>
  <c r="J199" i="4"/>
  <c r="O199"/>
  <c r="K199" s="1"/>
  <c r="P199"/>
  <c r="C221"/>
  <c r="D221"/>
  <c r="F221"/>
  <c r="G221"/>
  <c r="H221"/>
  <c r="I221"/>
  <c r="O221"/>
  <c r="K221" s="1"/>
  <c r="P221"/>
  <c r="C206"/>
  <c r="D206"/>
  <c r="F206"/>
  <c r="G206"/>
  <c r="H206"/>
  <c r="I206"/>
  <c r="O206"/>
  <c r="K206" s="1"/>
  <c r="P206"/>
  <c r="C207"/>
  <c r="D207"/>
  <c r="F207"/>
  <c r="G207"/>
  <c r="H207"/>
  <c r="I207"/>
  <c r="O207"/>
  <c r="K207" s="1"/>
  <c r="P207"/>
  <c r="C222"/>
  <c r="D222"/>
  <c r="F222"/>
  <c r="G222"/>
  <c r="H222"/>
  <c r="I222"/>
  <c r="O222"/>
  <c r="K222" s="1"/>
  <c r="P222"/>
  <c r="C209"/>
  <c r="D209"/>
  <c r="F209"/>
  <c r="G209"/>
  <c r="H209"/>
  <c r="I209"/>
  <c r="O209"/>
  <c r="K209" s="1"/>
  <c r="P209"/>
  <c r="C205"/>
  <c r="D205"/>
  <c r="F205"/>
  <c r="G205"/>
  <c r="H205"/>
  <c r="I205"/>
  <c r="O205"/>
  <c r="K205" s="1"/>
  <c r="P205"/>
  <c r="C218"/>
  <c r="D218"/>
  <c r="F218"/>
  <c r="G218"/>
  <c r="H218"/>
  <c r="I218"/>
  <c r="O218"/>
  <c r="K218" s="1"/>
  <c r="P218"/>
  <c r="C211"/>
  <c r="D211"/>
  <c r="F211"/>
  <c r="G211"/>
  <c r="H211"/>
  <c r="I211"/>
  <c r="O211"/>
  <c r="K211" s="1"/>
  <c r="P211"/>
  <c r="C210"/>
  <c r="D210"/>
  <c r="F210"/>
  <c r="G210"/>
  <c r="H210"/>
  <c r="I210"/>
  <c r="O210"/>
  <c r="K210" s="1"/>
  <c r="P210"/>
  <c r="C217"/>
  <c r="D217"/>
  <c r="F217"/>
  <c r="G217"/>
  <c r="H217"/>
  <c r="I217"/>
  <c r="O217"/>
  <c r="K217" s="1"/>
  <c r="P217"/>
  <c r="C224"/>
  <c r="D224"/>
  <c r="F224"/>
  <c r="G224"/>
  <c r="H224"/>
  <c r="I224"/>
  <c r="O224"/>
  <c r="P224"/>
  <c r="C215"/>
  <c r="D215"/>
  <c r="F215"/>
  <c r="G215"/>
  <c r="H215"/>
  <c r="I215"/>
  <c r="O215"/>
  <c r="K215" s="1"/>
  <c r="P215"/>
  <c r="C212"/>
  <c r="D212"/>
  <c r="F212"/>
  <c r="G212"/>
  <c r="H212"/>
  <c r="I212"/>
  <c r="O212"/>
  <c r="K212" s="1"/>
  <c r="P212"/>
  <c r="C214"/>
  <c r="D214"/>
  <c r="F214"/>
  <c r="G214"/>
  <c r="H214"/>
  <c r="I214"/>
  <c r="O214"/>
  <c r="K214" s="1"/>
  <c r="P214"/>
  <c r="C17" i="3"/>
  <c r="D17"/>
  <c r="E17"/>
  <c r="F17"/>
  <c r="G17"/>
  <c r="H17"/>
  <c r="C16"/>
  <c r="D16"/>
  <c r="E16"/>
  <c r="F16"/>
  <c r="G16"/>
  <c r="H16"/>
  <c r="C18"/>
  <c r="D18"/>
  <c r="E18"/>
  <c r="F18"/>
  <c r="G18"/>
  <c r="H18"/>
  <c r="C20"/>
  <c r="D20"/>
  <c r="E20"/>
  <c r="F20"/>
  <c r="G20"/>
  <c r="H20"/>
  <c r="C15"/>
  <c r="D15"/>
  <c r="E15"/>
  <c r="F15"/>
  <c r="G15"/>
  <c r="H15"/>
  <c r="C19"/>
  <c r="D19"/>
  <c r="E19"/>
  <c r="F19"/>
  <c r="G19"/>
  <c r="H19"/>
  <c r="C14"/>
  <c r="D14"/>
  <c r="E14"/>
  <c r="F14"/>
  <c r="G14"/>
  <c r="H14"/>
  <c r="C21"/>
  <c r="D21"/>
  <c r="E21"/>
  <c r="F21"/>
  <c r="G21"/>
  <c r="H21"/>
  <c r="C25"/>
  <c r="D25"/>
  <c r="E25"/>
  <c r="F25"/>
  <c r="G25"/>
  <c r="H25"/>
  <c r="C26"/>
  <c r="D26"/>
  <c r="E26"/>
  <c r="F26"/>
  <c r="G26"/>
  <c r="H26"/>
  <c r="C27"/>
  <c r="D27"/>
  <c r="E27"/>
  <c r="F27"/>
  <c r="G27"/>
  <c r="H27"/>
  <c r="C28"/>
  <c r="D28"/>
  <c r="F28"/>
  <c r="G28"/>
  <c r="H28"/>
  <c r="C24"/>
  <c r="D24"/>
  <c r="E24"/>
  <c r="F24"/>
  <c r="G24"/>
  <c r="H24"/>
  <c r="C29"/>
  <c r="D29"/>
  <c r="E29"/>
  <c r="F29"/>
  <c r="G29"/>
  <c r="H29"/>
  <c r="C23"/>
  <c r="D23"/>
  <c r="E23"/>
  <c r="F23"/>
  <c r="G23"/>
  <c r="H23"/>
  <c r="C30"/>
  <c r="D30"/>
  <c r="F30"/>
  <c r="G30"/>
  <c r="H30"/>
  <c r="C34"/>
  <c r="D34"/>
  <c r="F34"/>
  <c r="G34"/>
  <c r="H34"/>
  <c r="C35"/>
  <c r="D35"/>
  <c r="E35"/>
  <c r="F35"/>
  <c r="G35"/>
  <c r="H35"/>
  <c r="C36"/>
  <c r="D36"/>
  <c r="E36"/>
  <c r="F36"/>
  <c r="G36"/>
  <c r="H36"/>
  <c r="C37"/>
  <c r="D37"/>
  <c r="F37"/>
  <c r="G37"/>
  <c r="H37"/>
  <c r="C33"/>
  <c r="D33"/>
  <c r="E33"/>
  <c r="F33"/>
  <c r="G33"/>
  <c r="H33"/>
  <c r="C38"/>
  <c r="D38"/>
  <c r="E38"/>
  <c r="F38"/>
  <c r="G38"/>
  <c r="H38"/>
  <c r="C32"/>
  <c r="D32"/>
  <c r="E32"/>
  <c r="F32"/>
  <c r="G32"/>
  <c r="H32"/>
  <c r="C39"/>
  <c r="D39"/>
  <c r="F39"/>
  <c r="G39"/>
  <c r="H39"/>
  <c r="C43"/>
  <c r="D43"/>
  <c r="E43"/>
  <c r="F43"/>
  <c r="G43"/>
  <c r="H43"/>
  <c r="C44"/>
  <c r="D44"/>
  <c r="E44"/>
  <c r="F44"/>
  <c r="G44"/>
  <c r="H44"/>
  <c r="C45"/>
  <c r="D45"/>
  <c r="E45"/>
  <c r="F45"/>
  <c r="G45"/>
  <c r="H45"/>
  <c r="C42"/>
  <c r="D42"/>
  <c r="E42"/>
  <c r="F42"/>
  <c r="G42"/>
  <c r="H42"/>
  <c r="C46"/>
  <c r="D46"/>
  <c r="E46"/>
  <c r="F46"/>
  <c r="G46"/>
  <c r="H46"/>
  <c r="C47"/>
  <c r="D47"/>
  <c r="E47"/>
  <c r="F47"/>
  <c r="G47"/>
  <c r="H47"/>
  <c r="C41"/>
  <c r="D41"/>
  <c r="E41"/>
  <c r="F41"/>
  <c r="G41"/>
  <c r="H41"/>
  <c r="C48"/>
  <c r="D48"/>
  <c r="E48"/>
  <c r="F48"/>
  <c r="G48"/>
  <c r="H48"/>
  <c r="C33" i="2"/>
  <c r="D33"/>
  <c r="F33"/>
  <c r="G33"/>
  <c r="H33"/>
  <c r="O33"/>
  <c r="K33" s="1"/>
  <c r="P33"/>
  <c r="C15"/>
  <c r="D15"/>
  <c r="E15"/>
  <c r="F15"/>
  <c r="G15"/>
  <c r="H15"/>
  <c r="J15"/>
  <c r="O15"/>
  <c r="K15" s="1"/>
  <c r="P15"/>
  <c r="C34"/>
  <c r="D34"/>
  <c r="E34"/>
  <c r="F34"/>
  <c r="G34"/>
  <c r="H34"/>
  <c r="O34"/>
  <c r="K34" s="1"/>
  <c r="P34"/>
  <c r="C30"/>
  <c r="D30"/>
  <c r="F30"/>
  <c r="G30"/>
  <c r="H30"/>
  <c r="O30"/>
  <c r="K30" s="1"/>
  <c r="P30"/>
  <c r="C52"/>
  <c r="D52"/>
  <c r="F52"/>
  <c r="G52"/>
  <c r="H52"/>
  <c r="O52"/>
  <c r="K52" s="1"/>
  <c r="P52"/>
  <c r="C35"/>
  <c r="D35"/>
  <c r="F35"/>
  <c r="G35"/>
  <c r="H35"/>
  <c r="O35"/>
  <c r="K35" s="1"/>
  <c r="P35"/>
  <c r="C65"/>
  <c r="D65"/>
  <c r="F65"/>
  <c r="G65"/>
  <c r="H65"/>
  <c r="O65"/>
  <c r="K65" s="1"/>
  <c r="P65"/>
  <c r="C42"/>
  <c r="D42"/>
  <c r="E42"/>
  <c r="F42"/>
  <c r="G42"/>
  <c r="H42"/>
  <c r="O42"/>
  <c r="K42" s="1"/>
  <c r="P42"/>
  <c r="C71"/>
  <c r="D71"/>
  <c r="E71"/>
  <c r="F71"/>
  <c r="G71"/>
  <c r="H71"/>
  <c r="O71"/>
  <c r="P71"/>
  <c r="C72"/>
  <c r="D72"/>
  <c r="E72"/>
  <c r="F72"/>
  <c r="G72"/>
  <c r="H72"/>
  <c r="O72"/>
  <c r="P72"/>
  <c r="C36"/>
  <c r="D36"/>
  <c r="F36"/>
  <c r="G36"/>
  <c r="H36"/>
  <c r="O36"/>
  <c r="K36" s="1"/>
  <c r="P36"/>
  <c r="C73"/>
  <c r="D73"/>
  <c r="E73"/>
  <c r="F73"/>
  <c r="G73"/>
  <c r="H73"/>
  <c r="O73"/>
  <c r="P73"/>
  <c r="C26"/>
  <c r="D26"/>
  <c r="E26"/>
  <c r="F26"/>
  <c r="G26"/>
  <c r="H26"/>
  <c r="O26"/>
  <c r="K26" s="1"/>
  <c r="P26"/>
  <c r="C63"/>
  <c r="D63"/>
  <c r="F63"/>
  <c r="G63"/>
  <c r="H63"/>
  <c r="O63"/>
  <c r="K63" s="1"/>
  <c r="P63"/>
  <c r="C46"/>
  <c r="D46"/>
  <c r="E46"/>
  <c r="F46"/>
  <c r="G46"/>
  <c r="H46"/>
  <c r="O46"/>
  <c r="K46" s="1"/>
  <c r="P46"/>
  <c r="C14"/>
  <c r="D14"/>
  <c r="E14"/>
  <c r="F14"/>
  <c r="G14"/>
  <c r="H14"/>
  <c r="I16" i="3"/>
  <c r="J14" i="2"/>
  <c r="O14"/>
  <c r="K14" s="1"/>
  <c r="P14"/>
  <c r="C17"/>
  <c r="D17"/>
  <c r="E17"/>
  <c r="F17"/>
  <c r="G17"/>
  <c r="H17"/>
  <c r="I20" i="3"/>
  <c r="J17" i="2"/>
  <c r="O17"/>
  <c r="K17" s="1"/>
  <c r="P17"/>
  <c r="C27"/>
  <c r="D27"/>
  <c r="E27"/>
  <c r="F27"/>
  <c r="G27"/>
  <c r="H27"/>
  <c r="O27"/>
  <c r="K27" s="1"/>
  <c r="P27"/>
  <c r="C67"/>
  <c r="D67"/>
  <c r="F67"/>
  <c r="G67"/>
  <c r="H67"/>
  <c r="O67"/>
  <c r="K67" s="1"/>
  <c r="P67"/>
  <c r="C62"/>
  <c r="D62"/>
  <c r="F62"/>
  <c r="G62"/>
  <c r="H62"/>
  <c r="O62"/>
  <c r="K62" s="1"/>
  <c r="P62"/>
  <c r="C68"/>
  <c r="D68"/>
  <c r="E68"/>
  <c r="F68"/>
  <c r="G68"/>
  <c r="H68"/>
  <c r="O68"/>
  <c r="P68"/>
  <c r="C53"/>
  <c r="D53"/>
  <c r="F53"/>
  <c r="G53"/>
  <c r="H53"/>
  <c r="O53"/>
  <c r="K53" s="1"/>
  <c r="P53"/>
  <c r="C37"/>
  <c r="D37"/>
  <c r="F37"/>
  <c r="G37"/>
  <c r="H37"/>
  <c r="O37"/>
  <c r="K37" s="1"/>
  <c r="P37"/>
  <c r="C22"/>
  <c r="D22"/>
  <c r="E22"/>
  <c r="F22"/>
  <c r="G22"/>
  <c r="H22"/>
  <c r="O22"/>
  <c r="K22" s="1"/>
  <c r="P22"/>
  <c r="C21"/>
  <c r="D21"/>
  <c r="E21"/>
  <c r="F21"/>
  <c r="G21"/>
  <c r="H21"/>
  <c r="I18" i="3"/>
  <c r="J21" i="2"/>
  <c r="O21"/>
  <c r="K21" s="1"/>
  <c r="P21"/>
  <c r="C43"/>
  <c r="D43"/>
  <c r="E43"/>
  <c r="F43"/>
  <c r="G43"/>
  <c r="H43"/>
  <c r="O43"/>
  <c r="K43" s="1"/>
  <c r="P43"/>
  <c r="C54"/>
  <c r="D54"/>
  <c r="F54"/>
  <c r="G54"/>
  <c r="H54"/>
  <c r="O54"/>
  <c r="K54" s="1"/>
  <c r="P54"/>
  <c r="C57"/>
  <c r="D57"/>
  <c r="F57"/>
  <c r="G57"/>
  <c r="H57"/>
  <c r="O57"/>
  <c r="K57" s="1"/>
  <c r="P57"/>
  <c r="C47"/>
  <c r="D47"/>
  <c r="F47"/>
  <c r="G47"/>
  <c r="H47"/>
  <c r="O47"/>
  <c r="K47" s="1"/>
  <c r="P47"/>
  <c r="C28"/>
  <c r="D28"/>
  <c r="E28"/>
  <c r="F28"/>
  <c r="G28"/>
  <c r="H28"/>
  <c r="O28"/>
  <c r="K28" s="1"/>
  <c r="P28"/>
  <c r="C16"/>
  <c r="D16"/>
  <c r="F16"/>
  <c r="G16"/>
  <c r="H16"/>
  <c r="I15" i="3"/>
  <c r="J16" i="2"/>
  <c r="O16"/>
  <c r="K16" s="1"/>
  <c r="P16"/>
  <c r="C39"/>
  <c r="D39"/>
  <c r="E39"/>
  <c r="F39"/>
  <c r="G39"/>
  <c r="H39"/>
  <c r="O39"/>
  <c r="K39" s="1"/>
  <c r="P39"/>
  <c r="C60"/>
  <c r="D60"/>
  <c r="F60"/>
  <c r="G60"/>
  <c r="H60"/>
  <c r="O60"/>
  <c r="K60" s="1"/>
  <c r="P60"/>
  <c r="C61"/>
  <c r="D61"/>
  <c r="F61"/>
  <c r="G61"/>
  <c r="H61"/>
  <c r="O61"/>
  <c r="K61" s="1"/>
  <c r="P61"/>
  <c r="C23"/>
  <c r="D23"/>
  <c r="F23"/>
  <c r="G23"/>
  <c r="H23"/>
  <c r="O23"/>
  <c r="K23" s="1"/>
  <c r="P23"/>
  <c r="C69"/>
  <c r="D69"/>
  <c r="E69"/>
  <c r="F69"/>
  <c r="G69"/>
  <c r="H69"/>
  <c r="O69"/>
  <c r="P69"/>
  <c r="C66"/>
  <c r="D66"/>
  <c r="F66"/>
  <c r="G66"/>
  <c r="H66"/>
  <c r="O66"/>
  <c r="K66" s="1"/>
  <c r="P66"/>
  <c r="C29"/>
  <c r="D29"/>
  <c r="E29"/>
  <c r="F29"/>
  <c r="G29"/>
  <c r="H29"/>
  <c r="O29"/>
  <c r="K29" s="1"/>
  <c r="P29"/>
  <c r="C20"/>
  <c r="D20"/>
  <c r="E20"/>
  <c r="F20"/>
  <c r="G20"/>
  <c r="H20"/>
  <c r="I19" i="3"/>
  <c r="J20" i="2"/>
  <c r="O20"/>
  <c r="K20" s="1"/>
  <c r="P20"/>
  <c r="C24"/>
  <c r="D24"/>
  <c r="F24"/>
  <c r="G24"/>
  <c r="H24"/>
  <c r="O24"/>
  <c r="K24" s="1"/>
  <c r="P24"/>
  <c r="C31"/>
  <c r="D31"/>
  <c r="E31"/>
  <c r="F31"/>
  <c r="G31"/>
  <c r="H31"/>
  <c r="O31"/>
  <c r="K31" s="1"/>
  <c r="P31"/>
  <c r="C58"/>
  <c r="D58"/>
  <c r="F58"/>
  <c r="G58"/>
  <c r="H58"/>
  <c r="O58"/>
  <c r="K58" s="1"/>
  <c r="P58"/>
  <c r="C64"/>
  <c r="D64"/>
  <c r="F64"/>
  <c r="G64"/>
  <c r="H64"/>
  <c r="O64"/>
  <c r="K64" s="1"/>
  <c r="P64"/>
  <c r="C59"/>
  <c r="D59"/>
  <c r="F59"/>
  <c r="G59"/>
  <c r="H59"/>
  <c r="O59"/>
  <c r="K59" s="1"/>
  <c r="P59"/>
  <c r="C55"/>
  <c r="D55"/>
  <c r="F55"/>
  <c r="G55"/>
  <c r="H55"/>
  <c r="O55"/>
  <c r="K55" s="1"/>
  <c r="P55"/>
  <c r="C48"/>
  <c r="D48"/>
  <c r="E48"/>
  <c r="F48"/>
  <c r="G48"/>
  <c r="H48"/>
  <c r="O48"/>
  <c r="K48" s="1"/>
  <c r="P48"/>
  <c r="C18"/>
  <c r="D18"/>
  <c r="E18"/>
  <c r="F18"/>
  <c r="G18"/>
  <c r="H18"/>
  <c r="I14" i="3"/>
  <c r="J18" i="2"/>
  <c r="O18"/>
  <c r="K18" s="1"/>
  <c r="P18"/>
  <c r="C40"/>
  <c r="D40"/>
  <c r="F40"/>
  <c r="G40"/>
  <c r="H40"/>
  <c r="O40"/>
  <c r="K40" s="1"/>
  <c r="P40"/>
  <c r="C49"/>
  <c r="D49"/>
  <c r="E49"/>
  <c r="F49"/>
  <c r="G49"/>
  <c r="H49"/>
  <c r="O49"/>
  <c r="K49" s="1"/>
  <c r="P49"/>
  <c r="C50"/>
  <c r="D50"/>
  <c r="E50"/>
  <c r="F50"/>
  <c r="G50"/>
  <c r="H50"/>
  <c r="O50"/>
  <c r="K50" s="1"/>
  <c r="P50"/>
  <c r="C70"/>
  <c r="D70"/>
  <c r="E70"/>
  <c r="F70"/>
  <c r="G70"/>
  <c r="H70"/>
  <c r="O70"/>
  <c r="P70"/>
  <c r="C32"/>
  <c r="D32"/>
  <c r="F32"/>
  <c r="G32"/>
  <c r="H32"/>
  <c r="O32"/>
  <c r="K32" s="1"/>
  <c r="P32"/>
  <c r="C56"/>
  <c r="D56"/>
  <c r="F56"/>
  <c r="G56"/>
  <c r="H56"/>
  <c r="O56"/>
  <c r="K56" s="1"/>
  <c r="P56"/>
  <c r="C51"/>
  <c r="D51"/>
  <c r="F51"/>
  <c r="G51"/>
  <c r="H51"/>
  <c r="O51"/>
  <c r="K51" s="1"/>
  <c r="P51"/>
  <c r="C19"/>
  <c r="D19"/>
  <c r="E19"/>
  <c r="F19"/>
  <c r="G19"/>
  <c r="H19"/>
  <c r="I21" i="3"/>
  <c r="J19" i="2"/>
  <c r="O19"/>
  <c r="K19" s="1"/>
  <c r="P19"/>
  <c r="C44"/>
  <c r="D44"/>
  <c r="E44"/>
  <c r="F44"/>
  <c r="G44"/>
  <c r="H44"/>
  <c r="O44"/>
  <c r="K44" s="1"/>
  <c r="P44"/>
  <c r="C45"/>
  <c r="D45"/>
  <c r="F45"/>
  <c r="G45"/>
  <c r="H45"/>
  <c r="O45"/>
  <c r="K45" s="1"/>
  <c r="P45"/>
  <c r="C41"/>
  <c r="D41"/>
  <c r="F41"/>
  <c r="G41"/>
  <c r="H41"/>
  <c r="O41"/>
  <c r="K41" s="1"/>
  <c r="P41"/>
  <c r="C25"/>
  <c r="D25"/>
  <c r="E25"/>
  <c r="F25"/>
  <c r="G25"/>
  <c r="H25"/>
  <c r="O25"/>
  <c r="K25" s="1"/>
  <c r="P25"/>
  <c r="C107"/>
  <c r="D107"/>
  <c r="F107"/>
  <c r="G107"/>
  <c r="H107"/>
  <c r="I107"/>
  <c r="O107"/>
  <c r="K107" s="1"/>
  <c r="P107"/>
  <c r="C92"/>
  <c r="D92"/>
  <c r="F92"/>
  <c r="G92"/>
  <c r="H92"/>
  <c r="I92"/>
  <c r="O92"/>
  <c r="K92" s="1"/>
  <c r="P92"/>
  <c r="C82"/>
  <c r="D82"/>
  <c r="E82"/>
  <c r="F82"/>
  <c r="G82"/>
  <c r="H82"/>
  <c r="I82"/>
  <c r="I28" i="3" s="1"/>
  <c r="J82" i="2"/>
  <c r="O82"/>
  <c r="K82" s="1"/>
  <c r="P82"/>
  <c r="C88"/>
  <c r="D88"/>
  <c r="E88"/>
  <c r="F88"/>
  <c r="G88"/>
  <c r="H88"/>
  <c r="I88"/>
  <c r="O88"/>
  <c r="K88" s="1"/>
  <c r="P88"/>
  <c r="C105"/>
  <c r="D105"/>
  <c r="E105"/>
  <c r="F105"/>
  <c r="G105"/>
  <c r="H105"/>
  <c r="I105"/>
  <c r="O105"/>
  <c r="K105" s="1"/>
  <c r="P105"/>
  <c r="C84"/>
  <c r="D84"/>
  <c r="F84"/>
  <c r="G84"/>
  <c r="H84"/>
  <c r="I84"/>
  <c r="I30" i="3" s="1"/>
  <c r="J84" i="2"/>
  <c r="O84"/>
  <c r="K84" s="1"/>
  <c r="P84"/>
  <c r="C101"/>
  <c r="D101"/>
  <c r="E101"/>
  <c r="F101"/>
  <c r="G101"/>
  <c r="H101"/>
  <c r="I101"/>
  <c r="O101"/>
  <c r="K101" s="1"/>
  <c r="P101"/>
  <c r="C97"/>
  <c r="D97"/>
  <c r="F97"/>
  <c r="G97"/>
  <c r="H97"/>
  <c r="I97"/>
  <c r="O97"/>
  <c r="K97" s="1"/>
  <c r="P97"/>
  <c r="C83"/>
  <c r="D83"/>
  <c r="E83"/>
  <c r="F83"/>
  <c r="G83"/>
  <c r="H83"/>
  <c r="I83"/>
  <c r="I24" i="3" s="1"/>
  <c r="J83" i="2"/>
  <c r="O83"/>
  <c r="K83" s="1"/>
  <c r="P83"/>
  <c r="C86"/>
  <c r="D86"/>
  <c r="E86"/>
  <c r="F86"/>
  <c r="G86"/>
  <c r="H86"/>
  <c r="I86"/>
  <c r="I29" i="3" s="1"/>
  <c r="J86" i="2"/>
  <c r="O86"/>
  <c r="K86" s="1"/>
  <c r="P86"/>
  <c r="C103"/>
  <c r="D103"/>
  <c r="E103"/>
  <c r="F103"/>
  <c r="G103"/>
  <c r="H103"/>
  <c r="I103"/>
  <c r="O103"/>
  <c r="K103" s="1"/>
  <c r="P103"/>
  <c r="C87"/>
  <c r="D87"/>
  <c r="E87"/>
  <c r="F87"/>
  <c r="G87"/>
  <c r="I87"/>
  <c r="O87"/>
  <c r="K87" s="1"/>
  <c r="P87"/>
  <c r="C108"/>
  <c r="D108"/>
  <c r="E108"/>
  <c r="F108"/>
  <c r="G108"/>
  <c r="H108"/>
  <c r="I108"/>
  <c r="O108"/>
  <c r="K108" s="1"/>
  <c r="P108"/>
  <c r="C93"/>
  <c r="D93"/>
  <c r="E93"/>
  <c r="F93"/>
  <c r="G93"/>
  <c r="H93"/>
  <c r="I93"/>
  <c r="O93"/>
  <c r="K93" s="1"/>
  <c r="P93"/>
  <c r="C79"/>
  <c r="D79"/>
  <c r="F79"/>
  <c r="G79"/>
  <c r="H79"/>
  <c r="I79"/>
  <c r="I25" i="3" s="1"/>
  <c r="J79" i="2"/>
  <c r="O79"/>
  <c r="K79" s="1"/>
  <c r="P79"/>
  <c r="C98"/>
  <c r="D98"/>
  <c r="E98"/>
  <c r="F98"/>
  <c r="G98"/>
  <c r="H98"/>
  <c r="I98"/>
  <c r="O98"/>
  <c r="K98" s="1"/>
  <c r="P98"/>
  <c r="C104"/>
  <c r="D104"/>
  <c r="F104"/>
  <c r="G104"/>
  <c r="H104"/>
  <c r="I104"/>
  <c r="O104"/>
  <c r="K104" s="1"/>
  <c r="P104"/>
  <c r="C112"/>
  <c r="D112"/>
  <c r="E112"/>
  <c r="F112"/>
  <c r="G112"/>
  <c r="H112"/>
  <c r="I112"/>
  <c r="O112"/>
  <c r="P112"/>
  <c r="C99"/>
  <c r="D99"/>
  <c r="E99"/>
  <c r="F99"/>
  <c r="G99"/>
  <c r="H99"/>
  <c r="I99"/>
  <c r="O99"/>
  <c r="K99" s="1"/>
  <c r="P99"/>
  <c r="C81"/>
  <c r="D81"/>
  <c r="E81"/>
  <c r="F81"/>
  <c r="G81"/>
  <c r="H81"/>
  <c r="I81"/>
  <c r="I26" i="3" s="1"/>
  <c r="J81" i="2"/>
  <c r="O81"/>
  <c r="K81" s="1"/>
  <c r="P81"/>
  <c r="C89"/>
  <c r="D89"/>
  <c r="E89"/>
  <c r="F89"/>
  <c r="G89"/>
  <c r="H89"/>
  <c r="I89"/>
  <c r="O89"/>
  <c r="K89" s="1"/>
  <c r="P89"/>
  <c r="C106"/>
  <c r="D106"/>
  <c r="E106"/>
  <c r="F106"/>
  <c r="G106"/>
  <c r="H106"/>
  <c r="I106"/>
  <c r="O106"/>
  <c r="K106" s="1"/>
  <c r="P106"/>
  <c r="C111"/>
  <c r="D111"/>
  <c r="E111"/>
  <c r="F111"/>
  <c r="G111"/>
  <c r="H111"/>
  <c r="I111"/>
  <c r="O111"/>
  <c r="K111" s="1"/>
  <c r="P111"/>
  <c r="C110"/>
  <c r="D110"/>
  <c r="F110"/>
  <c r="G110"/>
  <c r="H110"/>
  <c r="I110"/>
  <c r="O110"/>
  <c r="K110" s="1"/>
  <c r="P110"/>
  <c r="C102"/>
  <c r="D102"/>
  <c r="F102"/>
  <c r="G102"/>
  <c r="H102"/>
  <c r="I102"/>
  <c r="O102"/>
  <c r="K102" s="1"/>
  <c r="P102"/>
  <c r="C80"/>
  <c r="D80"/>
  <c r="E80"/>
  <c r="F80"/>
  <c r="G80"/>
  <c r="H80"/>
  <c r="I80"/>
  <c r="I27" i="3" s="1"/>
  <c r="J80" i="2"/>
  <c r="O80"/>
  <c r="K80" s="1"/>
  <c r="P80"/>
  <c r="C85"/>
  <c r="D85"/>
  <c r="E85"/>
  <c r="F85"/>
  <c r="G85"/>
  <c r="H85"/>
  <c r="I85"/>
  <c r="I23" i="3" s="1"/>
  <c r="J85" i="2"/>
  <c r="O85"/>
  <c r="K85" s="1"/>
  <c r="P85"/>
  <c r="C100"/>
  <c r="D100"/>
  <c r="E100"/>
  <c r="F100"/>
  <c r="G100"/>
  <c r="H100"/>
  <c r="I100"/>
  <c r="O100"/>
  <c r="K100" s="1"/>
  <c r="P100"/>
  <c r="C90"/>
  <c r="D90"/>
  <c r="E90"/>
  <c r="F90"/>
  <c r="G90"/>
  <c r="H90"/>
  <c r="I90"/>
  <c r="O90"/>
  <c r="K90" s="1"/>
  <c r="P90"/>
  <c r="C113"/>
  <c r="D113"/>
  <c r="E113"/>
  <c r="F113"/>
  <c r="G113"/>
  <c r="H113"/>
  <c r="O113"/>
  <c r="P113"/>
  <c r="C94"/>
  <c r="D94"/>
  <c r="E94"/>
  <c r="F94"/>
  <c r="G94"/>
  <c r="H94"/>
  <c r="I94"/>
  <c r="O94"/>
  <c r="K94" s="1"/>
  <c r="P94"/>
  <c r="C95"/>
  <c r="D95"/>
  <c r="E95"/>
  <c r="F95"/>
  <c r="G95"/>
  <c r="H95"/>
  <c r="I95"/>
  <c r="O95"/>
  <c r="K95" s="1"/>
  <c r="P95"/>
  <c r="C91"/>
  <c r="D91"/>
  <c r="E91"/>
  <c r="F91"/>
  <c r="G91"/>
  <c r="H91"/>
  <c r="I91"/>
  <c r="O91"/>
  <c r="K91" s="1"/>
  <c r="P91"/>
  <c r="C109"/>
  <c r="D109"/>
  <c r="E109"/>
  <c r="F109"/>
  <c r="G109"/>
  <c r="H109"/>
  <c r="I109"/>
  <c r="O109"/>
  <c r="K109" s="1"/>
  <c r="P109"/>
  <c r="C96"/>
  <c r="D96"/>
  <c r="E96"/>
  <c r="F96"/>
  <c r="G96"/>
  <c r="H96"/>
  <c r="I96"/>
  <c r="O96"/>
  <c r="K96" s="1"/>
  <c r="P96"/>
  <c r="C140"/>
  <c r="D140"/>
  <c r="E140"/>
  <c r="F140"/>
  <c r="G140"/>
  <c r="H140"/>
  <c r="I140"/>
  <c r="O140"/>
  <c r="K140" s="1"/>
  <c r="P140"/>
  <c r="C130"/>
  <c r="D130"/>
  <c r="E130"/>
  <c r="F130"/>
  <c r="G130"/>
  <c r="H130"/>
  <c r="I130"/>
  <c r="O130"/>
  <c r="K130" s="1"/>
  <c r="P130"/>
  <c r="C121"/>
  <c r="D121"/>
  <c r="E121"/>
  <c r="F121"/>
  <c r="G121"/>
  <c r="H121"/>
  <c r="I121"/>
  <c r="I36" i="3" s="1"/>
  <c r="J121" i="2"/>
  <c r="O121"/>
  <c r="K121" s="1"/>
  <c r="P121"/>
  <c r="C129"/>
  <c r="D129"/>
  <c r="E129"/>
  <c r="F129"/>
  <c r="G129"/>
  <c r="H129"/>
  <c r="I129"/>
  <c r="O129"/>
  <c r="K129" s="1"/>
  <c r="P129"/>
  <c r="C131"/>
  <c r="D131"/>
  <c r="E131"/>
  <c r="F131"/>
  <c r="G131"/>
  <c r="H131"/>
  <c r="I131"/>
  <c r="O131"/>
  <c r="K131" s="1"/>
  <c r="P131"/>
  <c r="C143"/>
  <c r="D143"/>
  <c r="E143"/>
  <c r="F143"/>
  <c r="G143"/>
  <c r="H143"/>
  <c r="I143"/>
  <c r="O143"/>
  <c r="K143" s="1"/>
  <c r="P143"/>
  <c r="C135"/>
  <c r="D135"/>
  <c r="E135"/>
  <c r="F135"/>
  <c r="G135"/>
  <c r="H135"/>
  <c r="I135"/>
  <c r="O135"/>
  <c r="K135" s="1"/>
  <c r="P135"/>
  <c r="C132"/>
  <c r="D132"/>
  <c r="E132"/>
  <c r="F132"/>
  <c r="G132"/>
  <c r="H132"/>
  <c r="I132"/>
  <c r="O132"/>
  <c r="K132" s="1"/>
  <c r="P132"/>
  <c r="C120"/>
  <c r="D120"/>
  <c r="E120"/>
  <c r="F120"/>
  <c r="G120"/>
  <c r="H120"/>
  <c r="I120"/>
  <c r="I35" i="3" s="1"/>
  <c r="J120" i="2"/>
  <c r="O120"/>
  <c r="K120" s="1"/>
  <c r="P120"/>
  <c r="C125"/>
  <c r="D125"/>
  <c r="E125"/>
  <c r="F125"/>
  <c r="G125"/>
  <c r="H125"/>
  <c r="I125"/>
  <c r="I38" i="3" s="1"/>
  <c r="J125" i="2"/>
  <c r="O125"/>
  <c r="K125" s="1"/>
  <c r="P125"/>
  <c r="C133"/>
  <c r="D133"/>
  <c r="E133"/>
  <c r="F133"/>
  <c r="G133"/>
  <c r="H133"/>
  <c r="I133"/>
  <c r="O133"/>
  <c r="K133" s="1"/>
  <c r="C144"/>
  <c r="D144"/>
  <c r="E144"/>
  <c r="F144"/>
  <c r="G144"/>
  <c r="H144"/>
  <c r="I144"/>
  <c r="O144"/>
  <c r="K144" s="1"/>
  <c r="P144"/>
  <c r="C141"/>
  <c r="D141"/>
  <c r="E141"/>
  <c r="F141"/>
  <c r="G141"/>
  <c r="H141"/>
  <c r="I141"/>
  <c r="O141"/>
  <c r="K141" s="1"/>
  <c r="P141"/>
  <c r="C137"/>
  <c r="D137"/>
  <c r="E137"/>
  <c r="F137"/>
  <c r="G137"/>
  <c r="H137"/>
  <c r="I137"/>
  <c r="O137"/>
  <c r="K137" s="1"/>
  <c r="P137"/>
  <c r="C126"/>
  <c r="D126"/>
  <c r="E126"/>
  <c r="F126"/>
  <c r="G126"/>
  <c r="H126"/>
  <c r="I126"/>
  <c r="I32" i="3" s="1"/>
  <c r="J126" i="2"/>
  <c r="O126"/>
  <c r="K126" s="1"/>
  <c r="P126"/>
  <c r="C122"/>
  <c r="D122"/>
  <c r="E122"/>
  <c r="F122"/>
  <c r="G122"/>
  <c r="H122"/>
  <c r="I122"/>
  <c r="I37" i="3" s="1"/>
  <c r="J122" i="2"/>
  <c r="O122"/>
  <c r="K122" s="1"/>
  <c r="P122"/>
  <c r="C119"/>
  <c r="D119"/>
  <c r="E119"/>
  <c r="F119"/>
  <c r="G119"/>
  <c r="H119"/>
  <c r="I119"/>
  <c r="I34" i="3" s="1"/>
  <c r="J119" i="2"/>
  <c r="O119"/>
  <c r="K119" s="1"/>
  <c r="P119"/>
  <c r="C145"/>
  <c r="D145"/>
  <c r="E145"/>
  <c r="F145"/>
  <c r="G145"/>
  <c r="H145"/>
  <c r="I145"/>
  <c r="O145"/>
  <c r="K145" s="1"/>
  <c r="P145"/>
  <c r="C146"/>
  <c r="D146"/>
  <c r="E146"/>
  <c r="F146"/>
  <c r="G146"/>
  <c r="H146"/>
  <c r="I146"/>
  <c r="O146"/>
  <c r="K146" s="1"/>
  <c r="P146"/>
  <c r="C148"/>
  <c r="D148"/>
  <c r="F148"/>
  <c r="G148"/>
  <c r="H148"/>
  <c r="I148"/>
  <c r="O148"/>
  <c r="P148"/>
  <c r="C127"/>
  <c r="D127"/>
  <c r="E127"/>
  <c r="F127"/>
  <c r="G127"/>
  <c r="H127"/>
  <c r="I127"/>
  <c r="O127"/>
  <c r="K127" s="1"/>
  <c r="P127"/>
  <c r="C123"/>
  <c r="D123"/>
  <c r="E123"/>
  <c r="F123"/>
  <c r="G123"/>
  <c r="H123"/>
  <c r="I123"/>
  <c r="I33" i="3" s="1"/>
  <c r="J123" i="2"/>
  <c r="O123"/>
  <c r="K123" s="1"/>
  <c r="P123"/>
  <c r="C128"/>
  <c r="D128"/>
  <c r="E128"/>
  <c r="F128"/>
  <c r="G128"/>
  <c r="H128"/>
  <c r="I128"/>
  <c r="O128"/>
  <c r="K128" s="1"/>
  <c r="P128"/>
  <c r="C134"/>
  <c r="D134"/>
  <c r="E134"/>
  <c r="F134"/>
  <c r="G134"/>
  <c r="H134"/>
  <c r="I134"/>
  <c r="O134"/>
  <c r="K134" s="1"/>
  <c r="P134"/>
  <c r="C138"/>
  <c r="D138"/>
  <c r="E138"/>
  <c r="F138"/>
  <c r="G138"/>
  <c r="H138"/>
  <c r="I138"/>
  <c r="O138"/>
  <c r="K138" s="1"/>
  <c r="P138"/>
  <c r="C147"/>
  <c r="D147"/>
  <c r="E147"/>
  <c r="F147"/>
  <c r="G147"/>
  <c r="H147"/>
  <c r="I147"/>
  <c r="O147"/>
  <c r="K147" s="1"/>
  <c r="C139"/>
  <c r="D139"/>
  <c r="E139"/>
  <c r="F139"/>
  <c r="G139"/>
  <c r="H139"/>
  <c r="I139"/>
  <c r="O139"/>
  <c r="K139" s="1"/>
  <c r="P139"/>
  <c r="C124"/>
  <c r="D124"/>
  <c r="E124"/>
  <c r="F124"/>
  <c r="G124"/>
  <c r="H124"/>
  <c r="I124"/>
  <c r="I39" i="3" s="1"/>
  <c r="J124" i="2"/>
  <c r="O124"/>
  <c r="K124" s="1"/>
  <c r="P124"/>
  <c r="C136"/>
  <c r="D136"/>
  <c r="F136"/>
  <c r="G136"/>
  <c r="H136"/>
  <c r="I136"/>
  <c r="O136"/>
  <c r="K136" s="1"/>
  <c r="P136"/>
  <c r="C142"/>
  <c r="D142"/>
  <c r="E142"/>
  <c r="F142"/>
  <c r="G142"/>
  <c r="H142"/>
  <c r="I142"/>
  <c r="O142"/>
  <c r="K142" s="1"/>
  <c r="P142"/>
  <c r="C149"/>
  <c r="D149"/>
  <c r="E149"/>
  <c r="F149"/>
  <c r="G149"/>
  <c r="H149"/>
  <c r="I149"/>
  <c r="O149"/>
  <c r="P149"/>
  <c r="C176"/>
  <c r="D176"/>
  <c r="E176"/>
  <c r="F176"/>
  <c r="G176"/>
  <c r="H176"/>
  <c r="I176"/>
  <c r="O176"/>
  <c r="K176" s="1"/>
  <c r="P176"/>
  <c r="C168"/>
  <c r="D168"/>
  <c r="E168"/>
  <c r="F168"/>
  <c r="G168"/>
  <c r="H168"/>
  <c r="I168"/>
  <c r="O168"/>
  <c r="K168" s="1"/>
  <c r="P168"/>
  <c r="C157"/>
  <c r="D157"/>
  <c r="E157"/>
  <c r="F157"/>
  <c r="G157"/>
  <c r="H157"/>
  <c r="I157"/>
  <c r="J157"/>
  <c r="O157"/>
  <c r="K157" s="1"/>
  <c r="P157"/>
  <c r="C160"/>
  <c r="D160"/>
  <c r="E160"/>
  <c r="F160"/>
  <c r="G160"/>
  <c r="H160"/>
  <c r="I160"/>
  <c r="J160"/>
  <c r="O160"/>
  <c r="K160" s="1"/>
  <c r="P160"/>
  <c r="C164"/>
  <c r="D164"/>
  <c r="E164"/>
  <c r="F164"/>
  <c r="G164"/>
  <c r="H164"/>
  <c r="I164"/>
  <c r="O164"/>
  <c r="K164" s="1"/>
  <c r="P164"/>
  <c r="C177"/>
  <c r="D177"/>
  <c r="E177"/>
  <c r="F177"/>
  <c r="G177"/>
  <c r="H177"/>
  <c r="I177"/>
  <c r="O177"/>
  <c r="P177"/>
  <c r="C172"/>
  <c r="D172"/>
  <c r="E172"/>
  <c r="F172"/>
  <c r="G172"/>
  <c r="H172"/>
  <c r="I172"/>
  <c r="O172"/>
  <c r="K172" s="1"/>
  <c r="P172"/>
  <c r="C161"/>
  <c r="D161"/>
  <c r="E161"/>
  <c r="F161"/>
  <c r="G161"/>
  <c r="H161"/>
  <c r="I161"/>
  <c r="J161"/>
  <c r="O161"/>
  <c r="K161" s="1"/>
  <c r="P161"/>
  <c r="C155"/>
  <c r="D155"/>
  <c r="E155"/>
  <c r="F155"/>
  <c r="G155"/>
  <c r="H155"/>
  <c r="I155"/>
  <c r="J155"/>
  <c r="O155"/>
  <c r="K155" s="1"/>
  <c r="P155"/>
  <c r="C162"/>
  <c r="D162"/>
  <c r="E162"/>
  <c r="F162"/>
  <c r="G162"/>
  <c r="H162"/>
  <c r="I162"/>
  <c r="J162"/>
  <c r="O162"/>
  <c r="K162" s="1"/>
  <c r="P162"/>
  <c r="C171"/>
  <c r="D171"/>
  <c r="F171"/>
  <c r="G171"/>
  <c r="H171"/>
  <c r="I171"/>
  <c r="O171"/>
  <c r="K171" s="1"/>
  <c r="P171"/>
  <c r="C165"/>
  <c r="D165"/>
  <c r="F165"/>
  <c r="G165"/>
  <c r="H165"/>
  <c r="I165"/>
  <c r="O165"/>
  <c r="K165" s="1"/>
  <c r="P165"/>
  <c r="C166"/>
  <c r="D166"/>
  <c r="E166"/>
  <c r="F166"/>
  <c r="G166"/>
  <c r="H166"/>
  <c r="I166"/>
  <c r="O166"/>
  <c r="K166" s="1"/>
  <c r="P166"/>
  <c r="C156"/>
  <c r="D156"/>
  <c r="E156"/>
  <c r="F156"/>
  <c r="G156"/>
  <c r="H156"/>
  <c r="I156"/>
  <c r="J156"/>
  <c r="O156"/>
  <c r="K156" s="1"/>
  <c r="P156"/>
  <c r="C163"/>
  <c r="D163"/>
  <c r="E163"/>
  <c r="F163"/>
  <c r="G163"/>
  <c r="H163"/>
  <c r="I163"/>
  <c r="O163"/>
  <c r="K163" s="1"/>
  <c r="P163"/>
  <c r="C169"/>
  <c r="D169"/>
  <c r="E169"/>
  <c r="F169"/>
  <c r="G169"/>
  <c r="H169"/>
  <c r="I169"/>
  <c r="O169"/>
  <c r="K169" s="1"/>
  <c r="P169"/>
  <c r="C173"/>
  <c r="D173"/>
  <c r="E173"/>
  <c r="F173"/>
  <c r="G173"/>
  <c r="H173"/>
  <c r="I173"/>
  <c r="O173"/>
  <c r="K173" s="1"/>
  <c r="P173"/>
  <c r="C175"/>
  <c r="D175"/>
  <c r="E175"/>
  <c r="F175"/>
  <c r="G175"/>
  <c r="H175"/>
  <c r="I175"/>
  <c r="O175"/>
  <c r="K175" s="1"/>
  <c r="P175"/>
  <c r="C170"/>
  <c r="D170"/>
  <c r="E170"/>
  <c r="F170"/>
  <c r="G170"/>
  <c r="H170"/>
  <c r="I170"/>
  <c r="O170"/>
  <c r="K170" s="1"/>
  <c r="P170"/>
  <c r="C158"/>
  <c r="D158"/>
  <c r="E158"/>
  <c r="F158"/>
  <c r="G158"/>
  <c r="H158"/>
  <c r="I158"/>
  <c r="J158"/>
  <c r="O158"/>
  <c r="K158" s="1"/>
  <c r="P158"/>
  <c r="C159"/>
  <c r="D159"/>
  <c r="E159"/>
  <c r="F159"/>
  <c r="G159"/>
  <c r="H159"/>
  <c r="I159"/>
  <c r="J159"/>
  <c r="O159"/>
  <c r="K159" s="1"/>
  <c r="P159"/>
  <c r="C167"/>
  <c r="D167"/>
  <c r="F167"/>
  <c r="G167"/>
  <c r="H167"/>
  <c r="I167"/>
  <c r="O167"/>
  <c r="K167" s="1"/>
  <c r="P167"/>
  <c r="C174"/>
  <c r="D174"/>
  <c r="F174"/>
  <c r="G174"/>
  <c r="H174"/>
  <c r="I174"/>
  <c r="O174"/>
  <c r="K174" s="1"/>
  <c r="P174"/>
</calcChain>
</file>

<file path=xl/sharedStrings.xml><?xml version="1.0" encoding="utf-8"?>
<sst xmlns="http://schemas.openxmlformats.org/spreadsheetml/2006/main" count="3838" uniqueCount="815">
  <si>
    <t>Квал</t>
  </si>
  <si>
    <t>г. Пенза</t>
  </si>
  <si>
    <t>Место</t>
  </si>
  <si>
    <t>Ф.И. участника</t>
  </si>
  <si>
    <t>Дата рождения</t>
  </si>
  <si>
    <t>Заявл разряд</t>
  </si>
  <si>
    <t>Территория</t>
  </si>
  <si>
    <t>Ведомство</t>
  </si>
  <si>
    <t>Организация</t>
  </si>
  <si>
    <t>Забеги</t>
  </si>
  <si>
    <t>Финал</t>
  </si>
  <si>
    <t>Ф.И.О. тренера</t>
  </si>
  <si>
    <t>Результат</t>
  </si>
  <si>
    <t>Лучший результат</t>
  </si>
  <si>
    <t>№ номер</t>
  </si>
  <si>
    <t>КМС</t>
  </si>
  <si>
    <t>МС</t>
  </si>
  <si>
    <t>МСМК</t>
  </si>
  <si>
    <t>Выполн. разряд</t>
  </si>
  <si>
    <t>1ю</t>
  </si>
  <si>
    <t>2ю</t>
  </si>
  <si>
    <t>3ю</t>
  </si>
  <si>
    <t>сек</t>
  </si>
  <si>
    <t>забеги</t>
  </si>
  <si>
    <t>финал</t>
  </si>
  <si>
    <t>Нагр.№</t>
  </si>
  <si>
    <t>ДЕВУШКИ</t>
  </si>
  <si>
    <t>луч</t>
  </si>
  <si>
    <t>мин</t>
  </si>
  <si>
    <t>начало</t>
  </si>
  <si>
    <t>Министерство физической культуры и спорта Пензенской области</t>
  </si>
  <si>
    <t>бр</t>
  </si>
  <si>
    <r>
      <t xml:space="preserve">финал
</t>
    </r>
    <r>
      <rPr>
        <b/>
        <sz val="12"/>
        <rFont val="Times New Roman"/>
        <family val="1"/>
        <charset val="204"/>
      </rPr>
      <t>мин</t>
    </r>
  </si>
  <si>
    <r>
      <t xml:space="preserve">финал
</t>
    </r>
    <r>
      <rPr>
        <b/>
        <sz val="12"/>
        <rFont val="Times New Roman"/>
        <family val="1"/>
        <charset val="204"/>
      </rPr>
      <t>сек</t>
    </r>
  </si>
  <si>
    <t>финал
сумма</t>
  </si>
  <si>
    <t>А</t>
  </si>
  <si>
    <t>Б</t>
  </si>
  <si>
    <t>Рез-т</t>
  </si>
  <si>
    <t>Примеч.</t>
  </si>
  <si>
    <t>Высоты</t>
  </si>
  <si>
    <t>Нач.
выс</t>
  </si>
  <si>
    <t>Бег 200м</t>
  </si>
  <si>
    <t>Бег 400м</t>
  </si>
  <si>
    <t>Бег 800м</t>
  </si>
  <si>
    <t>Прыжок в высоту</t>
  </si>
  <si>
    <t>Прыжок в длину</t>
  </si>
  <si>
    <t>Результат попыток</t>
  </si>
  <si>
    <t>ручной хронометраж</t>
  </si>
  <si>
    <t>ПРОТОКОЛ</t>
  </si>
  <si>
    <t>Региональная общественная организация "Федерация легкой атлетики Пензенской области"</t>
  </si>
  <si>
    <t xml:space="preserve">04.06.16 - </t>
  </si>
  <si>
    <t>предварительные забеги</t>
  </si>
  <si>
    <t>финальные забеги</t>
  </si>
  <si>
    <t>№ дор</t>
  </si>
  <si>
    <t>Рефери</t>
  </si>
  <si>
    <t>Секретарь</t>
  </si>
  <si>
    <t>Ст.хронометрист</t>
  </si>
  <si>
    <t>Очки</t>
  </si>
  <si>
    <t>манеж УОР</t>
  </si>
  <si>
    <t>Бег 60м</t>
  </si>
  <si>
    <t xml:space="preserve"> забеги</t>
  </si>
  <si>
    <t>Бег 1500м</t>
  </si>
  <si>
    <t>Бег 60м с/б</t>
  </si>
  <si>
    <t>02-03</t>
  </si>
  <si>
    <t>00-01</t>
  </si>
  <si>
    <t>98-99</t>
  </si>
  <si>
    <t>Предв.
Рез-т</t>
  </si>
  <si>
    <t>ФИНАЛ</t>
  </si>
  <si>
    <t>Женщины КС</t>
  </si>
  <si>
    <t>Предв. Рез-т</t>
  </si>
  <si>
    <t>начало:</t>
  </si>
  <si>
    <t>личного первенства XXXVIII Фестиваля легкой атлетики  памяти Героя-Пограничника А.Е. Махалина</t>
  </si>
  <si>
    <t>ДЕВУШКИ 2003-2004г.р.</t>
  </si>
  <si>
    <t>08-09 декабря 2017 год</t>
  </si>
  <si>
    <t>ДЕВУШКИ 2001-2002г.р.</t>
  </si>
  <si>
    <t>ЮНИОРКИ 1999-2000г.р.</t>
  </si>
  <si>
    <t>Кубок спонсора, ЖЕНЩИНЫ 1998г.р. и старше</t>
  </si>
  <si>
    <t>личного первенства   XXXVIII Фестиваля легкой атлетики  памяти Героя-Пограничника А.Е. Махалина</t>
  </si>
  <si>
    <t>08-09 декабря 2017г</t>
  </si>
  <si>
    <t>Девушки 2003-2004г.р.</t>
  </si>
  <si>
    <t>Девушки 2001-2002г.р.</t>
  </si>
  <si>
    <t>Юниорки 1999-2000г.р.</t>
  </si>
  <si>
    <t>Цыбатова Мария</t>
  </si>
  <si>
    <t>Стрыжак Анастасия</t>
  </si>
  <si>
    <t>Саидова Ксения</t>
  </si>
  <si>
    <t>Серова Анна</t>
  </si>
  <si>
    <t xml:space="preserve"> СДЮСШОР 2</t>
  </si>
  <si>
    <t>Уразманова Карина</t>
  </si>
  <si>
    <t>Носова Алина</t>
  </si>
  <si>
    <t>Денисюк Алина</t>
  </si>
  <si>
    <t>Трубина Екатерина</t>
  </si>
  <si>
    <t>Чубенко Татьяна</t>
  </si>
  <si>
    <t xml:space="preserve">Матюшкина Ирина </t>
  </si>
  <si>
    <t>Вавренюк  Мария</t>
  </si>
  <si>
    <t>Гаврилина Ангелина</t>
  </si>
  <si>
    <t xml:space="preserve"> Самарский университет</t>
  </si>
  <si>
    <t>Осина Полина</t>
  </si>
  <si>
    <t>Барутто Полина</t>
  </si>
  <si>
    <t>Пискарева Кристина</t>
  </si>
  <si>
    <t>Мустафаева Карина</t>
  </si>
  <si>
    <t>Марескина Виолетта</t>
  </si>
  <si>
    <t>Комарницкая Кристина</t>
  </si>
  <si>
    <t>Калячкина Мария</t>
  </si>
  <si>
    <t>Кудашкина Яна</t>
  </si>
  <si>
    <t>Лялюхина Анна</t>
  </si>
  <si>
    <t>Панина Анастасия</t>
  </si>
  <si>
    <t>Беспалова Елизавета</t>
  </si>
  <si>
    <t>Самойлова Юлия</t>
  </si>
  <si>
    <t>Шаварина  Злата</t>
  </si>
  <si>
    <t>Потапова Ангелина</t>
  </si>
  <si>
    <t>Максимова Анастасия</t>
  </si>
  <si>
    <t>Кульчинская Дарья</t>
  </si>
  <si>
    <t>Ширматова Елизавета</t>
  </si>
  <si>
    <t>Мустафаева Валерия</t>
  </si>
  <si>
    <t>Стою Анна</t>
  </si>
  <si>
    <t>Ускова Эльвира</t>
  </si>
  <si>
    <t>Меденко Дарья</t>
  </si>
  <si>
    <t>Полубояровы О.Ю. И Ю.П.</t>
  </si>
  <si>
    <t>Самарская</t>
  </si>
  <si>
    <t xml:space="preserve">Самарская </t>
  </si>
  <si>
    <t>2000</t>
  </si>
  <si>
    <t>2001</t>
  </si>
  <si>
    <t>2002</t>
  </si>
  <si>
    <t>2003</t>
  </si>
  <si>
    <t>2004</t>
  </si>
  <si>
    <t>1997</t>
  </si>
  <si>
    <t>1998</t>
  </si>
  <si>
    <t>1995</t>
  </si>
  <si>
    <t>1999</t>
  </si>
  <si>
    <t xml:space="preserve"> Самарский университет, СДЮСШОР -2</t>
  </si>
  <si>
    <t xml:space="preserve"> СДЮСШОР-2</t>
  </si>
  <si>
    <t xml:space="preserve"> Самарский Университет, СДЮСШОР-2</t>
  </si>
  <si>
    <t>ЦСКА Самара</t>
  </si>
  <si>
    <t>СШОР-1</t>
  </si>
  <si>
    <t>СДЮСШОР Новокуйбышевск</t>
  </si>
  <si>
    <t>Востокова Н. П.</t>
  </si>
  <si>
    <t>Иванова Ю. С.</t>
  </si>
  <si>
    <t>Лобачева Е. Н.</t>
  </si>
  <si>
    <t>Зайцев И. С., Андронов Ю.В.</t>
  </si>
  <si>
    <t>Кальбердин И. С., Зайцев И. С., Андронов Ю. В.</t>
  </si>
  <si>
    <t>Кулешова М.В.</t>
  </si>
  <si>
    <t>Лобачев В. С., Кальбердин И. С.</t>
  </si>
  <si>
    <t>Гришкина В. П.</t>
  </si>
  <si>
    <t>Локтионова Н. Н.</t>
  </si>
  <si>
    <t>Комаров С. В.</t>
  </si>
  <si>
    <t>Борская СШ-1</t>
  </si>
  <si>
    <t>1</t>
  </si>
  <si>
    <t>2</t>
  </si>
  <si>
    <t>Наумова Елена</t>
  </si>
  <si>
    <t>Денисова Ангелина</t>
  </si>
  <si>
    <t>3</t>
  </si>
  <si>
    <t>Елисеева Полина</t>
  </si>
  <si>
    <t>Нижегородская</t>
  </si>
  <si>
    <t>Папин А.Ю</t>
  </si>
  <si>
    <t>Шалашова Ксения</t>
  </si>
  <si>
    <t>Власова Елизавета</t>
  </si>
  <si>
    <t>Дегтева Ксения</t>
  </si>
  <si>
    <t>Пензенская</t>
  </si>
  <si>
    <t>Казеева Ю.М.</t>
  </si>
  <si>
    <t xml:space="preserve"> ДЮСШ, Пачелма </t>
  </si>
  <si>
    <t>Ерофеева Алена</t>
  </si>
  <si>
    <t>Митронина Алевтина</t>
  </si>
  <si>
    <t>Небылицына Елена</t>
  </si>
  <si>
    <t>Щелчкова Елизавета</t>
  </si>
  <si>
    <t>Тамбовская</t>
  </si>
  <si>
    <t>ДЮСШ-1</t>
  </si>
  <si>
    <t xml:space="preserve">Долгова София </t>
  </si>
  <si>
    <t xml:space="preserve">Гаранина Полина </t>
  </si>
  <si>
    <t xml:space="preserve">Мотякина Лариса </t>
  </si>
  <si>
    <t xml:space="preserve">Устякина Наталия </t>
  </si>
  <si>
    <t>Бонарева С.В.</t>
  </si>
  <si>
    <t>Чернова Г.Н.</t>
  </si>
  <si>
    <t>Лемайкин В.А.</t>
  </si>
  <si>
    <t>Республика Мордовия</t>
  </si>
  <si>
    <t>Ведяйкина Ксения</t>
  </si>
  <si>
    <t>Маркина София</t>
  </si>
  <si>
    <t>Курбакова Ирина</t>
  </si>
  <si>
    <t>СШОР им.П.Г. Болотникова</t>
  </si>
  <si>
    <t>Забродин Р.А.</t>
  </si>
  <si>
    <t>ЦСП ТО</t>
  </si>
  <si>
    <t>Ковтун Н.Н.</t>
  </si>
  <si>
    <t>Тульская</t>
  </si>
  <si>
    <t>Жданова Екатерина</t>
  </si>
  <si>
    <t>Волкова Анастасия</t>
  </si>
  <si>
    <t>Абаева Екатерина</t>
  </si>
  <si>
    <t>Фильчев А.В.</t>
  </si>
  <si>
    <t>Колобродова  Валерия</t>
  </si>
  <si>
    <t>Черникова Ольга</t>
  </si>
  <si>
    <t>Ковтун Н.Н.,Спиридонов Б.А.</t>
  </si>
  <si>
    <t>Уланова Маргарита</t>
  </si>
  <si>
    <t xml:space="preserve">Желтенкова Виолетта </t>
  </si>
  <si>
    <t xml:space="preserve">Валялкина Елизавета </t>
  </si>
  <si>
    <t xml:space="preserve">Платонова Анастасия </t>
  </si>
  <si>
    <t>Андреев В.В. Кузнецов В.Б.</t>
  </si>
  <si>
    <t>Андреев В.В.</t>
  </si>
  <si>
    <t>КСШОР</t>
  </si>
  <si>
    <t>СОШ Старая Каменка</t>
  </si>
  <si>
    <t>СОШ.Старая Каменка</t>
  </si>
  <si>
    <t>Мусякаева Ляйля</t>
  </si>
  <si>
    <t>Бабушкина О.И.</t>
  </si>
  <si>
    <t>Саратовская</t>
  </si>
  <si>
    <t>Клишина Карина</t>
  </si>
  <si>
    <t>Никитина Полина</t>
  </si>
  <si>
    <t>Баранникова Нина</t>
  </si>
  <si>
    <t>Пантеева Оксана</t>
  </si>
  <si>
    <t>Гуляйкина Дарья</t>
  </si>
  <si>
    <t>Кудашкина З.К.</t>
  </si>
  <si>
    <t>ДЮСШ Энгельс</t>
  </si>
  <si>
    <t>Ромашко М.А.</t>
  </si>
  <si>
    <t>Лайтер Полина</t>
  </si>
  <si>
    <t>Распопова Яна</t>
  </si>
  <si>
    <t>Ященко Ксения</t>
  </si>
  <si>
    <t>Герасимова Александра</t>
  </si>
  <si>
    <t>Плеханова Алёна</t>
  </si>
  <si>
    <t>Кулагина Анастасия</t>
  </si>
  <si>
    <t>Полякова Анастасия</t>
  </si>
  <si>
    <t>Шевлякова Анастасия</t>
  </si>
  <si>
    <t>Логвиненко Екатерина</t>
  </si>
  <si>
    <t>Минахметова О.В.</t>
  </si>
  <si>
    <t>Неупряженко Алёна</t>
  </si>
  <si>
    <t>Тихненко С.Г.</t>
  </si>
  <si>
    <t>СДЮСШОР-6</t>
  </si>
  <si>
    <t>Иванова Анастасия</t>
  </si>
  <si>
    <t>Вдовенко Дарья</t>
  </si>
  <si>
    <t>Жаринова Елена</t>
  </si>
  <si>
    <t>Давлятшина Дания</t>
  </si>
  <si>
    <t>Кривушина Анастасия</t>
  </si>
  <si>
    <t>Королёва Олеся</t>
  </si>
  <si>
    <t>Беликовы Ю.Б., Н.И.</t>
  </si>
  <si>
    <t>Мухитдинова Диана</t>
  </si>
  <si>
    <t>Дранец Кристина</t>
  </si>
  <si>
    <t>Гризель Виктория</t>
  </si>
  <si>
    <t>Мироненко Валерия</t>
  </si>
  <si>
    <t>Николаенко Кристина</t>
  </si>
  <si>
    <t>Меньшикова Анна</t>
  </si>
  <si>
    <t>Леонтьева Наталья</t>
  </si>
  <si>
    <t>Тимченко Василиса</t>
  </si>
  <si>
    <t>Киселева Виктория</t>
  </si>
  <si>
    <t>Плотникова Ирина</t>
  </si>
  <si>
    <t>Голубенко Сандра</t>
  </si>
  <si>
    <t>Паутова Марина</t>
  </si>
  <si>
    <t>Подмарькова Виктория</t>
  </si>
  <si>
    <t>Шашкина Анастасия</t>
  </si>
  <si>
    <t>Сочко Марина</t>
  </si>
  <si>
    <t>Кущенкова Татьяна</t>
  </si>
  <si>
    <t>Жегулина Ольга</t>
  </si>
  <si>
    <t>Кузнецова Анастасия</t>
  </si>
  <si>
    <t>Агатицкая Алина</t>
  </si>
  <si>
    <t>ДЮСШ</t>
  </si>
  <si>
    <t>Устинова Ю.В.</t>
  </si>
  <si>
    <t>Бесчастнова Л.Н.</t>
  </si>
  <si>
    <t>№ п.п.</t>
  </si>
  <si>
    <t>СДЮСШОР-3 Тольятти</t>
  </si>
  <si>
    <t>Пузик Инна</t>
  </si>
  <si>
    <t>Пузик О.В</t>
  </si>
  <si>
    <t>Абузяров Р.Ф.</t>
  </si>
  <si>
    <t>Чекмарева Ева</t>
  </si>
  <si>
    <t>Скоморохова Мирослава</t>
  </si>
  <si>
    <t>Митясова Виктория</t>
  </si>
  <si>
    <t>Казанцева Маргарита</t>
  </si>
  <si>
    <t>Кувшинова Мария</t>
  </si>
  <si>
    <t>СДЮСШОР Заречный</t>
  </si>
  <si>
    <t>Сёмин С.В.</t>
  </si>
  <si>
    <t>Пупкова Марина</t>
  </si>
  <si>
    <t>ДЮСШ Вадинск</t>
  </si>
  <si>
    <t>Душутин В.В.</t>
  </si>
  <si>
    <t>Кондратенко Виктория</t>
  </si>
  <si>
    <t>Загоскино</t>
  </si>
  <si>
    <t>Беляков Ю.В</t>
  </si>
  <si>
    <t>Ветлужских Анастасия</t>
  </si>
  <si>
    <t>Пятахина Татьяна</t>
  </si>
  <si>
    <t>Петрищева Екатерина</t>
  </si>
  <si>
    <t>Мишина Татьяна</t>
  </si>
  <si>
    <t>Шестова Анастасия</t>
  </si>
  <si>
    <t>Заборовская Оксана</t>
  </si>
  <si>
    <t>Мичуринский ГАУ</t>
  </si>
  <si>
    <t>Мироненко В.И.</t>
  </si>
  <si>
    <t>ДЮСШ (Мичуринск)</t>
  </si>
  <si>
    <t>1996</t>
  </si>
  <si>
    <t>Балясникова Евгения</t>
  </si>
  <si>
    <t>Иванова Валерия</t>
  </si>
  <si>
    <t>Запорожченко Елизавета</t>
  </si>
  <si>
    <t>Колдина Анастасия</t>
  </si>
  <si>
    <t>Дивисевич Ульяна</t>
  </si>
  <si>
    <t>Патрина Мария</t>
  </si>
  <si>
    <t>СДЮСШОР "ЦПС по ЦИВС"</t>
  </si>
  <si>
    <t>Иванов А.Н.</t>
  </si>
  <si>
    <t>Солтан М.В.</t>
  </si>
  <si>
    <t>Плавунова Маргарита</t>
  </si>
  <si>
    <t>Петрушина Ольга</t>
  </si>
  <si>
    <t>Мурзина Олеся</t>
  </si>
  <si>
    <t>Серебрякова Марина</t>
  </si>
  <si>
    <t>Карпухина Мария</t>
  </si>
  <si>
    <t>Кичина Ксения</t>
  </si>
  <si>
    <t>Казьмина Мария</t>
  </si>
  <si>
    <t>Правдивцева Алина</t>
  </si>
  <si>
    <t>Иванова Елизавета</t>
  </si>
  <si>
    <t>Чернышова Ксения</t>
  </si>
  <si>
    <t>Ладина Дарья</t>
  </si>
  <si>
    <t>Гайкова Елизавета</t>
  </si>
  <si>
    <t>Коновалова Екатерина</t>
  </si>
  <si>
    <t>1994</t>
  </si>
  <si>
    <t>2007</t>
  </si>
  <si>
    <t>Мельникова Е.В.</t>
  </si>
  <si>
    <t>Лукьянова С.А</t>
  </si>
  <si>
    <t>ДЮСШ-2 Котовск</t>
  </si>
  <si>
    <t>Тютякова Олеся</t>
  </si>
  <si>
    <t>Коронцевич Дарья</t>
  </si>
  <si>
    <t>Бабошкина Татьяна</t>
  </si>
  <si>
    <t>Лёвина Татьяна</t>
  </si>
  <si>
    <t>Рычкова Ольга</t>
  </si>
  <si>
    <t>Пивцайкина Алена</t>
  </si>
  <si>
    <t>Порунова Анастасия</t>
  </si>
  <si>
    <t>Синичкина Анна</t>
  </si>
  <si>
    <t>Исупова Дарья</t>
  </si>
  <si>
    <t>Мордовия</t>
  </si>
  <si>
    <t>МГУ им. Н. П. Огарёва</t>
  </si>
  <si>
    <t>Разов В. Н.</t>
  </si>
  <si>
    <t>Бареев Ю. К.</t>
  </si>
  <si>
    <t>Иванов А. И.</t>
  </si>
  <si>
    <t>Запрялов В. А.</t>
  </si>
  <si>
    <t>Ступина Юлия</t>
  </si>
  <si>
    <t>Чегодайкина Марина</t>
  </si>
  <si>
    <t>Запрялов В.А</t>
  </si>
  <si>
    <t>СШОР им. П.Г.Болотникова, МГПИ</t>
  </si>
  <si>
    <t>СШОР им.П. Г. Болотникова, МГПИ</t>
  </si>
  <si>
    <t>Колесников Ангелина</t>
  </si>
  <si>
    <t>Родионова Надежда</t>
  </si>
  <si>
    <t>Герасимова Валерия</t>
  </si>
  <si>
    <t>ДЮСШ Башмаково</t>
  </si>
  <si>
    <t>Васин И.С.</t>
  </si>
  <si>
    <t>Безиков М.В.</t>
  </si>
  <si>
    <t xml:space="preserve">Титова Дарья </t>
  </si>
  <si>
    <t>Кадышева Эльнара</t>
  </si>
  <si>
    <t xml:space="preserve">Халилова Альбина </t>
  </si>
  <si>
    <t xml:space="preserve">Горшкова Света </t>
  </si>
  <si>
    <t>Шафеева Алина</t>
  </si>
  <si>
    <t xml:space="preserve">Служаева Вика </t>
  </si>
  <si>
    <t>Малкина Карина</t>
  </si>
  <si>
    <t xml:space="preserve">Выходцева Настя </t>
  </si>
  <si>
    <t xml:space="preserve">Засечное </t>
  </si>
  <si>
    <t>Чернышов А.В.</t>
  </si>
  <si>
    <t>Лобзова Анастасия</t>
  </si>
  <si>
    <t>Емелина Наталья</t>
  </si>
  <si>
    <t>Бутузова Ева</t>
  </si>
  <si>
    <t>Трясучкина Дарья</t>
  </si>
  <si>
    <t>Ефремова Дарья</t>
  </si>
  <si>
    <t>Мокшанцева Елизавета</t>
  </si>
  <si>
    <t>Лукьянова Диана</t>
  </si>
  <si>
    <t>Долотина Виктория</t>
  </si>
  <si>
    <t>Чернецова Ольга</t>
  </si>
  <si>
    <t>ПГУ</t>
  </si>
  <si>
    <t>Новинская С.Г.,Жаворонкин В.Н.</t>
  </si>
  <si>
    <t>Новинская С.Г.</t>
  </si>
  <si>
    <t>СДЮСШОР г.Заречный</t>
  </si>
  <si>
    <t>Аксеновы А.В. и Е.С.</t>
  </si>
  <si>
    <t>Аксеновы А.В. и Е.С., Костина О.А.</t>
  </si>
  <si>
    <t>Аксеновы А.В. и Е.С., Каташовы С.Н. и С.Д.</t>
  </si>
  <si>
    <t>ПГУАС</t>
  </si>
  <si>
    <t>Винокуров А.Г., Аксенов А.В., Казуров М.А.</t>
  </si>
  <si>
    <t>Аксенов А.В., Казуров М.А.</t>
  </si>
  <si>
    <t xml:space="preserve">Кирсанова Екатерина </t>
  </si>
  <si>
    <t>Арайкина Алена</t>
  </si>
  <si>
    <t>Шлеева Валерия</t>
  </si>
  <si>
    <t>Гуськова Татьяна</t>
  </si>
  <si>
    <t>Яковлева Дарья</t>
  </si>
  <si>
    <t>Фомина Ангелика</t>
  </si>
  <si>
    <t>Кирин В.П.</t>
  </si>
  <si>
    <t>ДЮСШ Спасск</t>
  </si>
  <si>
    <t>Грунюшкина Татьяна</t>
  </si>
  <si>
    <t>ДЮСШ-6, ПензГТУ</t>
  </si>
  <si>
    <t>Болгов Л.В.</t>
  </si>
  <si>
    <t>Кузнецова Виктория</t>
  </si>
  <si>
    <t>Кузнецова Дарья</t>
  </si>
  <si>
    <t>Белоусова Мария</t>
  </si>
  <si>
    <t>Митрофанова Карина</t>
  </si>
  <si>
    <t>Грачева Софья</t>
  </si>
  <si>
    <t>Улога М.В.</t>
  </si>
  <si>
    <t>Якомазова Анастасия</t>
  </si>
  <si>
    <t>Короблев В.В.</t>
  </si>
  <si>
    <t>Сумбаева Варвара</t>
  </si>
  <si>
    <t>Долгова Анастасия</t>
  </si>
  <si>
    <t>Кулькова Анастасия</t>
  </si>
  <si>
    <t>Петрова Влада</t>
  </si>
  <si>
    <t>Андреева Алина</t>
  </si>
  <si>
    <t>ДЮСШ-6</t>
  </si>
  <si>
    <t>Лелявин А.Ю.</t>
  </si>
  <si>
    <t>Седова Маргарита</t>
  </si>
  <si>
    <t>Корсакова Анастасия</t>
  </si>
  <si>
    <t>Абрамова Вероника</t>
  </si>
  <si>
    <t>Зюзина Ирина</t>
  </si>
  <si>
    <t>Лагункина Милена</t>
  </si>
  <si>
    <t>ДЮСШ-7</t>
  </si>
  <si>
    <t>Фернандес Лида</t>
  </si>
  <si>
    <t>Исаева Юлия</t>
  </si>
  <si>
    <t>Федюшкина Валерия</t>
  </si>
  <si>
    <t>Иванов А.И., Кондов Г.И.</t>
  </si>
  <si>
    <t>Масеев В.Н., Бебенов А.В.</t>
  </si>
  <si>
    <t xml:space="preserve">начало: </t>
  </si>
  <si>
    <t>08-09 декабря 2017г.</t>
  </si>
  <si>
    <t>Новичкова Полина</t>
  </si>
  <si>
    <t>ДЮСШ Бессоновка</t>
  </si>
  <si>
    <t>Аношин О.В.,Гарынов А.А.</t>
  </si>
  <si>
    <t>Швеенкова Ольга</t>
  </si>
  <si>
    <t>Жиженкова С.С.</t>
  </si>
  <si>
    <t>Лазарчева Валерия</t>
  </si>
  <si>
    <t>Игошкина Дарья</t>
  </si>
  <si>
    <t>ЦСП</t>
  </si>
  <si>
    <t>Копылова О.Н.</t>
  </si>
  <si>
    <t>Банникова Екатерина</t>
  </si>
  <si>
    <t>Еремина Алена</t>
  </si>
  <si>
    <t>Слугина Дарья</t>
  </si>
  <si>
    <t>Сисина Капитолина</t>
  </si>
  <si>
    <t>Удовина Виоллета</t>
  </si>
  <si>
    <t>Сидорова Валерия</t>
  </si>
  <si>
    <t>Семикова Светлана</t>
  </si>
  <si>
    <t>Краснова И.Н.,Любомиров И.С.</t>
  </si>
  <si>
    <t>Рябухина Дарья</t>
  </si>
  <si>
    <t>Дерябина Ксения</t>
  </si>
  <si>
    <t>Краснова И.Н.</t>
  </si>
  <si>
    <t>Наумчак Анастасия</t>
  </si>
  <si>
    <t>Заболотских Виктория</t>
  </si>
  <si>
    <t>Карасик Н.А.и А.Г.</t>
  </si>
  <si>
    <t>Скрипкина Кристина</t>
  </si>
  <si>
    <t>Черкунова Елизавета</t>
  </si>
  <si>
    <t>Ерёмина Елена</t>
  </si>
  <si>
    <t>Папуашвили Лиана</t>
  </si>
  <si>
    <t>Грошева Полина</t>
  </si>
  <si>
    <t>Журавлёва Елена</t>
  </si>
  <si>
    <t>Ляшонкова Екатерина</t>
  </si>
  <si>
    <t>Шантарина Яна</t>
  </si>
  <si>
    <t>Андрикова Маргарита</t>
  </si>
  <si>
    <t>Суздальцева Екатерина</t>
  </si>
  <si>
    <t>Урванова Екатерина</t>
  </si>
  <si>
    <t>Кузнецова Ксения</t>
  </si>
  <si>
    <t>Безверхова Ангелина</t>
  </si>
  <si>
    <t>Конова Т.В</t>
  </si>
  <si>
    <t>Вакуляк Полина</t>
  </si>
  <si>
    <t>Ломтева Влада</t>
  </si>
  <si>
    <t>Цыбочкина Александра</t>
  </si>
  <si>
    <t>Богомолова Оксана</t>
  </si>
  <si>
    <t>Романова Ирина</t>
  </si>
  <si>
    <t>Воронова Ульяна</t>
  </si>
  <si>
    <t>Липатова Анастасия</t>
  </si>
  <si>
    <t>Куренкова Дарья</t>
  </si>
  <si>
    <t>Ненашева Людмила</t>
  </si>
  <si>
    <t>Дюсш Мокшан</t>
  </si>
  <si>
    <t>Дудченко Д.А</t>
  </si>
  <si>
    <t>Краснова Анна</t>
  </si>
  <si>
    <t>Краснова Юлия</t>
  </si>
  <si>
    <t>Тихонова Дарья</t>
  </si>
  <si>
    <t>Гуркина Елизавета</t>
  </si>
  <si>
    <t>Губ.лицей</t>
  </si>
  <si>
    <t>Шиндин Н.Г</t>
  </si>
  <si>
    <t>Кудашева Ольга</t>
  </si>
  <si>
    <t>Зябирова Зарина</t>
  </si>
  <si>
    <t>Павлова Виктория</t>
  </si>
  <si>
    <t>Серебрякова Влада</t>
  </si>
  <si>
    <t>Заболотских Яна</t>
  </si>
  <si>
    <t>Тефанова Елизавета</t>
  </si>
  <si>
    <t>Семенова Любовь</t>
  </si>
  <si>
    <t>Рузманова Карина</t>
  </si>
  <si>
    <t>Смирнова Елена</t>
  </si>
  <si>
    <t>Кузнецов В.Б</t>
  </si>
  <si>
    <t>Славная Олеся</t>
  </si>
  <si>
    <t>Трялина Дарья</t>
  </si>
  <si>
    <t>Родионова А.И, Безиков М.В.</t>
  </si>
  <si>
    <t>Алешкина Екатерина</t>
  </si>
  <si>
    <t>Хорошева Кристина</t>
  </si>
  <si>
    <t>1993</t>
  </si>
  <si>
    <t>Родионова А.И, Безиков М.В. Ковтун И.И</t>
  </si>
  <si>
    <t>Родионова А.И.</t>
  </si>
  <si>
    <t>Пахомова Анна</t>
  </si>
  <si>
    <t>Родионова А.И.,Конова Т.В</t>
  </si>
  <si>
    <t>Федосеевская Анастасия</t>
  </si>
  <si>
    <t>Родионова А.И.,Карасик</t>
  </si>
  <si>
    <t>Борискина Мария</t>
  </si>
  <si>
    <t>Беляев С.Н</t>
  </si>
  <si>
    <t>Золотарёва Марта</t>
  </si>
  <si>
    <t>Бодина Мария</t>
  </si>
  <si>
    <t>Сивкова Дарья</t>
  </si>
  <si>
    <t>Греднева Анастасия</t>
  </si>
  <si>
    <t>Малашина Юлия</t>
  </si>
  <si>
    <t>Красновы Р.Б. К.И.</t>
  </si>
  <si>
    <t>Русяйкина Ирина</t>
  </si>
  <si>
    <t>Березина Анастасия</t>
  </si>
  <si>
    <t>Стародубова Ангелина</t>
  </si>
  <si>
    <t>Таркина Виктория</t>
  </si>
  <si>
    <t>Власова Диана</t>
  </si>
  <si>
    <t>Поискова Анастасия</t>
  </si>
  <si>
    <t>Волкова Алена</t>
  </si>
  <si>
    <t>Потапова Елизавета</t>
  </si>
  <si>
    <t>Красновы Р.Б. К.И. Трухановы М.Г.</t>
  </si>
  <si>
    <t>Красновы Р.Б. К.И. Тюленевы С.В,С.Е.</t>
  </si>
  <si>
    <t>Булдакова Валерия</t>
  </si>
  <si>
    <t>Наумова Юлия</t>
  </si>
  <si>
    <t>Андреева Елена</t>
  </si>
  <si>
    <t>Кузнецов А.М</t>
  </si>
  <si>
    <t>Субботина Алена</t>
  </si>
  <si>
    <t>Кабанова Н.С.</t>
  </si>
  <si>
    <t>Расяева Анна</t>
  </si>
  <si>
    <t>Потешкина Анна</t>
  </si>
  <si>
    <t>Павлова Анастасия</t>
  </si>
  <si>
    <t>Ермшина Марина</t>
  </si>
  <si>
    <t>Гришина Ангелина</t>
  </si>
  <si>
    <t>Андреева Кристина</t>
  </si>
  <si>
    <t>Лаушкина Дарья</t>
  </si>
  <si>
    <t>Сенокосова Динара</t>
  </si>
  <si>
    <t>Аленкина Варвара</t>
  </si>
  <si>
    <t>Карнатова Полина</t>
  </si>
  <si>
    <t>Зинуков А.В</t>
  </si>
  <si>
    <t>Агеева Ирина</t>
  </si>
  <si>
    <t>Гарынов А.А</t>
  </si>
  <si>
    <t>Умарова Виктория</t>
  </si>
  <si>
    <t>Гарынов А.А, Аксенов А.В</t>
  </si>
  <si>
    <t>Петухова Виктория</t>
  </si>
  <si>
    <t>Портнова Анастасия</t>
  </si>
  <si>
    <t>Фомина Ульяна</t>
  </si>
  <si>
    <t>Зинуков А.В, Каташов С.Н.</t>
  </si>
  <si>
    <t>Шабалова Виктория</t>
  </si>
  <si>
    <t>Глухова Дарья</t>
  </si>
  <si>
    <t>Трубкина Алина</t>
  </si>
  <si>
    <t>Девяткина Ксения</t>
  </si>
  <si>
    <t>Ильина Светлана</t>
  </si>
  <si>
    <t>Безяева Анастасия</t>
  </si>
  <si>
    <t>Дубоносова С.В.</t>
  </si>
  <si>
    <t>Тюсенко Мария</t>
  </si>
  <si>
    <t>Павлова Татьяна</t>
  </si>
  <si>
    <t>Баландина Светлана</t>
  </si>
  <si>
    <t>Степанова Дарья</t>
  </si>
  <si>
    <t>Максимшкина Алина</t>
  </si>
  <si>
    <t>Какулина Ангелина</t>
  </si>
  <si>
    <t>Кошелькова Ольга</t>
  </si>
  <si>
    <t>Фурс Оксана</t>
  </si>
  <si>
    <t>Чубаева Ксения</t>
  </si>
  <si>
    <t>Смирнова Е.Н., Сафонова Т.В.</t>
  </si>
  <si>
    <t>ДЮСШ-2 Кузнецк</t>
  </si>
  <si>
    <t>Харитонова Арина</t>
  </si>
  <si>
    <t>Акатьев В.В</t>
  </si>
  <si>
    <t>Федотова Ксения</t>
  </si>
  <si>
    <t>Акатьев В.В,Смирнова Е.Н.</t>
  </si>
  <si>
    <t>Салкевич Мария</t>
  </si>
  <si>
    <t>Смирнова Е.Н., Ермакова Н.В</t>
  </si>
  <si>
    <t>Ступникова Юлия</t>
  </si>
  <si>
    <t>Мураева Мария</t>
  </si>
  <si>
    <t>Сопруненко В.П, Акатьев В.В</t>
  </si>
  <si>
    <t>Мураева Дарья</t>
  </si>
  <si>
    <t>Медведева Анастасия</t>
  </si>
  <si>
    <t>Макарова Арина</t>
  </si>
  <si>
    <t>Кемаева Анна</t>
  </si>
  <si>
    <t>Исмаилова Алина</t>
  </si>
  <si>
    <t>Жукова Юлия</t>
  </si>
  <si>
    <t>Денисова Екатерина</t>
  </si>
  <si>
    <t>Гусарова Екатерина</t>
  </si>
  <si>
    <t>Боронова Ульяна</t>
  </si>
  <si>
    <t>Баженова Дарья</t>
  </si>
  <si>
    <t>Каримова Полина</t>
  </si>
  <si>
    <t>Димаев Р.Р</t>
  </si>
  <si>
    <t>Донскова Алёна</t>
  </si>
  <si>
    <t>Каримова Валерия</t>
  </si>
  <si>
    <t>Захарова Елена</t>
  </si>
  <si>
    <t>55.</t>
  </si>
  <si>
    <t>69.</t>
  </si>
  <si>
    <t>55;</t>
  </si>
  <si>
    <t>69;</t>
  </si>
  <si>
    <t>30.</t>
  </si>
  <si>
    <t>Черкасова Софья</t>
  </si>
  <si>
    <t>Димаев М.Р.</t>
  </si>
  <si>
    <t>Засечное</t>
  </si>
  <si>
    <t>Евсеева Карина</t>
  </si>
  <si>
    <t>Тюленевы С.В.,С.Е.</t>
  </si>
  <si>
    <t>Кадерова Марьям</t>
  </si>
  <si>
    <t>СДЮСШОР, УОР</t>
  </si>
  <si>
    <t>Мигунова Алсу</t>
  </si>
  <si>
    <t>525.</t>
  </si>
  <si>
    <t>121.</t>
  </si>
  <si>
    <t>122.</t>
  </si>
  <si>
    <t>109.</t>
  </si>
  <si>
    <t>ДЮСШ-3 Арзамас</t>
  </si>
  <si>
    <t>Рамазанова Диана</t>
  </si>
  <si>
    <t>ДЮСШ-1, КСШОР</t>
  </si>
  <si>
    <t>Кирдяпкина Валерия</t>
  </si>
  <si>
    <t>Бильданова Фатима</t>
  </si>
  <si>
    <t>СДЮСШОР-2</t>
  </si>
  <si>
    <t>08.12.17 - 11.25</t>
  </si>
  <si>
    <t>08.12.17 - 11.40</t>
  </si>
  <si>
    <t>08.12.17 - 11.50</t>
  </si>
  <si>
    <t>08.12.17 - 12.00</t>
  </si>
  <si>
    <t>08.12.17 - 10.25</t>
  </si>
  <si>
    <t>08.12.17 - 15.15</t>
  </si>
  <si>
    <t>08.12.17 - 15.35</t>
  </si>
  <si>
    <t>08.12.17 - 15.50</t>
  </si>
  <si>
    <t>08.12.17 - 17.15</t>
  </si>
  <si>
    <t>08.12.17 - 17.23</t>
  </si>
  <si>
    <t>08.12.17 - 17.30</t>
  </si>
  <si>
    <t>08.12.17 - 15.45</t>
  </si>
  <si>
    <t>09.12.17 - 13.25</t>
  </si>
  <si>
    <t>09.12.17 - 13.50</t>
  </si>
  <si>
    <t>100.</t>
  </si>
  <si>
    <t xml:space="preserve">Деревянко </t>
  </si>
  <si>
    <t>4</t>
  </si>
  <si>
    <t>5</t>
  </si>
  <si>
    <t>сошла</t>
  </si>
  <si>
    <t>03,4</t>
  </si>
  <si>
    <t>04,9</t>
  </si>
  <si>
    <t>05,3</t>
  </si>
  <si>
    <t>11,6</t>
  </si>
  <si>
    <t>06,1</t>
  </si>
  <si>
    <t>07,9</t>
  </si>
  <si>
    <t>09,1</t>
  </si>
  <si>
    <t>10,1</t>
  </si>
  <si>
    <t>02,1</t>
  </si>
  <si>
    <t>08,9</t>
  </si>
  <si>
    <t>05,7</t>
  </si>
  <si>
    <t>08,3</t>
  </si>
  <si>
    <t>08,8</t>
  </si>
  <si>
    <t>27,4</t>
  </si>
  <si>
    <t>04,4</t>
  </si>
  <si>
    <t>10,7</t>
  </si>
  <si>
    <t>13,6</t>
  </si>
  <si>
    <t>07,4</t>
  </si>
  <si>
    <t>08,4</t>
  </si>
  <si>
    <t>32,4</t>
  </si>
  <si>
    <t>09,7</t>
  </si>
  <si>
    <t>15,3</t>
  </si>
  <si>
    <t>н.я</t>
  </si>
  <si>
    <t>13,2</t>
  </si>
  <si>
    <t>17,1</t>
  </si>
  <si>
    <t>14,3</t>
  </si>
  <si>
    <t>08.12.17-11.15</t>
  </si>
  <si>
    <t>Пешкова Елена</t>
  </si>
  <si>
    <t>Сюмкина Людмила</t>
  </si>
  <si>
    <t>6</t>
  </si>
  <si>
    <t>7</t>
  </si>
  <si>
    <t>8</t>
  </si>
  <si>
    <t>Капёшкина Виктория</t>
  </si>
  <si>
    <t>Спирина Алина</t>
  </si>
  <si>
    <t>Кораблев В.В</t>
  </si>
  <si>
    <t>дискл.162.7</t>
  </si>
  <si>
    <t>Какулина Алина</t>
  </si>
  <si>
    <t>09.12.2017 - 10.00</t>
  </si>
  <si>
    <t>09.12.2017 - 10.30</t>
  </si>
  <si>
    <t>09.12.2017 - 11.00</t>
  </si>
  <si>
    <t>09.12.2017 - 11.20</t>
  </si>
  <si>
    <t>09.12.17 - 14.25</t>
  </si>
  <si>
    <t>09.12.2017 - 14.45</t>
  </si>
  <si>
    <t>начало:  09.12.17 - 12.00</t>
  </si>
  <si>
    <t>58,7</t>
  </si>
  <si>
    <t>59,1</t>
  </si>
  <si>
    <t>02,8</t>
  </si>
  <si>
    <t>59,6</t>
  </si>
  <si>
    <t>01,3</t>
  </si>
  <si>
    <t>05,9</t>
  </si>
  <si>
    <t>06,2</t>
  </si>
  <si>
    <t>23,7</t>
  </si>
  <si>
    <t>03,0</t>
  </si>
  <si>
    <t>03,9</t>
  </si>
  <si>
    <t>01,0</t>
  </si>
  <si>
    <t>05,5</t>
  </si>
  <si>
    <t>05,8</t>
  </si>
  <si>
    <t>09,4</t>
  </si>
  <si>
    <t>08,0</t>
  </si>
  <si>
    <t>диск.163.3</t>
  </si>
  <si>
    <t>08,5</t>
  </si>
  <si>
    <t>15,2</t>
  </si>
  <si>
    <t>12,9</t>
  </si>
  <si>
    <t>15,0</t>
  </si>
  <si>
    <t>10,5</t>
  </si>
  <si>
    <t>09,5</t>
  </si>
  <si>
    <t>13,8</t>
  </si>
  <si>
    <t>дискв.163.3</t>
  </si>
  <si>
    <t>место</t>
  </si>
  <si>
    <t>59,2</t>
  </si>
  <si>
    <t>00,5</t>
  </si>
  <si>
    <t>07,7</t>
  </si>
  <si>
    <t>11,3</t>
  </si>
  <si>
    <t>01,4</t>
  </si>
  <si>
    <t>02,0</t>
  </si>
  <si>
    <t>07,0</t>
  </si>
  <si>
    <t>11,7</t>
  </si>
  <si>
    <t>14,4</t>
  </si>
  <si>
    <t>00,9</t>
  </si>
  <si>
    <t>05,2</t>
  </si>
  <si>
    <t>07,3</t>
  </si>
  <si>
    <t>04,8</t>
  </si>
  <si>
    <t>06,4</t>
  </si>
  <si>
    <t>09,2</t>
  </si>
  <si>
    <t>56,8</t>
  </si>
  <si>
    <t>59,8</t>
  </si>
  <si>
    <t>04,3</t>
  </si>
  <si>
    <t>55,5</t>
  </si>
  <si>
    <t>59,4</t>
  </si>
  <si>
    <t>59,7</t>
  </si>
  <si>
    <t>00,3</t>
  </si>
  <si>
    <t>01,1</t>
  </si>
  <si>
    <t>57,0</t>
  </si>
  <si>
    <t>58,9</t>
  </si>
  <si>
    <t>02,3</t>
  </si>
  <si>
    <t>5,52          5,73</t>
  </si>
  <si>
    <t>х</t>
  </si>
  <si>
    <t xml:space="preserve">     5,63             х         х</t>
  </si>
  <si>
    <t>5,24       5,26</t>
  </si>
  <si>
    <t>5,26                 х          5,20</t>
  </si>
  <si>
    <t>4,85             5,17             5,16</t>
  </si>
  <si>
    <t>5,04            5,12             5,06</t>
  </si>
  <si>
    <t>4,98              х                4,97</t>
  </si>
  <si>
    <t>4,93          х</t>
  </si>
  <si>
    <t>3,82          4,94</t>
  </si>
  <si>
    <t>5,0            4,92</t>
  </si>
  <si>
    <t>4,70          4,75          4,55</t>
  </si>
  <si>
    <t>4,41        4,22            4,28</t>
  </si>
  <si>
    <t>4,15           4,21</t>
  </si>
  <si>
    <t>х             4,24</t>
  </si>
  <si>
    <t>4,62          4,66</t>
  </si>
  <si>
    <t>финал
мин</t>
  </si>
  <si>
    <t>финал
сек</t>
  </si>
  <si>
    <t>54,2</t>
  </si>
  <si>
    <t>55,4</t>
  </si>
  <si>
    <t>57,4</t>
  </si>
  <si>
    <t>00,7</t>
  </si>
  <si>
    <t>34,1</t>
  </si>
  <si>
    <t>06,8</t>
  </si>
  <si>
    <t>37,4</t>
  </si>
  <si>
    <t>н.я.</t>
  </si>
  <si>
    <t>50,3</t>
  </si>
  <si>
    <t>03,2</t>
  </si>
  <si>
    <t>24,3</t>
  </si>
  <si>
    <t>33,8</t>
  </si>
  <si>
    <t>43,0</t>
  </si>
  <si>
    <t>35,0</t>
  </si>
  <si>
    <t>46,1</t>
  </si>
  <si>
    <t>49,9</t>
  </si>
  <si>
    <t>52,1</t>
  </si>
  <si>
    <t>56,2</t>
  </si>
  <si>
    <t>08,1</t>
  </si>
  <si>
    <t>20,8</t>
  </si>
  <si>
    <t>21,2</t>
  </si>
  <si>
    <t>21,4</t>
  </si>
  <si>
    <t xml:space="preserve">ЮНИОРКИ 1999-2000г.р. </t>
  </si>
  <si>
    <t xml:space="preserve"> ЖЕНЩИНЫ КС 1998г.р. и старше</t>
  </si>
  <si>
    <t>Беляев С.Н, Скуднов В.М</t>
  </si>
  <si>
    <t>снят</t>
  </si>
  <si>
    <t>Беляев С.Н,Зотова Н.А,</t>
  </si>
  <si>
    <t>ПГУ,КСШОР</t>
  </si>
  <si>
    <t>Беляев С.Н,Греднев Р.</t>
  </si>
  <si>
    <t>КСШОР, ДЮСШ Пензенский</t>
  </si>
  <si>
    <t>л</t>
  </si>
  <si>
    <t>РЕЗУЛЬТАТЫ</t>
  </si>
  <si>
    <t>ПРИЛОЖЕНИЕ</t>
  </si>
  <si>
    <t>ХХХ</t>
  </si>
  <si>
    <t>09.12.17 - 12.00</t>
  </si>
  <si>
    <t>26,4</t>
  </si>
  <si>
    <t>32,7</t>
  </si>
  <si>
    <t>33,7</t>
  </si>
  <si>
    <t>39,5</t>
  </si>
  <si>
    <t>43,5</t>
  </si>
  <si>
    <t>47,9</t>
  </si>
  <si>
    <t>53,6</t>
  </si>
  <si>
    <r>
      <rPr>
        <b/>
        <sz val="12"/>
        <color theme="0"/>
        <rFont val="Times New Roman"/>
        <family val="1"/>
        <charset val="204"/>
      </rPr>
      <t>_</t>
    </r>
    <r>
      <rPr>
        <b/>
        <sz val="12"/>
        <rFont val="Times New Roman"/>
        <family val="1"/>
        <charset val="204"/>
      </rPr>
      <t>175</t>
    </r>
  </si>
  <si>
    <t>21,8</t>
  </si>
  <si>
    <t>23,0</t>
  </si>
  <si>
    <t>23,6</t>
  </si>
  <si>
    <t>25,3</t>
  </si>
  <si>
    <t>37,9</t>
  </si>
  <si>
    <t>30,2</t>
  </si>
  <si>
    <t>41,3</t>
  </si>
  <si>
    <t>42,3</t>
  </si>
  <si>
    <t>42,5</t>
  </si>
  <si>
    <t>52,3</t>
  </si>
  <si>
    <t>31,4</t>
  </si>
  <si>
    <t>32,8</t>
  </si>
  <si>
    <t>35,8</t>
  </si>
  <si>
    <t>39,8</t>
  </si>
  <si>
    <t>40,9</t>
  </si>
  <si>
    <t>43,9</t>
  </si>
  <si>
    <t>44,9</t>
  </si>
  <si>
    <t>48,1</t>
  </si>
  <si>
    <t>19,4</t>
  </si>
  <si>
    <t>20,6</t>
  </si>
  <si>
    <t>22,4</t>
  </si>
  <si>
    <t>27,3</t>
  </si>
  <si>
    <t>31,2</t>
  </si>
  <si>
    <t>32,3</t>
  </si>
  <si>
    <t>33,1</t>
  </si>
  <si>
    <t>13,3</t>
  </si>
  <si>
    <t>17,3</t>
  </si>
  <si>
    <t>17,7</t>
  </si>
  <si>
    <t>26,7</t>
  </si>
  <si>
    <t>29,6</t>
  </si>
  <si>
    <t>33,0</t>
  </si>
  <si>
    <t>18,0</t>
  </si>
  <si>
    <t>19,9</t>
  </si>
  <si>
    <t>20,5</t>
  </si>
  <si>
    <t>26,2</t>
  </si>
  <si>
    <t>27,6</t>
  </si>
  <si>
    <t>29,4</t>
  </si>
  <si>
    <t>36,6</t>
  </si>
  <si>
    <t>08.12.17 - 14.45</t>
  </si>
  <si>
    <t>09.12.17 - 10.00</t>
  </si>
  <si>
    <t>09.12.17 - 13.20</t>
  </si>
  <si>
    <t>09.12.17 - 10.30</t>
  </si>
  <si>
    <t>09.12.17 - 13.45</t>
  </si>
  <si>
    <t>09.12.17 - 11.00</t>
  </si>
  <si>
    <t>09.12.17 - 14.20</t>
  </si>
  <si>
    <t>09.12.17 - 11.20</t>
  </si>
  <si>
    <t>09.12.17 - 14.40</t>
  </si>
  <si>
    <t xml:space="preserve">09.12.17 - 13.50 </t>
  </si>
  <si>
    <t>08.12.17- 17.30</t>
  </si>
  <si>
    <t>08.12.17 - 10.10</t>
  </si>
  <si>
    <t>08.12.17 - 11.15</t>
  </si>
  <si>
    <t>08.12.17 - 10.13</t>
  </si>
  <si>
    <t>08.12.17 - 10.15</t>
  </si>
  <si>
    <t>08.12.17 - 10.18</t>
  </si>
  <si>
    <t>финальные соревнования</t>
  </si>
  <si>
    <t>финальные соревнвоания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</si>
</sst>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-419]General"/>
  </numFmts>
  <fonts count="27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7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color indexed="22"/>
      <name val="Times New Roman"/>
      <family val="1"/>
      <charset val="204"/>
    </font>
    <font>
      <sz val="10"/>
      <color indexed="8"/>
      <name val="Arial Cyr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5" fillId="0" borderId="0"/>
  </cellStyleXfs>
  <cellXfs count="40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vertical="top"/>
    </xf>
    <xf numFmtId="0" fontId="6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left" wrapText="1"/>
    </xf>
    <xf numFmtId="0" fontId="2" fillId="0" borderId="0" xfId="0" applyNumberFormat="1" applyFont="1" applyFill="1" applyBorder="1" applyAlignment="1">
      <alignment vertical="top"/>
    </xf>
    <xf numFmtId="0" fontId="2" fillId="0" borderId="0" xfId="0" applyNumberFormat="1" applyFont="1" applyFill="1" applyBorder="1"/>
    <xf numFmtId="49" fontId="5" fillId="2" borderId="1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right" vertical="top"/>
    </xf>
    <xf numFmtId="0" fontId="4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 applyAlignment="1" applyProtection="1">
      <protection hidden="1"/>
    </xf>
    <xf numFmtId="0" fontId="4" fillId="0" borderId="0" xfId="0" applyFont="1" applyFill="1" applyAlignment="1" applyProtection="1">
      <alignment wrapText="1"/>
      <protection hidden="1"/>
    </xf>
    <xf numFmtId="0" fontId="2" fillId="0" borderId="0" xfId="0" applyFont="1" applyFill="1" applyAlignment="1" applyProtection="1">
      <alignment horizontal="center" wrapText="1"/>
      <protection hidden="1"/>
    </xf>
    <xf numFmtId="49" fontId="4" fillId="0" borderId="0" xfId="0" applyNumberFormat="1" applyFont="1" applyFill="1" applyAlignment="1" applyProtection="1">
      <alignment horizontal="left"/>
      <protection hidden="1"/>
    </xf>
    <xf numFmtId="0" fontId="4" fillId="0" borderId="0" xfId="0" applyFont="1" applyFill="1" applyAlignment="1" applyProtection="1">
      <alignment horizontal="center" wrapText="1"/>
      <protection hidden="1"/>
    </xf>
    <xf numFmtId="49" fontId="4" fillId="0" borderId="0" xfId="0" applyNumberFormat="1" applyFont="1" applyFill="1" applyAlignment="1" applyProtection="1">
      <alignment horizontal="left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9" fillId="0" borderId="0" xfId="0" applyNumberFormat="1" applyFont="1" applyFill="1" applyAlignment="1">
      <alignment horizontal="center"/>
    </xf>
    <xf numFmtId="0" fontId="4" fillId="0" borderId="0" xfId="0" applyFont="1" applyFill="1" applyAlignment="1" applyProtection="1">
      <alignment horizontal="right"/>
      <protection hidden="1"/>
    </xf>
    <xf numFmtId="2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8" fillId="0" borderId="1" xfId="0" applyFont="1" applyFill="1" applyBorder="1" applyAlignment="1" applyProtection="1">
      <alignment horizontal="center" vertical="top"/>
      <protection hidden="1"/>
    </xf>
    <xf numFmtId="0" fontId="8" fillId="0" borderId="1" xfId="0" applyNumberFormat="1" applyFont="1" applyFill="1" applyBorder="1" applyAlignment="1" applyProtection="1">
      <alignment horizontal="left" vertical="top"/>
      <protection hidden="1"/>
    </xf>
    <xf numFmtId="0" fontId="8" fillId="0" borderId="0" xfId="0" applyFont="1" applyFill="1" applyBorder="1" applyAlignment="1" applyProtection="1">
      <alignment horizontal="center" vertical="top" wrapText="1"/>
      <protection hidden="1"/>
    </xf>
    <xf numFmtId="49" fontId="2" fillId="4" borderId="0" xfId="0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 applyProtection="1">
      <protection hidden="1"/>
    </xf>
    <xf numFmtId="164" fontId="4" fillId="0" borderId="0" xfId="0" applyNumberFormat="1" applyFont="1" applyFill="1" applyBorder="1" applyAlignment="1" applyProtection="1">
      <alignment horizontal="right" wrapText="1"/>
      <protection hidden="1"/>
    </xf>
    <xf numFmtId="164" fontId="2" fillId="4" borderId="0" xfId="0" applyNumberFormat="1" applyFont="1" applyFill="1" applyAlignment="1">
      <alignment horizontal="center"/>
    </xf>
    <xf numFmtId="164" fontId="8" fillId="0" borderId="0" xfId="0" applyNumberFormat="1" applyFont="1" applyFill="1" applyBorder="1" applyAlignment="1" applyProtection="1">
      <alignment horizontal="center" vertical="top" wrapText="1"/>
      <protection hidden="1"/>
    </xf>
    <xf numFmtId="164" fontId="2" fillId="5" borderId="0" xfId="0" applyNumberFormat="1" applyFont="1" applyFill="1" applyAlignment="1">
      <alignment horizontal="center"/>
    </xf>
    <xf numFmtId="0" fontId="8" fillId="0" borderId="0" xfId="0" applyFont="1" applyFill="1" applyBorder="1" applyAlignment="1" applyProtection="1">
      <alignment horizontal="center" vertical="top"/>
      <protection hidden="1"/>
    </xf>
    <xf numFmtId="0" fontId="8" fillId="0" borderId="0" xfId="0" applyFont="1" applyFill="1" applyBorder="1" applyAlignment="1" applyProtection="1">
      <alignment horizontal="left" vertical="top" wrapText="1"/>
      <protection hidden="1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Alignment="1" applyProtection="1">
      <alignment horizontal="left"/>
      <protection hidden="1"/>
    </xf>
    <xf numFmtId="0" fontId="0" fillId="0" borderId="0" xfId="0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164" fontId="2" fillId="0" borderId="0" xfId="0" applyNumberFormat="1" applyFont="1" applyFill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0" fontId="8" fillId="0" borderId="1" xfId="0" applyNumberFormat="1" applyFont="1" applyFill="1" applyBorder="1" applyAlignment="1" applyProtection="1">
      <alignment horizontal="center" vertical="top"/>
      <protection hidden="1"/>
    </xf>
    <xf numFmtId="0" fontId="12" fillId="0" borderId="0" xfId="0" applyFont="1" applyFill="1" applyAlignment="1">
      <alignment horizontal="left"/>
    </xf>
    <xf numFmtId="0" fontId="13" fillId="0" borderId="0" xfId="0" applyFont="1" applyFill="1" applyAlignment="1" applyProtection="1">
      <alignment wrapText="1"/>
      <protection hidden="1"/>
    </xf>
    <xf numFmtId="0" fontId="1" fillId="0" borderId="0" xfId="0" applyFont="1" applyFill="1"/>
    <xf numFmtId="2" fontId="9" fillId="0" borderId="0" xfId="0" applyNumberFormat="1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 applyBorder="1" applyAlignment="1" applyProtection="1">
      <alignment horizontal="center" vertical="top" wrapText="1"/>
      <protection hidden="1"/>
    </xf>
    <xf numFmtId="0" fontId="6" fillId="0" borderId="0" xfId="0" applyFont="1" applyFill="1" applyAlignment="1">
      <alignment horizontal="center" wrapText="1"/>
    </xf>
    <xf numFmtId="0" fontId="5" fillId="0" borderId="0" xfId="0" applyFont="1" applyFill="1" applyAlignment="1" applyProtection="1">
      <alignment wrapText="1"/>
      <protection hidden="1"/>
    </xf>
    <xf numFmtId="0" fontId="5" fillId="0" borderId="0" xfId="0" applyFont="1" applyFill="1" applyAlignment="1" applyProtection="1">
      <alignment horizontal="center" wrapText="1"/>
      <protection hidden="1"/>
    </xf>
    <xf numFmtId="49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5" fillId="3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>
      <alignment horizontal="center" wrapText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64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1" xfId="0" applyNumberFormat="1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>
      <alignment horizontal="center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/>
    <xf numFmtId="164" fontId="2" fillId="0" borderId="1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 applyProtection="1">
      <protection hidden="1"/>
    </xf>
    <xf numFmtId="1" fontId="4" fillId="0" borderId="0" xfId="0" applyNumberFormat="1" applyFont="1" applyFill="1" applyAlignment="1" applyProtection="1">
      <alignment horizontal="center" wrapText="1"/>
      <protection hidden="1"/>
    </xf>
    <xf numFmtId="1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1" fontId="8" fillId="0" borderId="0" xfId="0" applyNumberFormat="1" applyFont="1" applyFill="1" applyBorder="1" applyAlignment="1" applyProtection="1">
      <alignment horizontal="center" vertical="top" wrapText="1"/>
      <protection hidden="1"/>
    </xf>
    <xf numFmtId="2" fontId="2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Alignment="1" applyProtection="1">
      <alignment horizontal="center"/>
      <protection hidden="1"/>
    </xf>
    <xf numFmtId="2" fontId="9" fillId="0" borderId="0" xfId="0" applyNumberFormat="1" applyFont="1" applyFill="1" applyAlignment="1">
      <alignment horizontal="left"/>
    </xf>
    <xf numFmtId="0" fontId="12" fillId="0" borderId="0" xfId="0" applyFont="1" applyFill="1" applyBorder="1" applyAlignment="1" applyProtection="1">
      <alignment horizontal="left" vertical="top" wrapText="1"/>
      <protection hidden="1"/>
    </xf>
    <xf numFmtId="2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>
      <alignment vertical="top"/>
    </xf>
    <xf numFmtId="0" fontId="9" fillId="0" borderId="0" xfId="0" applyNumberFormat="1" applyFont="1" applyFill="1" applyBorder="1" applyAlignment="1">
      <alignment horizontal="left" vertical="top"/>
    </xf>
    <xf numFmtId="2" fontId="9" fillId="5" borderId="0" xfId="0" applyNumberFormat="1" applyFont="1" applyFill="1" applyAlignment="1">
      <alignment horizontal="center"/>
    </xf>
    <xf numFmtId="2" fontId="9" fillId="0" borderId="0" xfId="0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/>
    </xf>
    <xf numFmtId="2" fontId="9" fillId="0" borderId="0" xfId="0" applyNumberFormat="1" applyFont="1" applyFill="1" applyBorder="1" applyAlignment="1">
      <alignment horizontal="left"/>
    </xf>
    <xf numFmtId="2" fontId="9" fillId="5" borderId="0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4" fillId="0" borderId="2" xfId="0" applyFont="1" applyFill="1" applyBorder="1" applyAlignment="1" applyProtection="1">
      <alignment horizontal="right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top" wrapText="1"/>
      <protection hidden="1"/>
    </xf>
    <xf numFmtId="1" fontId="8" fillId="0" borderId="1" xfId="0" applyNumberFormat="1" applyFont="1" applyFill="1" applyBorder="1" applyAlignment="1" applyProtection="1">
      <alignment horizontal="center" vertical="top" wrapText="1"/>
      <protection hidden="1"/>
    </xf>
    <xf numFmtId="0" fontId="8" fillId="0" borderId="1" xfId="0" applyFont="1" applyFill="1" applyBorder="1" applyAlignment="1" applyProtection="1">
      <alignment horizontal="center" vertical="top" wrapText="1"/>
      <protection hidden="1"/>
    </xf>
    <xf numFmtId="0" fontId="8" fillId="0" borderId="1" xfId="0" applyFont="1" applyFill="1" applyBorder="1" applyAlignment="1" applyProtection="1">
      <alignment horizontal="left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2" fillId="0" borderId="1" xfId="0" applyFont="1" applyFill="1" applyBorder="1" applyAlignment="1" applyProtection="1">
      <alignment horizontal="left" vertical="top" wrapText="1"/>
      <protection hidden="1"/>
    </xf>
    <xf numFmtId="164" fontId="8" fillId="0" borderId="1" xfId="0" applyNumberFormat="1" applyFont="1" applyFill="1" applyBorder="1" applyAlignment="1" applyProtection="1">
      <alignment horizontal="center" vertical="top" wrapText="1"/>
      <protection hidden="1"/>
    </xf>
    <xf numFmtId="164" fontId="8" fillId="6" borderId="1" xfId="0" applyNumberFormat="1" applyFont="1" applyFill="1" applyBorder="1" applyAlignment="1" applyProtection="1">
      <alignment horizontal="left" vertical="top"/>
      <protection hidden="1"/>
    </xf>
    <xf numFmtId="164" fontId="8" fillId="4" borderId="1" xfId="0" applyNumberFormat="1" applyFont="1" applyFill="1" applyBorder="1" applyAlignment="1" applyProtection="1">
      <alignment horizontal="left" vertical="top"/>
      <protection hidden="1"/>
    </xf>
    <xf numFmtId="0" fontId="2" fillId="0" borderId="1" xfId="0" applyNumberFormat="1" applyFont="1" applyFill="1" applyBorder="1" applyAlignment="1" applyProtection="1">
      <alignment horizontal="left" vertical="top" wrapText="1"/>
      <protection hidden="1"/>
    </xf>
    <xf numFmtId="2" fontId="8" fillId="0" borderId="1" xfId="0" applyNumberFormat="1" applyFont="1" applyFill="1" applyBorder="1" applyAlignment="1" applyProtection="1">
      <alignment horizontal="center" vertical="top"/>
      <protection hidden="1"/>
    </xf>
    <xf numFmtId="2" fontId="4" fillId="0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left" vertical="center" wrapText="1"/>
      <protection hidden="1"/>
    </xf>
    <xf numFmtId="0" fontId="4" fillId="0" borderId="1" xfId="0" applyFont="1" applyFill="1" applyBorder="1" applyAlignment="1" applyProtection="1">
      <alignment horizontal="left" vertical="center"/>
      <protection hidden="1"/>
    </xf>
    <xf numFmtId="0" fontId="9" fillId="0" borderId="2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4" fillId="0" borderId="2" xfId="0" applyFont="1" applyFill="1" applyBorder="1" applyAlignment="1" applyProtection="1">
      <protection hidden="1"/>
    </xf>
    <xf numFmtId="1" fontId="4" fillId="0" borderId="0" xfId="0" applyNumberFormat="1" applyFont="1" applyFill="1" applyBorder="1" applyAlignment="1" applyProtection="1">
      <alignment horizontal="right" wrapText="1"/>
      <protection hidden="1"/>
    </xf>
    <xf numFmtId="1" fontId="2" fillId="4" borderId="0" xfId="0" applyNumberFormat="1" applyFont="1" applyFill="1" applyAlignment="1">
      <alignment horizontal="center"/>
    </xf>
    <xf numFmtId="49" fontId="4" fillId="0" borderId="0" xfId="0" applyNumberFormat="1" applyFont="1" applyFill="1"/>
    <xf numFmtId="49" fontId="4" fillId="0" borderId="0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center"/>
    </xf>
    <xf numFmtId="0" fontId="16" fillId="7" borderId="1" xfId="0" applyNumberFormat="1" applyFont="1" applyFill="1" applyBorder="1" applyAlignment="1" applyProtection="1">
      <alignment horizontal="left" vertical="top" wrapText="1"/>
      <protection locked="0"/>
    </xf>
    <xf numFmtId="49" fontId="16" fillId="7" borderId="1" xfId="0" applyNumberFormat="1" applyFont="1" applyFill="1" applyBorder="1" applyAlignment="1" applyProtection="1">
      <alignment horizontal="center" vertical="top" wrapText="1"/>
      <protection locked="0"/>
    </xf>
    <xf numFmtId="49" fontId="9" fillId="7" borderId="1" xfId="0" applyNumberFormat="1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left" wrapText="1"/>
    </xf>
    <xf numFmtId="0" fontId="9" fillId="7" borderId="1" xfId="0" applyFont="1" applyFill="1" applyBorder="1" applyAlignment="1">
      <alignment horizontal="left"/>
    </xf>
    <xf numFmtId="0" fontId="9" fillId="7" borderId="1" xfId="0" applyFont="1" applyFill="1" applyBorder="1" applyAlignment="1">
      <alignment vertical="top" wrapText="1"/>
    </xf>
    <xf numFmtId="0" fontId="9" fillId="7" borderId="1" xfId="0" applyFont="1" applyFill="1" applyBorder="1" applyAlignment="1">
      <alignment wrapText="1"/>
    </xf>
    <xf numFmtId="0" fontId="2" fillId="7" borderId="0" xfId="0" applyFont="1" applyFill="1" applyAlignment="1">
      <alignment horizontal="left"/>
    </xf>
    <xf numFmtId="49" fontId="9" fillId="7" borderId="1" xfId="0" applyNumberFormat="1" applyFont="1" applyFill="1" applyBorder="1" applyAlignment="1" applyProtection="1">
      <alignment horizontal="center" vertical="top" wrapText="1"/>
      <protection locked="0"/>
    </xf>
    <xf numFmtId="0" fontId="9" fillId="7" borderId="1" xfId="0" applyNumberFormat="1" applyFont="1" applyFill="1" applyBorder="1" applyAlignment="1" applyProtection="1">
      <alignment horizontal="left" vertical="top" wrapText="1"/>
      <protection locked="0"/>
    </xf>
    <xf numFmtId="0" fontId="9" fillId="7" borderId="1" xfId="0" applyFont="1" applyFill="1" applyBorder="1" applyAlignment="1">
      <alignment horizontal="left" vertical="top" wrapText="1"/>
    </xf>
    <xf numFmtId="0" fontId="2" fillId="7" borderId="0" xfId="0" applyFont="1" applyFill="1" applyBorder="1" applyAlignment="1">
      <alignment horizontal="left" vertical="top"/>
    </xf>
    <xf numFmtId="0" fontId="2" fillId="7" borderId="0" xfId="0" applyFont="1" applyFill="1" applyBorder="1" applyAlignment="1">
      <alignment horizontal="left"/>
    </xf>
    <xf numFmtId="0" fontId="9" fillId="7" borderId="1" xfId="0" applyFont="1" applyFill="1" applyBorder="1" applyAlignment="1">
      <alignment horizontal="center" vertical="top"/>
    </xf>
    <xf numFmtId="0" fontId="9" fillId="7" borderId="1" xfId="0" applyFont="1" applyFill="1" applyBorder="1" applyAlignment="1">
      <alignment horizontal="left" vertical="top"/>
    </xf>
    <xf numFmtId="49" fontId="9" fillId="7" borderId="1" xfId="0" applyNumberFormat="1" applyFont="1" applyFill="1" applyBorder="1" applyAlignment="1">
      <alignment horizontal="center" vertical="top"/>
    </xf>
    <xf numFmtId="0" fontId="9" fillId="7" borderId="1" xfId="0" applyFont="1" applyFill="1" applyBorder="1"/>
    <xf numFmtId="49" fontId="9" fillId="7" borderId="1" xfId="0" applyNumberFormat="1" applyFont="1" applyFill="1" applyBorder="1" applyAlignment="1">
      <alignment horizontal="center"/>
    </xf>
    <xf numFmtId="165" fontId="16" fillId="7" borderId="1" xfId="1" applyFont="1" applyFill="1" applyBorder="1" applyAlignment="1">
      <alignment vertical="top" wrapText="1"/>
    </xf>
    <xf numFmtId="49" fontId="16" fillId="7" borderId="1" xfId="1" applyNumberFormat="1" applyFont="1" applyFill="1" applyBorder="1" applyAlignment="1">
      <alignment horizontal="center" vertical="top" wrapText="1"/>
    </xf>
    <xf numFmtId="165" fontId="16" fillId="7" borderId="1" xfId="1" applyFont="1" applyFill="1" applyBorder="1" applyAlignment="1">
      <alignment wrapText="1"/>
    </xf>
    <xf numFmtId="49" fontId="16" fillId="7" borderId="1" xfId="1" applyNumberFormat="1" applyFont="1" applyFill="1" applyBorder="1" applyAlignment="1">
      <alignment horizontal="center" wrapText="1"/>
    </xf>
    <xf numFmtId="49" fontId="16" fillId="7" borderId="1" xfId="1" applyNumberFormat="1" applyFont="1" applyFill="1" applyBorder="1" applyAlignment="1" applyProtection="1">
      <alignment vertical="top" wrapText="1"/>
      <protection locked="0"/>
    </xf>
    <xf numFmtId="49" fontId="16" fillId="7" borderId="1" xfId="1" applyNumberFormat="1" applyFont="1" applyFill="1" applyBorder="1" applyAlignment="1" applyProtection="1">
      <alignment horizontal="center" vertical="top"/>
      <protection locked="0"/>
    </xf>
    <xf numFmtId="49" fontId="16" fillId="7" borderId="1" xfId="1" applyNumberFormat="1" applyFont="1" applyFill="1" applyBorder="1" applyAlignment="1" applyProtection="1">
      <alignment horizontal="left" vertical="top" wrapText="1"/>
      <protection locked="0"/>
    </xf>
    <xf numFmtId="165" fontId="9" fillId="7" borderId="1" xfId="1" applyFont="1" applyFill="1" applyBorder="1" applyAlignment="1">
      <alignment vertical="top" wrapText="1"/>
    </xf>
    <xf numFmtId="0" fontId="9" fillId="7" borderId="1" xfId="0" applyNumberFormat="1" applyFont="1" applyFill="1" applyBorder="1" applyAlignment="1" applyProtection="1">
      <alignment horizontal="center" vertical="top"/>
      <protection locked="0"/>
    </xf>
    <xf numFmtId="49" fontId="9" fillId="7" borderId="1" xfId="0" applyNumberFormat="1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left"/>
    </xf>
    <xf numFmtId="0" fontId="9" fillId="7" borderId="1" xfId="0" applyFont="1" applyFill="1" applyBorder="1" applyAlignment="1">
      <alignment vertical="center" wrapText="1"/>
    </xf>
    <xf numFmtId="49" fontId="16" fillId="7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center" wrapText="1"/>
    </xf>
    <xf numFmtId="49" fontId="16" fillId="7" borderId="1" xfId="0" applyNumberFormat="1" applyFont="1" applyFill="1" applyBorder="1" applyAlignment="1">
      <alignment horizontal="center" vertical="center"/>
    </xf>
    <xf numFmtId="49" fontId="2" fillId="7" borderId="0" xfId="0" applyNumberFormat="1" applyFont="1" applyFill="1" applyAlignment="1">
      <alignment horizontal="left"/>
    </xf>
    <xf numFmtId="0" fontId="9" fillId="7" borderId="1" xfId="0" applyFont="1" applyFill="1" applyBorder="1" applyAlignment="1">
      <alignment horizontal="justify" wrapText="1"/>
    </xf>
    <xf numFmtId="0" fontId="9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vertical="top" wrapText="1"/>
    </xf>
    <xf numFmtId="0" fontId="9" fillId="7" borderId="1" xfId="0" applyNumberFormat="1" applyFont="1" applyFill="1" applyBorder="1" applyAlignment="1" applyProtection="1">
      <alignment horizontal="center"/>
      <protection locked="0"/>
    </xf>
    <xf numFmtId="0" fontId="9" fillId="7" borderId="1" xfId="0" applyNumberFormat="1" applyFont="1" applyFill="1" applyBorder="1" applyAlignment="1" applyProtection="1">
      <alignment wrapText="1"/>
      <protection locked="0"/>
    </xf>
    <xf numFmtId="49" fontId="9" fillId="7" borderId="1" xfId="0" applyNumberFormat="1" applyFont="1" applyFill="1" applyBorder="1" applyAlignment="1" applyProtection="1">
      <alignment horizontal="center" wrapText="1"/>
      <protection locked="0"/>
    </xf>
    <xf numFmtId="49" fontId="9" fillId="7" borderId="1" xfId="0" applyNumberFormat="1" applyFont="1" applyFill="1" applyBorder="1" applyAlignment="1">
      <alignment horizontal="center" wrapText="1"/>
    </xf>
    <xf numFmtId="0" fontId="16" fillId="7" borderId="1" xfId="0" applyNumberFormat="1" applyFont="1" applyFill="1" applyBorder="1" applyAlignment="1" applyProtection="1">
      <alignment horizontal="center" vertical="top"/>
      <protection locked="0"/>
    </xf>
    <xf numFmtId="49" fontId="16" fillId="7" borderId="1" xfId="0" applyNumberFormat="1" applyFont="1" applyFill="1" applyBorder="1" applyAlignment="1">
      <alignment horizontal="center" vertical="top" wrapText="1"/>
    </xf>
    <xf numFmtId="0" fontId="9" fillId="7" borderId="1" xfId="0" applyFont="1" applyFill="1" applyBorder="1" applyAlignment="1" applyProtection="1">
      <alignment vertical="top" wrapText="1"/>
      <protection locked="0"/>
    </xf>
    <xf numFmtId="0" fontId="9" fillId="7" borderId="1" xfId="0" applyNumberFormat="1" applyFont="1" applyFill="1" applyBorder="1" applyAlignment="1">
      <alignment horizontal="center" vertical="top"/>
    </xf>
    <xf numFmtId="49" fontId="9" fillId="7" borderId="1" xfId="0" applyNumberFormat="1" applyFont="1" applyFill="1" applyBorder="1" applyAlignment="1">
      <alignment horizontal="left" vertical="top"/>
    </xf>
    <xf numFmtId="49" fontId="9" fillId="7" borderId="1" xfId="0" applyNumberFormat="1" applyFont="1" applyFill="1" applyBorder="1" applyAlignment="1">
      <alignment horizontal="left" vertical="top" wrapText="1"/>
    </xf>
    <xf numFmtId="49" fontId="9" fillId="0" borderId="0" xfId="0" applyNumberFormat="1" applyFont="1" applyFill="1"/>
    <xf numFmtId="49" fontId="9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 applyProtection="1">
      <alignment horizontal="center"/>
      <protection hidden="1"/>
    </xf>
    <xf numFmtId="49" fontId="4" fillId="0" borderId="0" xfId="0" applyNumberFormat="1" applyFont="1" applyFill="1" applyBorder="1" applyAlignment="1" applyProtection="1">
      <alignment horizontal="right" wrapText="1"/>
      <protection hidden="1"/>
    </xf>
    <xf numFmtId="49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164" fontId="8" fillId="0" borderId="1" xfId="0" applyNumberFormat="1" applyFont="1" applyFill="1" applyBorder="1" applyAlignment="1" applyProtection="1">
      <alignment horizontal="center" vertical="top"/>
      <protection hidden="1"/>
    </xf>
    <xf numFmtId="0" fontId="19" fillId="0" borderId="0" xfId="0" applyNumberFormat="1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/>
    <xf numFmtId="0" fontId="19" fillId="0" borderId="0" xfId="0" applyFont="1" applyFill="1" applyBorder="1" applyAlignment="1"/>
    <xf numFmtId="0" fontId="20" fillId="0" borderId="0" xfId="0" applyFont="1" applyFill="1" applyBorder="1" applyAlignment="1" applyProtection="1">
      <alignment horizontal="left" vertical="top"/>
      <protection hidden="1"/>
    </xf>
    <xf numFmtId="49" fontId="20" fillId="0" borderId="0" xfId="0" applyNumberFormat="1" applyFont="1" applyFill="1" applyBorder="1" applyAlignment="1" applyProtection="1">
      <alignment horizontal="left" vertical="top" wrapText="1"/>
      <protection hidden="1"/>
    </xf>
    <xf numFmtId="1" fontId="20" fillId="0" borderId="0" xfId="0" applyNumberFormat="1" applyFont="1" applyFill="1" applyBorder="1" applyAlignment="1" applyProtection="1">
      <alignment horizontal="center" vertical="top" wrapText="1"/>
      <protection hidden="1"/>
    </xf>
    <xf numFmtId="0" fontId="20" fillId="0" borderId="0" xfId="0" applyFont="1" applyFill="1" applyBorder="1" applyAlignment="1" applyProtection="1">
      <alignment horizontal="center" vertical="top" wrapText="1"/>
      <protection hidden="1"/>
    </xf>
    <xf numFmtId="0" fontId="20" fillId="0" borderId="0" xfId="0" applyFont="1" applyFill="1" applyBorder="1" applyAlignment="1" applyProtection="1">
      <alignment vertical="top" wrapText="1"/>
      <protection hidden="1"/>
    </xf>
    <xf numFmtId="0" fontId="21" fillId="0" borderId="0" xfId="0" applyFont="1" applyFill="1" applyBorder="1" applyAlignment="1" applyProtection="1">
      <alignment horizontal="center" vertical="top" wrapText="1"/>
      <protection hidden="1"/>
    </xf>
    <xf numFmtId="0" fontId="22" fillId="0" borderId="0" xfId="0" applyFont="1" applyFill="1" applyBorder="1" applyAlignment="1" applyProtection="1">
      <alignment vertical="top" wrapText="1"/>
      <protection hidden="1"/>
    </xf>
    <xf numFmtId="0" fontId="23" fillId="0" borderId="0" xfId="0" applyFont="1" applyFill="1" applyBorder="1" applyAlignment="1"/>
    <xf numFmtId="49" fontId="20" fillId="4" borderId="0" xfId="0" applyNumberFormat="1" applyFont="1" applyFill="1" applyBorder="1" applyAlignment="1" applyProtection="1">
      <alignment horizontal="left" vertical="top"/>
      <protection hidden="1"/>
    </xf>
    <xf numFmtId="164" fontId="23" fillId="4" borderId="0" xfId="0" applyNumberFormat="1" applyFont="1" applyFill="1" applyBorder="1" applyAlignment="1" applyProtection="1">
      <alignment horizontal="left" vertical="top"/>
      <protection hidden="1"/>
    </xf>
    <xf numFmtId="2" fontId="23" fillId="0" borderId="0" xfId="0" applyNumberFormat="1" applyFont="1" applyFill="1" applyBorder="1" applyAlignment="1">
      <alignment horizontal="right" vertical="top"/>
    </xf>
    <xf numFmtId="0" fontId="23" fillId="0" borderId="0" xfId="0" applyFont="1" applyFill="1" applyBorder="1"/>
    <xf numFmtId="0" fontId="17" fillId="0" borderId="0" xfId="0" applyFont="1" applyFill="1" applyBorder="1" applyAlignment="1">
      <alignment horizontal="center"/>
    </xf>
    <xf numFmtId="0" fontId="21" fillId="3" borderId="1" xfId="0" applyFont="1" applyFill="1" applyBorder="1" applyAlignment="1" applyProtection="1">
      <alignment horizontal="center" vertical="center" wrapText="1"/>
      <protection hidden="1"/>
    </xf>
    <xf numFmtId="1" fontId="21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21" fillId="3" borderId="1" xfId="0" applyNumberFormat="1" applyFont="1" applyFill="1" applyBorder="1" applyAlignment="1" applyProtection="1">
      <alignment horizontal="center" vertical="center"/>
      <protection hidden="1"/>
    </xf>
    <xf numFmtId="49" fontId="2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Fill="1" applyBorder="1" applyAlignment="1">
      <alignment vertical="center"/>
    </xf>
    <xf numFmtId="0" fontId="21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2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Fill="1" applyBorder="1" applyAlignment="1" applyProtection="1">
      <alignment horizontal="left" vertical="center"/>
      <protection hidden="1"/>
    </xf>
    <xf numFmtId="2" fontId="24" fillId="0" borderId="0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 textRotation="90" wrapText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left" vertical="center" wrapText="1"/>
      <protection hidden="1"/>
    </xf>
    <xf numFmtId="1" fontId="9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49" fontId="4" fillId="0" borderId="0" xfId="0" applyNumberFormat="1" applyFont="1" applyFill="1" applyBorder="1" applyAlignment="1" applyProtection="1">
      <alignment horizontal="left"/>
      <protection hidden="1"/>
    </xf>
    <xf numFmtId="1" fontId="4" fillId="0" borderId="0" xfId="0" applyNumberFormat="1" applyFont="1" applyFill="1" applyBorder="1" applyAlignment="1" applyProtection="1">
      <protection hidden="1"/>
    </xf>
    <xf numFmtId="0" fontId="5" fillId="0" borderId="0" xfId="0" applyFont="1" applyFill="1" applyBorder="1" applyAlignment="1" applyProtection="1">
      <alignment wrapText="1"/>
      <protection hidden="1"/>
    </xf>
    <xf numFmtId="0" fontId="12" fillId="0" borderId="0" xfId="0" applyFont="1" applyFill="1" applyBorder="1" applyAlignment="1">
      <alignment horizontal="left"/>
    </xf>
    <xf numFmtId="164" fontId="4" fillId="0" borderId="0" xfId="0" applyNumberFormat="1" applyFont="1" applyFill="1" applyBorder="1" applyAlignment="1" applyProtection="1">
      <protection hidden="1"/>
    </xf>
    <xf numFmtId="49" fontId="4" fillId="0" borderId="0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wrapText="1"/>
      <protection hidden="1"/>
    </xf>
    <xf numFmtId="49" fontId="4" fillId="0" borderId="0" xfId="0" applyNumberFormat="1" applyFont="1" applyFill="1" applyBorder="1" applyAlignment="1" applyProtection="1">
      <alignment horizontal="left" wrapText="1"/>
      <protection hidden="1"/>
    </xf>
    <xf numFmtId="1" fontId="4" fillId="0" borderId="0" xfId="0" applyNumberFormat="1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 applyAlignment="1" applyProtection="1">
      <alignment wrapText="1"/>
      <protection hidden="1"/>
    </xf>
    <xf numFmtId="0" fontId="5" fillId="0" borderId="0" xfId="0" applyFont="1" applyFill="1" applyBorder="1" applyAlignment="1" applyProtection="1">
      <alignment horizontal="center" wrapText="1"/>
      <protection hidden="1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0" fontId="10" fillId="0" borderId="7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Fill="1" applyBorder="1" applyAlignment="1" applyProtection="1">
      <alignment horizontal="center" vertical="center"/>
      <protection hidden="1"/>
    </xf>
    <xf numFmtId="0" fontId="8" fillId="0" borderId="0" xfId="0" applyNumberFormat="1" applyFont="1" applyFill="1" applyBorder="1" applyAlignment="1" applyProtection="1">
      <alignment horizontal="center" vertical="top"/>
      <protection hidden="1"/>
    </xf>
    <xf numFmtId="164" fontId="8" fillId="6" borderId="0" xfId="0" applyNumberFormat="1" applyFont="1" applyFill="1" applyBorder="1" applyAlignment="1" applyProtection="1">
      <alignment horizontal="left" vertical="top"/>
      <protection hidden="1"/>
    </xf>
    <xf numFmtId="164" fontId="8" fillId="4" borderId="0" xfId="0" applyNumberFormat="1" applyFont="1" applyFill="1" applyBorder="1" applyAlignment="1" applyProtection="1">
      <alignment horizontal="left" vertical="top"/>
      <protection hidden="1"/>
    </xf>
    <xf numFmtId="0" fontId="2" fillId="0" borderId="0" xfId="0" applyNumberFormat="1" applyFont="1" applyFill="1" applyBorder="1" applyAlignment="1" applyProtection="1">
      <alignment horizontal="left" vertical="top" wrapText="1"/>
      <protection hidden="1"/>
    </xf>
    <xf numFmtId="49" fontId="4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8" fillId="0" borderId="0" xfId="0" applyFont="1" applyFill="1" applyBorder="1" applyAlignment="1">
      <alignment horizontal="center" wrapText="1"/>
    </xf>
    <xf numFmtId="49" fontId="8" fillId="0" borderId="0" xfId="0" applyNumberFormat="1" applyFont="1" applyFill="1" applyBorder="1" applyAlignment="1" applyProtection="1">
      <alignment horizontal="center" vertical="top"/>
      <protection hidden="1"/>
    </xf>
    <xf numFmtId="0" fontId="8" fillId="0" borderId="0" xfId="0" applyNumberFormat="1" applyFont="1" applyFill="1" applyBorder="1" applyAlignment="1" applyProtection="1">
      <alignment horizontal="left" vertical="top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1" fontId="5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13" fillId="2" borderId="0" xfId="0" applyFont="1" applyFill="1" applyBorder="1" applyAlignment="1" applyProtection="1">
      <alignment horizontal="center" vertical="center" wrapText="1"/>
      <protection hidden="1"/>
    </xf>
    <xf numFmtId="164" fontId="5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0" xfId="0" applyNumberFormat="1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164" fontId="6" fillId="0" borderId="0" xfId="0" applyNumberFormat="1" applyFont="1" applyFill="1" applyBorder="1" applyAlignment="1" applyProtection="1">
      <alignment horizontal="center" vertical="top" wrapText="1"/>
      <protection hidden="1"/>
    </xf>
    <xf numFmtId="0" fontId="6" fillId="0" borderId="0" xfId="0" applyNumberFormat="1" applyFont="1" applyFill="1" applyBorder="1" applyAlignment="1" applyProtection="1">
      <alignment horizontal="left" vertical="top" wrapText="1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8" fillId="8" borderId="0" xfId="0" applyFont="1" applyFill="1" applyBorder="1" applyAlignment="1" applyProtection="1">
      <alignment horizontal="center" vertical="top"/>
      <protection hidden="1"/>
    </xf>
    <xf numFmtId="0" fontId="8" fillId="8" borderId="0" xfId="0" applyFont="1" applyFill="1" applyBorder="1" applyAlignment="1" applyProtection="1">
      <alignment horizontal="left" vertical="top" wrapText="1"/>
      <protection hidden="1"/>
    </xf>
    <xf numFmtId="1" fontId="8" fillId="8" borderId="0" xfId="0" applyNumberFormat="1" applyFont="1" applyFill="1" applyBorder="1" applyAlignment="1" applyProtection="1">
      <alignment horizontal="center" vertical="top" wrapText="1"/>
      <protection hidden="1"/>
    </xf>
    <xf numFmtId="0" fontId="6" fillId="8" borderId="0" xfId="0" applyFont="1" applyFill="1" applyBorder="1" applyAlignment="1" applyProtection="1">
      <alignment horizontal="center" vertical="top" wrapText="1"/>
      <protection hidden="1"/>
    </xf>
    <xf numFmtId="0" fontId="12" fillId="8" borderId="0" xfId="0" applyFont="1" applyFill="1" applyBorder="1" applyAlignment="1" applyProtection="1">
      <alignment horizontal="left" vertical="top" wrapText="1"/>
      <protection hidden="1"/>
    </xf>
    <xf numFmtId="1" fontId="8" fillId="6" borderId="0" xfId="0" applyNumberFormat="1" applyFont="1" applyFill="1" applyBorder="1" applyAlignment="1" applyProtection="1">
      <alignment horizontal="left" vertical="top"/>
      <protection hidden="1"/>
    </xf>
    <xf numFmtId="49" fontId="8" fillId="6" borderId="0" xfId="0" applyNumberFormat="1" applyFont="1" applyFill="1" applyBorder="1" applyAlignment="1" applyProtection="1">
      <alignment horizontal="left" vertical="top"/>
      <protection hidden="1"/>
    </xf>
    <xf numFmtId="0" fontId="6" fillId="0" borderId="0" xfId="0" applyFont="1" applyFill="1" applyBorder="1" applyAlignment="1" applyProtection="1">
      <alignment horizontal="left" vertical="top" wrapText="1"/>
      <protection hidden="1"/>
    </xf>
    <xf numFmtId="49" fontId="8" fillId="4" borderId="0" xfId="0" applyNumberFormat="1" applyFont="1" applyFill="1" applyBorder="1" applyAlignment="1" applyProtection="1">
      <alignment horizontal="left" vertical="top"/>
      <protection hidden="1"/>
    </xf>
    <xf numFmtId="164" fontId="2" fillId="4" borderId="0" xfId="0" applyNumberFormat="1" applyFont="1" applyFill="1" applyBorder="1" applyAlignment="1" applyProtection="1">
      <alignment horizontal="left" vertical="top"/>
      <protection hidden="1"/>
    </xf>
    <xf numFmtId="0" fontId="2" fillId="0" borderId="0" xfId="0" applyNumberFormat="1" applyFont="1" applyFill="1" applyBorder="1" applyAlignment="1" applyProtection="1">
      <alignment horizontal="center" vertical="top"/>
      <protection hidden="1"/>
    </xf>
    <xf numFmtId="0" fontId="2" fillId="0" borderId="0" xfId="0" applyNumberFormat="1" applyFont="1" applyFill="1" applyBorder="1" applyAlignment="1" applyProtection="1">
      <alignment horizontal="left" vertical="top"/>
      <protection hidden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left" vertical="top"/>
      <protection hidden="1"/>
    </xf>
    <xf numFmtId="0" fontId="13" fillId="0" borderId="0" xfId="0" applyFont="1" applyFill="1" applyBorder="1" applyAlignment="1" applyProtection="1">
      <alignment wrapText="1"/>
      <protection hidden="1"/>
    </xf>
    <xf numFmtId="0" fontId="3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20" fillId="0" borderId="0" xfId="0" applyFont="1" applyFill="1" applyBorder="1" applyAlignment="1" applyProtection="1">
      <alignment horizontal="center" wrapText="1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Fill="1" applyBorder="1" applyAlignment="1" applyProtection="1">
      <alignment horizontal="center" vertical="top"/>
    </xf>
    <xf numFmtId="0" fontId="18" fillId="0" borderId="0" xfId="0" applyFont="1" applyFill="1" applyBorder="1" applyAlignment="1" applyProtection="1">
      <alignment vertical="top"/>
    </xf>
    <xf numFmtId="164" fontId="2" fillId="5" borderId="0" xfId="0" applyNumberFormat="1" applyFont="1" applyFill="1" applyBorder="1" applyAlignment="1">
      <alignment horizontal="center"/>
    </xf>
    <xf numFmtId="49" fontId="2" fillId="4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 applyProtection="1">
      <alignment vertical="top"/>
      <protection hidden="1"/>
    </xf>
    <xf numFmtId="164" fontId="8" fillId="0" borderId="0" xfId="0" applyNumberFormat="1" applyFont="1" applyFill="1" applyBorder="1" applyAlignment="1" applyProtection="1">
      <alignment horizontal="left" vertical="top"/>
      <protection hidden="1"/>
    </xf>
    <xf numFmtId="164" fontId="2" fillId="0" borderId="0" xfId="0" applyNumberFormat="1" applyFont="1" applyFill="1" applyBorder="1" applyAlignment="1" applyProtection="1">
      <alignment horizontal="center" vertical="top" wrapText="1"/>
      <protection hidden="1"/>
    </xf>
    <xf numFmtId="0" fontId="25" fillId="0" borderId="0" xfId="0" applyFont="1" applyFill="1" applyBorder="1" applyAlignment="1" applyProtection="1">
      <alignment horizontal="center" wrapText="1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left" vertical="top" wrapText="1"/>
      <protection hidden="1"/>
    </xf>
    <xf numFmtId="0" fontId="6" fillId="0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top"/>
      <protection hidden="1"/>
    </xf>
    <xf numFmtId="0" fontId="9" fillId="0" borderId="0" xfId="0" applyFont="1" applyFill="1" applyBorder="1" applyAlignment="1" applyProtection="1">
      <alignment horizontal="left" vertical="top" wrapText="1"/>
      <protection hidden="1"/>
    </xf>
    <xf numFmtId="1" fontId="9" fillId="0" borderId="0" xfId="0" applyNumberFormat="1" applyFont="1" applyFill="1" applyBorder="1" applyAlignment="1" applyProtection="1">
      <alignment horizontal="center" vertical="top" wrapText="1"/>
      <protection hidden="1"/>
    </xf>
    <xf numFmtId="2" fontId="9" fillId="0" borderId="0" xfId="0" applyNumberFormat="1" applyFont="1" applyFill="1" applyBorder="1" applyAlignment="1" applyProtection="1">
      <alignment horizontal="center" vertical="top" wrapText="1"/>
      <protection hidden="1"/>
    </xf>
    <xf numFmtId="0" fontId="9" fillId="0" borderId="0" xfId="0" applyNumberFormat="1" applyFont="1" applyFill="1" applyBorder="1" applyAlignment="1" applyProtection="1">
      <alignment horizontal="center" vertical="top"/>
      <protection hidden="1"/>
    </xf>
    <xf numFmtId="0" fontId="9" fillId="0" borderId="0" xfId="0" applyNumberFormat="1" applyFont="1" applyFill="1" applyBorder="1" applyAlignment="1" applyProtection="1">
      <alignment horizontal="left" vertical="top" wrapText="1"/>
      <protection hidden="1"/>
    </xf>
    <xf numFmtId="0" fontId="9" fillId="3" borderId="0" xfId="0" applyNumberFormat="1" applyFont="1" applyFill="1" applyBorder="1" applyAlignment="1" applyProtection="1">
      <alignment horizontal="left" vertical="top" wrapText="1"/>
      <protection hidden="1"/>
    </xf>
    <xf numFmtId="0" fontId="9" fillId="0" borderId="0" xfId="0" applyFont="1" applyBorder="1" applyAlignment="1">
      <alignment vertical="top" wrapText="1"/>
    </xf>
    <xf numFmtId="0" fontId="9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 textRotation="90" wrapText="1"/>
    </xf>
    <xf numFmtId="0" fontId="9" fillId="0" borderId="0" xfId="0" applyFont="1" applyFill="1" applyBorder="1" applyAlignment="1">
      <alignment vertical="top" wrapText="1"/>
    </xf>
    <xf numFmtId="0" fontId="9" fillId="3" borderId="0" xfId="0" applyFont="1" applyFill="1" applyBorder="1" applyAlignment="1" applyProtection="1">
      <alignment horizontal="left" vertical="top" wrapText="1"/>
      <protection hidden="1"/>
    </xf>
    <xf numFmtId="0" fontId="1" fillId="0" borderId="0" xfId="0" applyFont="1" applyAlignment="1">
      <alignment horizontal="center" wrapText="1"/>
    </xf>
    <xf numFmtId="164" fontId="6" fillId="0" borderId="0" xfId="0" applyNumberFormat="1" applyFont="1" applyFill="1" applyBorder="1" applyAlignment="1" applyProtection="1">
      <alignment horizontal="center" vertical="top" wrapText="1"/>
      <protection hidden="1"/>
    </xf>
    <xf numFmtId="0" fontId="3" fillId="0" borderId="0" xfId="0" applyFont="1" applyFill="1" applyBorder="1" applyAlignment="1" applyProtection="1">
      <alignment horizontal="center" wrapText="1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>
      <alignment horizontal="center" wrapText="1"/>
    </xf>
    <xf numFmtId="49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vertical="top" wrapText="1"/>
    </xf>
    <xf numFmtId="0" fontId="5" fillId="0" borderId="7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left"/>
      <protection hidden="1"/>
    </xf>
    <xf numFmtId="0" fontId="3" fillId="0" borderId="2" xfId="0" applyFont="1" applyFill="1" applyBorder="1" applyAlignment="1" applyProtection="1">
      <alignment horizontal="center" wrapText="1"/>
      <protection hidden="1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9" fontId="1" fillId="0" borderId="0" xfId="0" applyNumberFormat="1" applyFont="1" applyFill="1" applyAlignment="1" applyProtection="1">
      <alignment horizont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right" wrapText="1"/>
      <protection hidden="1"/>
    </xf>
    <xf numFmtId="14" fontId="3" fillId="0" borderId="2" xfId="0" applyNumberFormat="1" applyFont="1" applyFill="1" applyBorder="1" applyAlignment="1" applyProtection="1">
      <alignment horizontal="left"/>
      <protection hidden="1"/>
    </xf>
    <xf numFmtId="0" fontId="4" fillId="0" borderId="2" xfId="0" applyFont="1" applyFill="1" applyBorder="1" applyAlignment="1" applyProtection="1">
      <alignment horizontal="center"/>
      <protection hidden="1"/>
    </xf>
    <xf numFmtId="0" fontId="3" fillId="0" borderId="0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0" fillId="0" borderId="0" xfId="0" applyNumberFormat="1" applyFont="1" applyFill="1" applyBorder="1" applyAlignment="1" applyProtection="1">
      <alignment horizontal="right" vertical="top"/>
    </xf>
    <xf numFmtId="49" fontId="17" fillId="0" borderId="0" xfId="0" applyNumberFormat="1" applyFont="1" applyFill="1" applyBorder="1" applyAlignment="1" applyProtection="1">
      <alignment horizontal="center" vertical="top"/>
      <protection hidden="1"/>
    </xf>
    <xf numFmtId="0" fontId="17" fillId="0" borderId="0" xfId="0" applyFont="1" applyFill="1" applyBorder="1" applyAlignment="1" applyProtection="1">
      <alignment horizontal="center" vertical="top" wrapText="1"/>
    </xf>
    <xf numFmtId="0" fontId="4" fillId="0" borderId="2" xfId="0" applyFont="1" applyFill="1" applyBorder="1" applyAlignment="1" applyProtection="1">
      <alignment horizontal="right"/>
      <protection hidden="1"/>
    </xf>
    <xf numFmtId="0" fontId="1" fillId="0" borderId="2" xfId="0" applyFont="1" applyFill="1" applyBorder="1" applyAlignment="1">
      <alignment horizontal="center"/>
    </xf>
    <xf numFmtId="1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13" fillId="3" borderId="7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 wrapText="1"/>
      <protection hidden="1"/>
    </xf>
    <xf numFmtId="164" fontId="5" fillId="3" borderId="7" xfId="0" applyNumberFormat="1" applyFont="1" applyFill="1" applyBorder="1" applyAlignment="1" applyProtection="1">
      <alignment horizontal="center" vertical="center" wrapText="1"/>
      <protection hidden="1"/>
    </xf>
    <xf numFmtId="164" fontId="5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 textRotation="90" wrapText="1"/>
    </xf>
    <xf numFmtId="0" fontId="10" fillId="3" borderId="7" xfId="0" applyFont="1" applyFill="1" applyBorder="1" applyAlignment="1" applyProtection="1">
      <alignment horizontal="center" vertical="center" wrapText="1"/>
      <protection hidden="1"/>
    </xf>
    <xf numFmtId="0" fontId="10" fillId="3" borderId="5" xfId="0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51.bin"/><Relationship Id="rId1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5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6.bin"/><Relationship Id="rId7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5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5" Type="http://schemas.microsoft.com/office/2006/relationships/wsSortMap" Target="wsSortMap1.xml"/><Relationship Id="rId4" Type="http://schemas.openxmlformats.org/officeDocument/2006/relationships/printerSettings" Target="../printerSettings/printerSettings2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3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4.bin"/></Relationships>
</file>

<file path=xl/worksheets/_rels/sheet7.xml.rels><?xml version="1.0" encoding="UTF-8" standalone="yes"?>
<Relationships xmlns="http://schemas.openxmlformats.org/package/2006/relationships"><Relationship Id="rId8" Type="http://schemas.microsoft.com/office/2006/relationships/wsSortMap" Target="wsSortMap2.xml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4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3"/>
  <sheetViews>
    <sheetView view="pageBreakPreview" topLeftCell="A329" zoomScaleSheetLayoutView="80" workbookViewId="0">
      <selection activeCell="B348" sqref="B348"/>
    </sheetView>
  </sheetViews>
  <sheetFormatPr defaultRowHeight="12.75"/>
  <cols>
    <col min="1" max="1" width="5.28515625" style="1" customWidth="1"/>
    <col min="2" max="2" width="28.7109375" style="3" bestFit="1" customWidth="1"/>
    <col min="3" max="3" width="12.28515625" style="66" bestFit="1" customWidth="1"/>
    <col min="4" max="4" width="14.28515625" style="66" customWidth="1"/>
    <col min="5" max="5" width="23.7109375" style="2" customWidth="1"/>
    <col min="6" max="6" width="3" style="3" customWidth="1"/>
    <col min="7" max="7" width="43.85546875" style="3" customWidth="1"/>
    <col min="8" max="8" width="50.140625" style="3" bestFit="1" customWidth="1"/>
    <col min="9" max="9" width="6.140625" style="1" customWidth="1"/>
    <col min="10" max="16384" width="9.140625" style="3"/>
  </cols>
  <sheetData>
    <row r="1" spans="1:10" ht="15.75">
      <c r="A1" s="345" t="s">
        <v>26</v>
      </c>
      <c r="B1" s="345"/>
      <c r="C1" s="345"/>
      <c r="D1" s="345"/>
      <c r="E1" s="345"/>
      <c r="F1" s="345"/>
      <c r="G1" s="345"/>
      <c r="H1" s="345"/>
      <c r="I1" s="149"/>
    </row>
    <row r="2" spans="1:10" s="8" customFormat="1" ht="27" customHeight="1">
      <c r="A2" s="4" t="s">
        <v>14</v>
      </c>
      <c r="B2" s="4" t="s">
        <v>3</v>
      </c>
      <c r="C2" s="22" t="s">
        <v>4</v>
      </c>
      <c r="D2" s="22" t="s">
        <v>5</v>
      </c>
      <c r="E2" s="4" t="s">
        <v>6</v>
      </c>
      <c r="F2" s="4" t="s">
        <v>7</v>
      </c>
      <c r="G2" s="4" t="s">
        <v>8</v>
      </c>
      <c r="H2" s="4" t="s">
        <v>11</v>
      </c>
      <c r="I2" s="150" t="s">
        <v>251</v>
      </c>
    </row>
    <row r="3" spans="1:10" s="160" customFormat="1" ht="15.75">
      <c r="A3" s="152">
        <v>160</v>
      </c>
      <c r="B3" s="153" t="s">
        <v>306</v>
      </c>
      <c r="C3" s="154" t="s">
        <v>128</v>
      </c>
      <c r="D3" s="155" t="s">
        <v>147</v>
      </c>
      <c r="E3" s="156" t="s">
        <v>315</v>
      </c>
      <c r="F3" s="157"/>
      <c r="G3" s="158" t="s">
        <v>316</v>
      </c>
      <c r="H3" s="159" t="s">
        <v>317</v>
      </c>
      <c r="I3" s="152">
        <v>1</v>
      </c>
    </row>
    <row r="4" spans="1:10" s="160" customFormat="1" ht="15.75">
      <c r="A4" s="152">
        <v>156</v>
      </c>
      <c r="B4" s="156" t="s">
        <v>307</v>
      </c>
      <c r="C4" s="161" t="s">
        <v>127</v>
      </c>
      <c r="D4" s="155" t="s">
        <v>15</v>
      </c>
      <c r="E4" s="156" t="s">
        <v>315</v>
      </c>
      <c r="F4" s="157"/>
      <c r="G4" s="158" t="s">
        <v>316</v>
      </c>
      <c r="H4" s="158" t="s">
        <v>317</v>
      </c>
      <c r="I4" s="152">
        <v>2</v>
      </c>
    </row>
    <row r="5" spans="1:10" s="160" customFormat="1" ht="15.75">
      <c r="A5" s="152">
        <v>152</v>
      </c>
      <c r="B5" s="158" t="s">
        <v>308</v>
      </c>
      <c r="C5" s="161" t="s">
        <v>126</v>
      </c>
      <c r="D5" s="155">
        <v>1</v>
      </c>
      <c r="E5" s="156" t="s">
        <v>315</v>
      </c>
      <c r="F5" s="157"/>
      <c r="G5" s="158" t="s">
        <v>316</v>
      </c>
      <c r="H5" s="158" t="s">
        <v>317</v>
      </c>
      <c r="I5" s="152">
        <v>3</v>
      </c>
    </row>
    <row r="6" spans="1:10" s="164" customFormat="1" ht="14.25" customHeight="1">
      <c r="A6" s="152">
        <v>174</v>
      </c>
      <c r="B6" s="153" t="s">
        <v>309</v>
      </c>
      <c r="C6" s="154" t="s">
        <v>126</v>
      </c>
      <c r="D6" s="155" t="s">
        <v>146</v>
      </c>
      <c r="E6" s="156" t="s">
        <v>315</v>
      </c>
      <c r="F6" s="157"/>
      <c r="G6" s="162" t="s">
        <v>316</v>
      </c>
      <c r="H6" s="163" t="s">
        <v>318</v>
      </c>
      <c r="I6" s="152">
        <v>4</v>
      </c>
      <c r="J6" s="160"/>
    </row>
    <row r="7" spans="1:10" s="160" customFormat="1" ht="15.75">
      <c r="A7" s="152">
        <v>175</v>
      </c>
      <c r="B7" s="153" t="s">
        <v>310</v>
      </c>
      <c r="C7" s="154" t="s">
        <v>128</v>
      </c>
      <c r="D7" s="155" t="s">
        <v>146</v>
      </c>
      <c r="E7" s="156" t="s">
        <v>315</v>
      </c>
      <c r="F7" s="157"/>
      <c r="G7" s="162" t="s">
        <v>316</v>
      </c>
      <c r="H7" s="163" t="s">
        <v>319</v>
      </c>
      <c r="I7" s="152">
        <v>5</v>
      </c>
    </row>
    <row r="8" spans="1:10" s="160" customFormat="1" ht="15.75">
      <c r="A8" s="152">
        <v>176</v>
      </c>
      <c r="B8" s="153" t="s">
        <v>311</v>
      </c>
      <c r="C8" s="154" t="s">
        <v>128</v>
      </c>
      <c r="D8" s="155" t="s">
        <v>146</v>
      </c>
      <c r="E8" s="156" t="s">
        <v>315</v>
      </c>
      <c r="F8" s="157"/>
      <c r="G8" s="162" t="s">
        <v>316</v>
      </c>
      <c r="H8" s="163" t="s">
        <v>317</v>
      </c>
      <c r="I8" s="152">
        <v>6</v>
      </c>
    </row>
    <row r="9" spans="1:10" s="165" customFormat="1" ht="15.75">
      <c r="A9" s="152">
        <v>177</v>
      </c>
      <c r="B9" s="153" t="s">
        <v>312</v>
      </c>
      <c r="C9" s="154" t="s">
        <v>120</v>
      </c>
      <c r="D9" s="155" t="s">
        <v>147</v>
      </c>
      <c r="E9" s="156" t="s">
        <v>315</v>
      </c>
      <c r="F9" s="157"/>
      <c r="G9" s="162" t="s">
        <v>316</v>
      </c>
      <c r="H9" s="163" t="s">
        <v>317</v>
      </c>
      <c r="I9" s="152">
        <v>7</v>
      </c>
      <c r="J9" s="160"/>
    </row>
    <row r="10" spans="1:10" s="164" customFormat="1" ht="15.75">
      <c r="A10" s="152">
        <v>178</v>
      </c>
      <c r="B10" s="153" t="s">
        <v>313</v>
      </c>
      <c r="C10" s="154" t="s">
        <v>120</v>
      </c>
      <c r="D10" s="155" t="s">
        <v>147</v>
      </c>
      <c r="E10" s="156" t="s">
        <v>315</v>
      </c>
      <c r="F10" s="157"/>
      <c r="G10" s="162" t="s">
        <v>316</v>
      </c>
      <c r="H10" s="163" t="s">
        <v>317</v>
      </c>
      <c r="I10" s="152">
        <v>8</v>
      </c>
      <c r="J10" s="160"/>
    </row>
    <row r="11" spans="1:10" s="164" customFormat="1" ht="15.75">
      <c r="A11" s="152">
        <v>179</v>
      </c>
      <c r="B11" s="153" t="s">
        <v>314</v>
      </c>
      <c r="C11" s="154" t="s">
        <v>124</v>
      </c>
      <c r="D11" s="155" t="s">
        <v>147</v>
      </c>
      <c r="E11" s="156" t="s">
        <v>315</v>
      </c>
      <c r="F11" s="157"/>
      <c r="G11" s="162" t="s">
        <v>316</v>
      </c>
      <c r="H11" s="163" t="s">
        <v>317</v>
      </c>
      <c r="I11" s="152">
        <v>9</v>
      </c>
      <c r="J11" s="160"/>
    </row>
    <row r="12" spans="1:10" s="160" customFormat="1" ht="15.75">
      <c r="A12" s="152">
        <v>180</v>
      </c>
      <c r="B12" s="153" t="s">
        <v>631</v>
      </c>
      <c r="C12" s="154" t="s">
        <v>120</v>
      </c>
      <c r="D12" s="155" t="s">
        <v>146</v>
      </c>
      <c r="E12" s="156" t="s">
        <v>315</v>
      </c>
      <c r="F12" s="157"/>
      <c r="G12" s="162" t="s">
        <v>316</v>
      </c>
      <c r="H12" s="163" t="s">
        <v>320</v>
      </c>
      <c r="I12" s="152">
        <v>10</v>
      </c>
    </row>
    <row r="13" spans="1:10" s="160" customFormat="1" ht="15.75">
      <c r="A13" s="152">
        <v>191</v>
      </c>
      <c r="B13" s="158" t="s">
        <v>321</v>
      </c>
      <c r="C13" s="161" t="s">
        <v>126</v>
      </c>
      <c r="D13" s="155" t="s">
        <v>15</v>
      </c>
      <c r="E13" s="156" t="s">
        <v>315</v>
      </c>
      <c r="F13" s="157"/>
      <c r="G13" s="158" t="s">
        <v>325</v>
      </c>
      <c r="H13" s="158" t="s">
        <v>323</v>
      </c>
      <c r="I13" s="152">
        <v>11</v>
      </c>
    </row>
    <row r="14" spans="1:10" s="164" customFormat="1" ht="15.75">
      <c r="A14" s="152">
        <v>192</v>
      </c>
      <c r="B14" s="158" t="s">
        <v>322</v>
      </c>
      <c r="C14" s="161" t="s">
        <v>125</v>
      </c>
      <c r="D14" s="155" t="s">
        <v>15</v>
      </c>
      <c r="E14" s="156" t="s">
        <v>315</v>
      </c>
      <c r="F14" s="157"/>
      <c r="G14" s="158" t="s">
        <v>324</v>
      </c>
      <c r="H14" s="158" t="s">
        <v>323</v>
      </c>
      <c r="I14" s="152">
        <v>12</v>
      </c>
      <c r="J14" s="160"/>
    </row>
    <row r="15" spans="1:10" s="164" customFormat="1" ht="15.75">
      <c r="A15" s="166">
        <v>624</v>
      </c>
      <c r="B15" s="167" t="s">
        <v>154</v>
      </c>
      <c r="C15" s="155" t="s">
        <v>128</v>
      </c>
      <c r="D15" s="168" t="s">
        <v>147</v>
      </c>
      <c r="E15" s="163" t="s">
        <v>152</v>
      </c>
      <c r="F15" s="163"/>
      <c r="G15" s="169" t="s">
        <v>578</v>
      </c>
      <c r="H15" s="163" t="s">
        <v>153</v>
      </c>
      <c r="I15" s="152">
        <v>13</v>
      </c>
      <c r="J15" s="160"/>
    </row>
    <row r="16" spans="1:10" s="160" customFormat="1" ht="15.75">
      <c r="A16" s="166">
        <v>627</v>
      </c>
      <c r="B16" s="169" t="s">
        <v>155</v>
      </c>
      <c r="C16" s="155" t="s">
        <v>124</v>
      </c>
      <c r="D16" s="168" t="s">
        <v>150</v>
      </c>
      <c r="E16" s="163" t="s">
        <v>152</v>
      </c>
      <c r="F16" s="163"/>
      <c r="G16" s="169" t="s">
        <v>578</v>
      </c>
      <c r="H16" s="163" t="s">
        <v>153</v>
      </c>
      <c r="I16" s="152">
        <v>14</v>
      </c>
    </row>
    <row r="17" spans="1:10" s="164" customFormat="1" ht="15.75">
      <c r="A17" s="166">
        <v>625</v>
      </c>
      <c r="B17" s="169" t="s">
        <v>156</v>
      </c>
      <c r="C17" s="155" t="s">
        <v>120</v>
      </c>
      <c r="D17" s="155" t="s">
        <v>146</v>
      </c>
      <c r="E17" s="163" t="s">
        <v>152</v>
      </c>
      <c r="F17" s="163"/>
      <c r="G17" s="169" t="s">
        <v>578</v>
      </c>
      <c r="H17" s="163" t="s">
        <v>153</v>
      </c>
      <c r="I17" s="152">
        <v>15</v>
      </c>
      <c r="J17" s="160"/>
    </row>
    <row r="18" spans="1:10" s="160" customFormat="1" ht="15.75">
      <c r="A18" s="166">
        <v>973</v>
      </c>
      <c r="B18" s="167" t="s">
        <v>174</v>
      </c>
      <c r="C18" s="155" t="s">
        <v>122</v>
      </c>
      <c r="D18" s="168"/>
      <c r="E18" s="163" t="s">
        <v>315</v>
      </c>
      <c r="F18" s="163"/>
      <c r="G18" s="167" t="s">
        <v>165</v>
      </c>
      <c r="H18" s="167" t="s">
        <v>172</v>
      </c>
      <c r="I18" s="152">
        <v>16</v>
      </c>
    </row>
    <row r="19" spans="1:10" s="160" customFormat="1" ht="15.75">
      <c r="A19" s="152">
        <v>974</v>
      </c>
      <c r="B19" s="157" t="s">
        <v>175</v>
      </c>
      <c r="C19" s="170" t="s">
        <v>124</v>
      </c>
      <c r="D19" s="170"/>
      <c r="E19" s="163" t="s">
        <v>315</v>
      </c>
      <c r="F19" s="163"/>
      <c r="G19" s="167" t="s">
        <v>165</v>
      </c>
      <c r="H19" s="167" t="s">
        <v>172</v>
      </c>
      <c r="I19" s="152">
        <v>17</v>
      </c>
    </row>
    <row r="20" spans="1:10" s="160" customFormat="1" ht="15.75">
      <c r="A20" s="166">
        <v>21</v>
      </c>
      <c r="B20" s="163" t="s">
        <v>176</v>
      </c>
      <c r="C20" s="155" t="s">
        <v>120</v>
      </c>
      <c r="D20" s="155" t="s">
        <v>15</v>
      </c>
      <c r="E20" s="163" t="s">
        <v>315</v>
      </c>
      <c r="F20" s="163"/>
      <c r="G20" s="158" t="s">
        <v>177</v>
      </c>
      <c r="H20" s="158" t="s">
        <v>178</v>
      </c>
      <c r="I20" s="152">
        <v>18</v>
      </c>
    </row>
    <row r="21" spans="1:10" s="160" customFormat="1" ht="15.75">
      <c r="A21" s="166">
        <v>557</v>
      </c>
      <c r="B21" s="171" t="s">
        <v>88</v>
      </c>
      <c r="C21" s="172">
        <v>2001</v>
      </c>
      <c r="D21" s="172">
        <v>2</v>
      </c>
      <c r="E21" s="171" t="s">
        <v>118</v>
      </c>
      <c r="F21" s="163"/>
      <c r="G21" s="171" t="s">
        <v>86</v>
      </c>
      <c r="H21" s="171" t="s">
        <v>140</v>
      </c>
      <c r="I21" s="152">
        <v>19</v>
      </c>
    </row>
    <row r="22" spans="1:10" s="160" customFormat="1" ht="15.75">
      <c r="A22" s="166">
        <v>528</v>
      </c>
      <c r="B22" s="173" t="s">
        <v>89</v>
      </c>
      <c r="C22" s="174">
        <v>1994</v>
      </c>
      <c r="D22" s="172">
        <v>1</v>
      </c>
      <c r="E22" s="171" t="s">
        <v>118</v>
      </c>
      <c r="F22" s="163"/>
      <c r="G22" s="171" t="s">
        <v>131</v>
      </c>
      <c r="H22" s="173" t="s">
        <v>139</v>
      </c>
      <c r="I22" s="152">
        <v>20</v>
      </c>
    </row>
    <row r="23" spans="1:10" s="160" customFormat="1" ht="15.75">
      <c r="A23" s="166">
        <v>529</v>
      </c>
      <c r="B23" s="173" t="s">
        <v>90</v>
      </c>
      <c r="C23" s="174">
        <v>1997</v>
      </c>
      <c r="D23" s="172">
        <v>1</v>
      </c>
      <c r="E23" s="171" t="s">
        <v>118</v>
      </c>
      <c r="F23" s="163"/>
      <c r="G23" s="171" t="s">
        <v>131</v>
      </c>
      <c r="H23" s="173" t="s">
        <v>139</v>
      </c>
      <c r="I23" s="152">
        <v>21</v>
      </c>
    </row>
    <row r="24" spans="1:10" s="160" customFormat="1" ht="15.75">
      <c r="A24" s="166">
        <v>530</v>
      </c>
      <c r="B24" s="173" t="s">
        <v>91</v>
      </c>
      <c r="C24" s="174">
        <v>1996</v>
      </c>
      <c r="D24" s="172">
        <v>1</v>
      </c>
      <c r="E24" s="171" t="s">
        <v>118</v>
      </c>
      <c r="F24" s="163"/>
      <c r="G24" s="171" t="s">
        <v>131</v>
      </c>
      <c r="H24" s="173" t="s">
        <v>139</v>
      </c>
      <c r="I24" s="152">
        <v>22</v>
      </c>
    </row>
    <row r="25" spans="1:10" s="160" customFormat="1" ht="15.75">
      <c r="A25" s="166">
        <v>515</v>
      </c>
      <c r="B25" s="171" t="s">
        <v>93</v>
      </c>
      <c r="C25" s="172">
        <v>1997</v>
      </c>
      <c r="D25" s="172">
        <v>1</v>
      </c>
      <c r="E25" s="171" t="s">
        <v>118</v>
      </c>
      <c r="F25" s="163"/>
      <c r="G25" s="171" t="s">
        <v>131</v>
      </c>
      <c r="H25" s="171" t="s">
        <v>137</v>
      </c>
      <c r="I25" s="152">
        <v>23</v>
      </c>
    </row>
    <row r="26" spans="1:10" s="160" customFormat="1" ht="15.75">
      <c r="A26" s="166">
        <v>512</v>
      </c>
      <c r="B26" s="171" t="s">
        <v>94</v>
      </c>
      <c r="C26" s="172">
        <v>1999</v>
      </c>
      <c r="D26" s="172">
        <v>1</v>
      </c>
      <c r="E26" s="171" t="s">
        <v>118</v>
      </c>
      <c r="F26" s="163"/>
      <c r="G26" s="173" t="s">
        <v>95</v>
      </c>
      <c r="H26" s="171" t="s">
        <v>141</v>
      </c>
      <c r="I26" s="152">
        <v>24</v>
      </c>
    </row>
    <row r="27" spans="1:10" s="160" customFormat="1" ht="15.75">
      <c r="A27" s="166">
        <v>504</v>
      </c>
      <c r="B27" s="175" t="s">
        <v>96</v>
      </c>
      <c r="C27" s="176" t="s">
        <v>122</v>
      </c>
      <c r="D27" s="172">
        <v>1</v>
      </c>
      <c r="E27" s="171" t="s">
        <v>118</v>
      </c>
      <c r="F27" s="163"/>
      <c r="G27" s="173" t="s">
        <v>132</v>
      </c>
      <c r="H27" s="177" t="s">
        <v>142</v>
      </c>
      <c r="I27" s="152">
        <v>25</v>
      </c>
    </row>
    <row r="28" spans="1:10" s="160" customFormat="1" ht="15.75">
      <c r="A28" s="166">
        <v>510</v>
      </c>
      <c r="B28" s="175" t="s">
        <v>97</v>
      </c>
      <c r="C28" s="176" t="s">
        <v>121</v>
      </c>
      <c r="D28" s="172">
        <v>1</v>
      </c>
      <c r="E28" s="171" t="s">
        <v>118</v>
      </c>
      <c r="F28" s="163"/>
      <c r="G28" s="173" t="s">
        <v>133</v>
      </c>
      <c r="H28" s="171" t="s">
        <v>143</v>
      </c>
      <c r="I28" s="152">
        <v>26</v>
      </c>
    </row>
    <row r="29" spans="1:10" s="160" customFormat="1" ht="15.75">
      <c r="A29" s="166">
        <v>532</v>
      </c>
      <c r="B29" s="171" t="s">
        <v>98</v>
      </c>
      <c r="C29" s="172" t="s">
        <v>128</v>
      </c>
      <c r="D29" s="172">
        <v>2</v>
      </c>
      <c r="E29" s="171" t="s">
        <v>118</v>
      </c>
      <c r="F29" s="163"/>
      <c r="G29" s="171" t="s">
        <v>130</v>
      </c>
      <c r="H29" s="171" t="s">
        <v>144</v>
      </c>
      <c r="I29" s="152">
        <v>27</v>
      </c>
    </row>
    <row r="30" spans="1:10" s="160" customFormat="1" ht="15.75">
      <c r="A30" s="166">
        <v>534</v>
      </c>
      <c r="B30" s="175" t="s">
        <v>99</v>
      </c>
      <c r="C30" s="176" t="s">
        <v>120</v>
      </c>
      <c r="D30" s="174" t="s">
        <v>15</v>
      </c>
      <c r="E30" s="171" t="s">
        <v>118</v>
      </c>
      <c r="F30" s="163"/>
      <c r="G30" s="171" t="s">
        <v>130</v>
      </c>
      <c r="H30" s="173" t="s">
        <v>138</v>
      </c>
      <c r="I30" s="152">
        <v>28</v>
      </c>
    </row>
    <row r="31" spans="1:10" s="160" customFormat="1" ht="15.75">
      <c r="A31" s="152">
        <v>533</v>
      </c>
      <c r="B31" s="175" t="s">
        <v>100</v>
      </c>
      <c r="C31" s="176" t="s">
        <v>120</v>
      </c>
      <c r="D31" s="172">
        <v>1</v>
      </c>
      <c r="E31" s="171" t="s">
        <v>118</v>
      </c>
      <c r="F31" s="157"/>
      <c r="G31" s="171" t="s">
        <v>130</v>
      </c>
      <c r="H31" s="173" t="s">
        <v>138</v>
      </c>
      <c r="I31" s="152">
        <v>29</v>
      </c>
    </row>
    <row r="32" spans="1:10" s="160" customFormat="1" ht="15.75">
      <c r="A32" s="152">
        <v>558</v>
      </c>
      <c r="B32" s="175" t="s">
        <v>101</v>
      </c>
      <c r="C32" s="176" t="s">
        <v>121</v>
      </c>
      <c r="D32" s="172">
        <v>1</v>
      </c>
      <c r="E32" s="171" t="s">
        <v>118</v>
      </c>
      <c r="F32" s="157"/>
      <c r="G32" s="171" t="s">
        <v>130</v>
      </c>
      <c r="H32" s="173" t="s">
        <v>138</v>
      </c>
      <c r="I32" s="152">
        <v>30</v>
      </c>
    </row>
    <row r="33" spans="1:10" s="160" customFormat="1" ht="15.75">
      <c r="A33" s="152">
        <v>559</v>
      </c>
      <c r="B33" s="175" t="s">
        <v>102</v>
      </c>
      <c r="C33" s="176" t="s">
        <v>121</v>
      </c>
      <c r="D33" s="172">
        <v>1</v>
      </c>
      <c r="E33" s="171" t="s">
        <v>118</v>
      </c>
      <c r="F33" s="157"/>
      <c r="G33" s="171" t="s">
        <v>130</v>
      </c>
      <c r="H33" s="173" t="s">
        <v>138</v>
      </c>
      <c r="I33" s="152">
        <v>31</v>
      </c>
    </row>
    <row r="34" spans="1:10" s="160" customFormat="1" ht="15.75">
      <c r="A34" s="152">
        <v>556</v>
      </c>
      <c r="B34" s="175" t="s">
        <v>103</v>
      </c>
      <c r="C34" s="176" t="s">
        <v>122</v>
      </c>
      <c r="D34" s="172">
        <v>2</v>
      </c>
      <c r="E34" s="171" t="s">
        <v>118</v>
      </c>
      <c r="F34" s="157"/>
      <c r="G34" s="171" t="s">
        <v>130</v>
      </c>
      <c r="H34" s="173" t="s">
        <v>138</v>
      </c>
      <c r="I34" s="152">
        <v>32</v>
      </c>
    </row>
    <row r="35" spans="1:10" s="160" customFormat="1" ht="15.75">
      <c r="A35" s="152">
        <v>555</v>
      </c>
      <c r="B35" s="175" t="s">
        <v>104</v>
      </c>
      <c r="C35" s="176" t="s">
        <v>122</v>
      </c>
      <c r="D35" s="172">
        <v>2</v>
      </c>
      <c r="E35" s="171" t="s">
        <v>118</v>
      </c>
      <c r="F35" s="157"/>
      <c r="G35" s="171" t="s">
        <v>130</v>
      </c>
      <c r="H35" s="173" t="s">
        <v>138</v>
      </c>
      <c r="I35" s="152">
        <v>33</v>
      </c>
    </row>
    <row r="36" spans="1:10" s="164" customFormat="1" ht="15.75">
      <c r="A36" s="152">
        <v>553</v>
      </c>
      <c r="B36" s="175" t="s">
        <v>105</v>
      </c>
      <c r="C36" s="176" t="s">
        <v>122</v>
      </c>
      <c r="D36" s="172">
        <v>2</v>
      </c>
      <c r="E36" s="171" t="s">
        <v>118</v>
      </c>
      <c r="F36" s="157"/>
      <c r="G36" s="171" t="s">
        <v>130</v>
      </c>
      <c r="H36" s="173" t="s">
        <v>138</v>
      </c>
      <c r="I36" s="152">
        <v>34</v>
      </c>
      <c r="J36" s="160"/>
    </row>
    <row r="37" spans="1:10" s="160" customFormat="1" ht="15.75">
      <c r="A37" s="152">
        <v>554</v>
      </c>
      <c r="B37" s="175" t="s">
        <v>106</v>
      </c>
      <c r="C37" s="176" t="s">
        <v>122</v>
      </c>
      <c r="D37" s="172">
        <v>2</v>
      </c>
      <c r="E37" s="171" t="s">
        <v>118</v>
      </c>
      <c r="F37" s="157"/>
      <c r="G37" s="171" t="s">
        <v>130</v>
      </c>
      <c r="H37" s="173" t="s">
        <v>138</v>
      </c>
      <c r="I37" s="152">
        <v>35</v>
      </c>
    </row>
    <row r="38" spans="1:10" s="160" customFormat="1" ht="15.75">
      <c r="A38" s="152">
        <v>541</v>
      </c>
      <c r="B38" s="175" t="s">
        <v>107</v>
      </c>
      <c r="C38" s="176" t="s">
        <v>123</v>
      </c>
      <c r="D38" s="172">
        <v>2</v>
      </c>
      <c r="E38" s="171" t="s">
        <v>118</v>
      </c>
      <c r="F38" s="157"/>
      <c r="G38" s="171" t="s">
        <v>130</v>
      </c>
      <c r="H38" s="173" t="s">
        <v>138</v>
      </c>
      <c r="I38" s="152">
        <v>36</v>
      </c>
    </row>
    <row r="39" spans="1:10" s="165" customFormat="1" ht="15.75">
      <c r="A39" s="166">
        <v>545</v>
      </c>
      <c r="B39" s="175" t="s">
        <v>108</v>
      </c>
      <c r="C39" s="176" t="s">
        <v>123</v>
      </c>
      <c r="D39" s="172">
        <v>2</v>
      </c>
      <c r="E39" s="171" t="s">
        <v>118</v>
      </c>
      <c r="F39" s="163"/>
      <c r="G39" s="171" t="s">
        <v>130</v>
      </c>
      <c r="H39" s="173" t="s">
        <v>138</v>
      </c>
      <c r="I39" s="152">
        <v>37</v>
      </c>
      <c r="J39" s="160"/>
    </row>
    <row r="40" spans="1:10" s="164" customFormat="1" ht="15.75">
      <c r="A40" s="166">
        <v>543</v>
      </c>
      <c r="B40" s="175" t="s">
        <v>109</v>
      </c>
      <c r="C40" s="176" t="s">
        <v>123</v>
      </c>
      <c r="D40" s="172">
        <v>2</v>
      </c>
      <c r="E40" s="171" t="s">
        <v>118</v>
      </c>
      <c r="F40" s="163"/>
      <c r="G40" s="171" t="s">
        <v>130</v>
      </c>
      <c r="H40" s="173" t="s">
        <v>138</v>
      </c>
      <c r="I40" s="152">
        <v>38</v>
      </c>
      <c r="J40" s="160"/>
    </row>
    <row r="41" spans="1:10" s="165" customFormat="1" ht="15.75">
      <c r="A41" s="166">
        <v>544</v>
      </c>
      <c r="B41" s="175" t="s">
        <v>110</v>
      </c>
      <c r="C41" s="176" t="s">
        <v>123</v>
      </c>
      <c r="D41" s="172">
        <v>2</v>
      </c>
      <c r="E41" s="171" t="s">
        <v>118</v>
      </c>
      <c r="F41" s="163"/>
      <c r="G41" s="171" t="s">
        <v>130</v>
      </c>
      <c r="H41" s="173" t="s">
        <v>138</v>
      </c>
      <c r="I41" s="152">
        <v>39</v>
      </c>
      <c r="J41" s="160"/>
    </row>
    <row r="42" spans="1:10" s="165" customFormat="1" ht="15.75">
      <c r="A42" s="166">
        <v>542</v>
      </c>
      <c r="B42" s="175" t="s">
        <v>111</v>
      </c>
      <c r="C42" s="176" t="s">
        <v>123</v>
      </c>
      <c r="D42" s="172">
        <v>2</v>
      </c>
      <c r="E42" s="171" t="s">
        <v>118</v>
      </c>
      <c r="F42" s="163"/>
      <c r="G42" s="171" t="s">
        <v>130</v>
      </c>
      <c r="H42" s="173" t="s">
        <v>138</v>
      </c>
      <c r="I42" s="152">
        <v>40</v>
      </c>
      <c r="J42" s="160"/>
    </row>
    <row r="43" spans="1:10" s="160" customFormat="1" ht="15.75">
      <c r="A43" s="166">
        <v>546</v>
      </c>
      <c r="B43" s="175" t="s">
        <v>112</v>
      </c>
      <c r="C43" s="176" t="s">
        <v>124</v>
      </c>
      <c r="D43" s="172">
        <v>2</v>
      </c>
      <c r="E43" s="171" t="s">
        <v>118</v>
      </c>
      <c r="F43" s="163"/>
      <c r="G43" s="171" t="s">
        <v>130</v>
      </c>
      <c r="H43" s="173" t="s">
        <v>138</v>
      </c>
      <c r="I43" s="152">
        <v>41</v>
      </c>
    </row>
    <row r="44" spans="1:10" s="160" customFormat="1" ht="15.75">
      <c r="A44" s="166">
        <v>547</v>
      </c>
      <c r="B44" s="175" t="s">
        <v>113</v>
      </c>
      <c r="C44" s="176" t="s">
        <v>124</v>
      </c>
      <c r="D44" s="172">
        <v>2</v>
      </c>
      <c r="E44" s="171" t="s">
        <v>118</v>
      </c>
      <c r="F44" s="163"/>
      <c r="G44" s="171" t="s">
        <v>130</v>
      </c>
      <c r="H44" s="173" t="s">
        <v>138</v>
      </c>
      <c r="I44" s="152">
        <v>42</v>
      </c>
    </row>
    <row r="45" spans="1:10" s="160" customFormat="1" ht="15.75">
      <c r="A45" s="152">
        <v>506</v>
      </c>
      <c r="B45" s="175" t="s">
        <v>114</v>
      </c>
      <c r="C45" s="176" t="s">
        <v>120</v>
      </c>
      <c r="D45" s="172">
        <v>1</v>
      </c>
      <c r="E45" s="171" t="s">
        <v>118</v>
      </c>
      <c r="F45" s="157"/>
      <c r="G45" s="173" t="s">
        <v>134</v>
      </c>
      <c r="H45" s="177" t="s">
        <v>117</v>
      </c>
      <c r="I45" s="152">
        <v>43</v>
      </c>
    </row>
    <row r="46" spans="1:10" s="160" customFormat="1" ht="15.75">
      <c r="A46" s="166">
        <v>507</v>
      </c>
      <c r="B46" s="175" t="s">
        <v>115</v>
      </c>
      <c r="C46" s="176" t="s">
        <v>122</v>
      </c>
      <c r="D46" s="172">
        <v>1</v>
      </c>
      <c r="E46" s="171" t="s">
        <v>118</v>
      </c>
      <c r="F46" s="163"/>
      <c r="G46" s="173" t="s">
        <v>134</v>
      </c>
      <c r="H46" s="177" t="s">
        <v>117</v>
      </c>
      <c r="I46" s="152">
        <v>44</v>
      </c>
    </row>
    <row r="47" spans="1:10" s="164" customFormat="1" ht="15.75">
      <c r="A47" s="166">
        <v>508</v>
      </c>
      <c r="B47" s="175" t="s">
        <v>116</v>
      </c>
      <c r="C47" s="176" t="s">
        <v>124</v>
      </c>
      <c r="D47" s="172">
        <v>1</v>
      </c>
      <c r="E47" s="171" t="s">
        <v>118</v>
      </c>
      <c r="F47" s="163"/>
      <c r="G47" s="173" t="s">
        <v>134</v>
      </c>
      <c r="H47" s="177" t="s">
        <v>117</v>
      </c>
      <c r="I47" s="152">
        <v>45</v>
      </c>
      <c r="J47" s="160"/>
    </row>
    <row r="48" spans="1:10" s="164" customFormat="1" ht="15.75">
      <c r="A48" s="166">
        <v>631</v>
      </c>
      <c r="B48" s="163" t="s">
        <v>630</v>
      </c>
      <c r="C48" s="155" t="s">
        <v>128</v>
      </c>
      <c r="D48" s="155" t="s">
        <v>146</v>
      </c>
      <c r="E48" s="163" t="s">
        <v>118</v>
      </c>
      <c r="F48" s="163"/>
      <c r="G48" s="163" t="s">
        <v>145</v>
      </c>
      <c r="H48" s="163"/>
      <c r="I48" s="152">
        <v>46</v>
      </c>
      <c r="J48" s="160"/>
    </row>
    <row r="49" spans="1:10" s="160" customFormat="1" ht="16.5" customHeight="1">
      <c r="A49" s="166">
        <v>632</v>
      </c>
      <c r="B49" s="167" t="s">
        <v>148</v>
      </c>
      <c r="C49" s="155" t="s">
        <v>120</v>
      </c>
      <c r="D49" s="168" t="s">
        <v>147</v>
      </c>
      <c r="E49" s="163" t="s">
        <v>118</v>
      </c>
      <c r="F49" s="163"/>
      <c r="G49" s="163" t="s">
        <v>145</v>
      </c>
      <c r="H49" s="167"/>
      <c r="I49" s="152">
        <v>47</v>
      </c>
    </row>
    <row r="50" spans="1:10" s="165" customFormat="1" ht="15.75">
      <c r="A50" s="166">
        <v>16</v>
      </c>
      <c r="B50" s="167" t="s">
        <v>149</v>
      </c>
      <c r="C50" s="155" t="s">
        <v>120</v>
      </c>
      <c r="D50" s="168" t="s">
        <v>147</v>
      </c>
      <c r="E50" s="163" t="s">
        <v>118</v>
      </c>
      <c r="F50" s="163"/>
      <c r="G50" s="163" t="s">
        <v>145</v>
      </c>
      <c r="H50" s="167"/>
      <c r="I50" s="152">
        <v>48</v>
      </c>
      <c r="J50" s="160"/>
    </row>
    <row r="51" spans="1:10" s="165" customFormat="1" ht="15.75">
      <c r="A51" s="166">
        <v>18</v>
      </c>
      <c r="B51" s="167" t="s">
        <v>151</v>
      </c>
      <c r="C51" s="155" t="s">
        <v>123</v>
      </c>
      <c r="D51" s="168" t="s">
        <v>150</v>
      </c>
      <c r="E51" s="163" t="s">
        <v>118</v>
      </c>
      <c r="F51" s="163"/>
      <c r="G51" s="163" t="s">
        <v>145</v>
      </c>
      <c r="H51" s="167"/>
      <c r="I51" s="152">
        <v>49</v>
      </c>
      <c r="J51" s="160"/>
    </row>
    <row r="52" spans="1:10" s="160" customFormat="1" ht="15.75">
      <c r="A52" s="152">
        <v>2</v>
      </c>
      <c r="B52" s="153" t="s">
        <v>253</v>
      </c>
      <c r="C52" s="170" t="s">
        <v>125</v>
      </c>
      <c r="D52" s="170"/>
      <c r="E52" s="163" t="s">
        <v>118</v>
      </c>
      <c r="F52" s="157"/>
      <c r="G52" s="158" t="s">
        <v>252</v>
      </c>
      <c r="H52" s="163" t="s">
        <v>254</v>
      </c>
      <c r="I52" s="152">
        <v>50</v>
      </c>
    </row>
    <row r="53" spans="1:10" s="160" customFormat="1" ht="15.75" customHeight="1">
      <c r="A53" s="166">
        <v>514</v>
      </c>
      <c r="B53" s="171" t="s">
        <v>82</v>
      </c>
      <c r="C53" s="172" t="s">
        <v>125</v>
      </c>
      <c r="D53" s="172" t="s">
        <v>15</v>
      </c>
      <c r="E53" s="178" t="s">
        <v>119</v>
      </c>
      <c r="F53" s="163"/>
      <c r="G53" s="171" t="s">
        <v>131</v>
      </c>
      <c r="H53" s="171" t="s">
        <v>135</v>
      </c>
      <c r="I53" s="152">
        <v>51</v>
      </c>
    </row>
    <row r="54" spans="1:10" s="160" customFormat="1" ht="15.75">
      <c r="A54" s="166">
        <v>502</v>
      </c>
      <c r="B54" s="171" t="s">
        <v>83</v>
      </c>
      <c r="C54" s="172" t="s">
        <v>122</v>
      </c>
      <c r="D54" s="172">
        <v>1</v>
      </c>
      <c r="E54" s="178" t="s">
        <v>119</v>
      </c>
      <c r="F54" s="167"/>
      <c r="G54" s="171" t="s">
        <v>130</v>
      </c>
      <c r="H54" s="171" t="s">
        <v>136</v>
      </c>
      <c r="I54" s="152">
        <v>52</v>
      </c>
    </row>
    <row r="55" spans="1:10" s="160" customFormat="1" ht="15.75">
      <c r="A55" s="166">
        <v>471</v>
      </c>
      <c r="B55" s="171" t="s">
        <v>84</v>
      </c>
      <c r="C55" s="172" t="s">
        <v>126</v>
      </c>
      <c r="D55" s="172">
        <v>1</v>
      </c>
      <c r="E55" s="178" t="s">
        <v>119</v>
      </c>
      <c r="F55" s="163"/>
      <c r="G55" s="171" t="s">
        <v>130</v>
      </c>
      <c r="H55" s="171" t="s">
        <v>136</v>
      </c>
      <c r="I55" s="152">
        <v>53</v>
      </c>
    </row>
    <row r="56" spans="1:10" s="160" customFormat="1" ht="15.75">
      <c r="A56" s="166">
        <v>469</v>
      </c>
      <c r="B56" s="171" t="s">
        <v>85</v>
      </c>
      <c r="C56" s="172" t="s">
        <v>127</v>
      </c>
      <c r="D56" s="172" t="s">
        <v>15</v>
      </c>
      <c r="E56" s="178" t="s">
        <v>119</v>
      </c>
      <c r="F56" s="163"/>
      <c r="G56" s="171" t="s">
        <v>130</v>
      </c>
      <c r="H56" s="171" t="s">
        <v>136</v>
      </c>
      <c r="I56" s="152">
        <v>54</v>
      </c>
    </row>
    <row r="57" spans="1:10" s="160" customFormat="1" ht="15.75">
      <c r="A57" s="166">
        <v>503</v>
      </c>
      <c r="B57" s="171" t="s">
        <v>87</v>
      </c>
      <c r="C57" s="172">
        <v>2001</v>
      </c>
      <c r="D57" s="172">
        <v>1</v>
      </c>
      <c r="E57" s="178" t="s">
        <v>119</v>
      </c>
      <c r="F57" s="163"/>
      <c r="G57" s="171" t="s">
        <v>130</v>
      </c>
      <c r="H57" s="171" t="s">
        <v>137</v>
      </c>
      <c r="I57" s="152">
        <v>55</v>
      </c>
    </row>
    <row r="58" spans="1:10" s="160" customFormat="1" ht="15.75">
      <c r="A58" s="166">
        <v>527</v>
      </c>
      <c r="B58" s="173" t="s">
        <v>92</v>
      </c>
      <c r="C58" s="174">
        <v>2005</v>
      </c>
      <c r="D58" s="174" t="s">
        <v>15</v>
      </c>
      <c r="E58" s="178" t="s">
        <v>119</v>
      </c>
      <c r="F58" s="163"/>
      <c r="G58" s="173" t="s">
        <v>129</v>
      </c>
      <c r="H58" s="173" t="s">
        <v>138</v>
      </c>
      <c r="I58" s="152">
        <v>56</v>
      </c>
    </row>
    <row r="59" spans="1:10" s="160" customFormat="1" ht="15.75">
      <c r="A59" s="166">
        <v>601</v>
      </c>
      <c r="B59" s="158" t="s">
        <v>217</v>
      </c>
      <c r="C59" s="155" t="s">
        <v>121</v>
      </c>
      <c r="D59" s="168" t="s">
        <v>147</v>
      </c>
      <c r="E59" s="163" t="s">
        <v>200</v>
      </c>
      <c r="F59" s="163"/>
      <c r="G59" s="158" t="s">
        <v>207</v>
      </c>
      <c r="H59" s="158" t="s">
        <v>199</v>
      </c>
      <c r="I59" s="152">
        <v>57</v>
      </c>
    </row>
    <row r="60" spans="1:10" s="160" customFormat="1" ht="15.75">
      <c r="A60" s="166">
        <v>602</v>
      </c>
      <c r="B60" s="158" t="s">
        <v>215</v>
      </c>
      <c r="C60" s="155" t="s">
        <v>123</v>
      </c>
      <c r="D60" s="168" t="s">
        <v>147</v>
      </c>
      <c r="E60" s="163" t="s">
        <v>200</v>
      </c>
      <c r="F60" s="163"/>
      <c r="G60" s="158" t="s">
        <v>207</v>
      </c>
      <c r="H60" s="158" t="s">
        <v>199</v>
      </c>
      <c r="I60" s="152">
        <v>58</v>
      </c>
    </row>
    <row r="61" spans="1:10" s="160" customFormat="1" ht="15.75">
      <c r="A61" s="166">
        <v>607</v>
      </c>
      <c r="B61" s="159" t="s">
        <v>201</v>
      </c>
      <c r="C61" s="155" t="s">
        <v>123</v>
      </c>
      <c r="D61" s="168" t="s">
        <v>147</v>
      </c>
      <c r="E61" s="163" t="s">
        <v>200</v>
      </c>
      <c r="F61" s="163"/>
      <c r="G61" s="158" t="s">
        <v>207</v>
      </c>
      <c r="H61" s="158" t="s">
        <v>199</v>
      </c>
      <c r="I61" s="152">
        <v>59</v>
      </c>
    </row>
    <row r="62" spans="1:10" s="160" customFormat="1" ht="15.75">
      <c r="A62" s="166">
        <v>608</v>
      </c>
      <c r="B62" s="159" t="s">
        <v>202</v>
      </c>
      <c r="C62" s="155" t="s">
        <v>121</v>
      </c>
      <c r="D62" s="168" t="s">
        <v>147</v>
      </c>
      <c r="E62" s="163" t="s">
        <v>200</v>
      </c>
      <c r="F62" s="163"/>
      <c r="G62" s="158" t="s">
        <v>207</v>
      </c>
      <c r="H62" s="158" t="s">
        <v>199</v>
      </c>
      <c r="I62" s="152">
        <v>60</v>
      </c>
    </row>
    <row r="63" spans="1:10" s="160" customFormat="1" ht="15.75">
      <c r="A63" s="166" t="s">
        <v>575</v>
      </c>
      <c r="B63" s="159" t="s">
        <v>203</v>
      </c>
      <c r="C63" s="155" t="s">
        <v>122</v>
      </c>
      <c r="D63" s="155" t="s">
        <v>150</v>
      </c>
      <c r="E63" s="163" t="s">
        <v>200</v>
      </c>
      <c r="F63" s="163"/>
      <c r="G63" s="158" t="s">
        <v>207</v>
      </c>
      <c r="H63" s="158" t="s">
        <v>206</v>
      </c>
      <c r="I63" s="152">
        <v>61</v>
      </c>
    </row>
    <row r="64" spans="1:10" s="160" customFormat="1" ht="15.75">
      <c r="A64" s="166" t="s">
        <v>576</v>
      </c>
      <c r="B64" s="159" t="s">
        <v>204</v>
      </c>
      <c r="C64" s="155" t="s">
        <v>122</v>
      </c>
      <c r="D64" s="168" t="s">
        <v>147</v>
      </c>
      <c r="E64" s="163" t="s">
        <v>200</v>
      </c>
      <c r="F64" s="163"/>
      <c r="G64" s="158" t="s">
        <v>207</v>
      </c>
      <c r="H64" s="158" t="s">
        <v>206</v>
      </c>
      <c r="I64" s="152">
        <v>62</v>
      </c>
    </row>
    <row r="65" spans="1:9" s="160" customFormat="1" ht="15.75">
      <c r="A65" s="166" t="s">
        <v>577</v>
      </c>
      <c r="B65" s="159" t="s">
        <v>205</v>
      </c>
      <c r="C65" s="155" t="s">
        <v>122</v>
      </c>
      <c r="D65" s="168" t="s">
        <v>147</v>
      </c>
      <c r="E65" s="163" t="s">
        <v>200</v>
      </c>
      <c r="F65" s="163"/>
      <c r="G65" s="158" t="s">
        <v>207</v>
      </c>
      <c r="H65" s="158" t="s">
        <v>206</v>
      </c>
      <c r="I65" s="152">
        <v>63</v>
      </c>
    </row>
    <row r="66" spans="1:9" s="160" customFormat="1" ht="15.75">
      <c r="A66" s="166">
        <v>610</v>
      </c>
      <c r="B66" s="158" t="s">
        <v>214</v>
      </c>
      <c r="C66" s="155" t="s">
        <v>121</v>
      </c>
      <c r="D66" s="168" t="s">
        <v>146</v>
      </c>
      <c r="E66" s="163" t="s">
        <v>200</v>
      </c>
      <c r="F66" s="163"/>
      <c r="G66" s="158" t="s">
        <v>207</v>
      </c>
      <c r="H66" s="158" t="s">
        <v>208</v>
      </c>
      <c r="I66" s="152">
        <v>64</v>
      </c>
    </row>
    <row r="67" spans="1:9" s="160" customFormat="1" ht="15.75">
      <c r="A67" s="166">
        <v>612</v>
      </c>
      <c r="B67" s="158" t="s">
        <v>209</v>
      </c>
      <c r="C67" s="155" t="s">
        <v>122</v>
      </c>
      <c r="D67" s="168" t="s">
        <v>150</v>
      </c>
      <c r="E67" s="163" t="s">
        <v>200</v>
      </c>
      <c r="F67" s="163"/>
      <c r="G67" s="158" t="s">
        <v>207</v>
      </c>
      <c r="H67" s="158" t="s">
        <v>208</v>
      </c>
      <c r="I67" s="152">
        <v>65</v>
      </c>
    </row>
    <row r="68" spans="1:9" s="160" customFormat="1" ht="15.75">
      <c r="A68" s="166">
        <v>613</v>
      </c>
      <c r="B68" s="158" t="s">
        <v>210</v>
      </c>
      <c r="C68" s="155" t="s">
        <v>120</v>
      </c>
      <c r="D68" s="168" t="s">
        <v>15</v>
      </c>
      <c r="E68" s="163" t="s">
        <v>200</v>
      </c>
      <c r="F68" s="163"/>
      <c r="G68" s="158" t="s">
        <v>207</v>
      </c>
      <c r="H68" s="158" t="s">
        <v>208</v>
      </c>
      <c r="I68" s="152">
        <v>66</v>
      </c>
    </row>
    <row r="69" spans="1:9" s="160" customFormat="1" ht="15.75">
      <c r="A69" s="166">
        <v>615</v>
      </c>
      <c r="B69" s="159" t="s">
        <v>211</v>
      </c>
      <c r="C69" s="155" t="s">
        <v>122</v>
      </c>
      <c r="D69" s="168" t="s">
        <v>150</v>
      </c>
      <c r="E69" s="163" t="s">
        <v>200</v>
      </c>
      <c r="F69" s="163"/>
      <c r="G69" s="158" t="s">
        <v>207</v>
      </c>
      <c r="H69" s="158" t="s">
        <v>208</v>
      </c>
      <c r="I69" s="152">
        <v>67</v>
      </c>
    </row>
    <row r="70" spans="1:9" s="160" customFormat="1" ht="15.75">
      <c r="A70" s="152">
        <v>616</v>
      </c>
      <c r="B70" s="159" t="s">
        <v>212</v>
      </c>
      <c r="C70" s="170" t="s">
        <v>120</v>
      </c>
      <c r="D70" s="170" t="s">
        <v>15</v>
      </c>
      <c r="E70" s="163" t="s">
        <v>200</v>
      </c>
      <c r="F70" s="163"/>
      <c r="G70" s="158" t="s">
        <v>207</v>
      </c>
      <c r="H70" s="158" t="s">
        <v>208</v>
      </c>
      <c r="I70" s="152">
        <v>68</v>
      </c>
    </row>
    <row r="71" spans="1:9" s="160" customFormat="1" ht="16.5" customHeight="1">
      <c r="A71" s="152">
        <v>617</v>
      </c>
      <c r="B71" s="159" t="s">
        <v>213</v>
      </c>
      <c r="C71" s="170" t="s">
        <v>120</v>
      </c>
      <c r="D71" s="170" t="s">
        <v>146</v>
      </c>
      <c r="E71" s="163" t="s">
        <v>200</v>
      </c>
      <c r="F71" s="163"/>
      <c r="G71" s="158" t="s">
        <v>207</v>
      </c>
      <c r="H71" s="158" t="s">
        <v>208</v>
      </c>
      <c r="I71" s="152">
        <v>69</v>
      </c>
    </row>
    <row r="72" spans="1:9" s="160" customFormat="1" ht="15.75">
      <c r="A72" s="152" t="s">
        <v>574</v>
      </c>
      <c r="B72" s="153" t="s">
        <v>219</v>
      </c>
      <c r="C72" s="170" t="s">
        <v>124</v>
      </c>
      <c r="D72" s="170" t="s">
        <v>146</v>
      </c>
      <c r="E72" s="163" t="s">
        <v>200</v>
      </c>
      <c r="F72" s="163"/>
      <c r="G72" s="158" t="s">
        <v>207</v>
      </c>
      <c r="H72" s="158" t="s">
        <v>218</v>
      </c>
      <c r="I72" s="152">
        <v>70</v>
      </c>
    </row>
    <row r="73" spans="1:9" s="160" customFormat="1" ht="15.75">
      <c r="A73" s="152">
        <v>963</v>
      </c>
      <c r="B73" s="158" t="s">
        <v>222</v>
      </c>
      <c r="C73" s="170" t="s">
        <v>121</v>
      </c>
      <c r="D73" s="170" t="s">
        <v>146</v>
      </c>
      <c r="E73" s="163" t="s">
        <v>200</v>
      </c>
      <c r="F73" s="157"/>
      <c r="G73" s="158" t="s">
        <v>221</v>
      </c>
      <c r="H73" s="158" t="s">
        <v>220</v>
      </c>
      <c r="I73" s="152">
        <v>71</v>
      </c>
    </row>
    <row r="74" spans="1:9" s="160" customFormat="1" ht="15.75">
      <c r="A74" s="152">
        <v>962</v>
      </c>
      <c r="B74" s="158" t="s">
        <v>223</v>
      </c>
      <c r="C74" s="170" t="s">
        <v>121</v>
      </c>
      <c r="D74" s="170" t="s">
        <v>146</v>
      </c>
      <c r="E74" s="163" t="s">
        <v>200</v>
      </c>
      <c r="F74" s="157"/>
      <c r="G74" s="158" t="s">
        <v>221</v>
      </c>
      <c r="H74" s="158" t="s">
        <v>220</v>
      </c>
      <c r="I74" s="152">
        <v>72</v>
      </c>
    </row>
    <row r="75" spans="1:9" s="160" customFormat="1" ht="15.75">
      <c r="A75" s="152">
        <v>961</v>
      </c>
      <c r="B75" s="158" t="s">
        <v>224</v>
      </c>
      <c r="C75" s="170" t="s">
        <v>122</v>
      </c>
      <c r="D75" s="170" t="s">
        <v>147</v>
      </c>
      <c r="E75" s="163" t="s">
        <v>200</v>
      </c>
      <c r="F75" s="157"/>
      <c r="G75" s="158" t="s">
        <v>221</v>
      </c>
      <c r="H75" s="158" t="s">
        <v>220</v>
      </c>
      <c r="I75" s="152">
        <v>73</v>
      </c>
    </row>
    <row r="76" spans="1:9" s="160" customFormat="1" ht="15.75">
      <c r="A76" s="152">
        <v>960</v>
      </c>
      <c r="B76" s="158" t="s">
        <v>225</v>
      </c>
      <c r="C76" s="170" t="s">
        <v>121</v>
      </c>
      <c r="D76" s="170" t="s">
        <v>147</v>
      </c>
      <c r="E76" s="163" t="s">
        <v>200</v>
      </c>
      <c r="F76" s="157"/>
      <c r="G76" s="158" t="s">
        <v>221</v>
      </c>
      <c r="H76" s="158" t="s">
        <v>220</v>
      </c>
      <c r="I76" s="152">
        <v>74</v>
      </c>
    </row>
    <row r="77" spans="1:9" s="160" customFormat="1" ht="15.75">
      <c r="A77" s="152">
        <v>967</v>
      </c>
      <c r="B77" s="159" t="s">
        <v>226</v>
      </c>
      <c r="C77" s="170" t="s">
        <v>120</v>
      </c>
      <c r="D77" s="170" t="s">
        <v>146</v>
      </c>
      <c r="E77" s="163" t="s">
        <v>200</v>
      </c>
      <c r="F77" s="157"/>
      <c r="G77" s="158" t="s">
        <v>221</v>
      </c>
      <c r="H77" s="158" t="s">
        <v>220</v>
      </c>
      <c r="I77" s="152">
        <v>75</v>
      </c>
    </row>
    <row r="78" spans="1:9" s="160" customFormat="1" ht="15.75">
      <c r="A78" s="152">
        <v>966</v>
      </c>
      <c r="B78" s="159" t="s">
        <v>227</v>
      </c>
      <c r="C78" s="170" t="s">
        <v>120</v>
      </c>
      <c r="D78" s="170" t="s">
        <v>146</v>
      </c>
      <c r="E78" s="163" t="s">
        <v>200</v>
      </c>
      <c r="F78" s="157"/>
      <c r="G78" s="158" t="s">
        <v>221</v>
      </c>
      <c r="H78" s="158" t="s">
        <v>220</v>
      </c>
      <c r="I78" s="152">
        <v>76</v>
      </c>
    </row>
    <row r="79" spans="1:9" s="160" customFormat="1" ht="15.75">
      <c r="A79" s="152">
        <v>598</v>
      </c>
      <c r="B79" s="153" t="s">
        <v>229</v>
      </c>
      <c r="C79" s="170" t="s">
        <v>128</v>
      </c>
      <c r="D79" s="170" t="s">
        <v>146</v>
      </c>
      <c r="E79" s="163" t="s">
        <v>200</v>
      </c>
      <c r="F79" s="157"/>
      <c r="G79" s="158" t="s">
        <v>221</v>
      </c>
      <c r="H79" s="158" t="s">
        <v>220</v>
      </c>
      <c r="I79" s="152">
        <v>77</v>
      </c>
    </row>
    <row r="80" spans="1:9" s="160" customFormat="1" ht="15.75">
      <c r="A80" s="152">
        <v>599</v>
      </c>
      <c r="B80" s="153" t="s">
        <v>230</v>
      </c>
      <c r="C80" s="170" t="s">
        <v>122</v>
      </c>
      <c r="D80" s="170" t="s">
        <v>146</v>
      </c>
      <c r="E80" s="163" t="s">
        <v>200</v>
      </c>
      <c r="F80" s="157"/>
      <c r="G80" s="158" t="s">
        <v>221</v>
      </c>
      <c r="H80" s="163" t="s">
        <v>228</v>
      </c>
      <c r="I80" s="152">
        <v>78</v>
      </c>
    </row>
    <row r="81" spans="1:9" s="160" customFormat="1" ht="15.75">
      <c r="A81" s="152">
        <v>586</v>
      </c>
      <c r="B81" s="153" t="s">
        <v>231</v>
      </c>
      <c r="C81" s="170" t="s">
        <v>128</v>
      </c>
      <c r="D81" s="170" t="s">
        <v>146</v>
      </c>
      <c r="E81" s="163" t="s">
        <v>200</v>
      </c>
      <c r="F81" s="157"/>
      <c r="G81" s="158" t="s">
        <v>221</v>
      </c>
      <c r="H81" s="163" t="s">
        <v>228</v>
      </c>
      <c r="I81" s="152">
        <v>79</v>
      </c>
    </row>
    <row r="82" spans="1:9" s="160" customFormat="1" ht="15.75">
      <c r="A82" s="152">
        <v>587</v>
      </c>
      <c r="B82" s="153" t="s">
        <v>232</v>
      </c>
      <c r="C82" s="170" t="s">
        <v>120</v>
      </c>
      <c r="D82" s="170" t="s">
        <v>15</v>
      </c>
      <c r="E82" s="163" t="s">
        <v>200</v>
      </c>
      <c r="F82" s="157"/>
      <c r="G82" s="158" t="s">
        <v>221</v>
      </c>
      <c r="H82" s="163" t="s">
        <v>228</v>
      </c>
      <c r="I82" s="152">
        <v>80</v>
      </c>
    </row>
    <row r="83" spans="1:9" s="160" customFormat="1" ht="15.75">
      <c r="A83" s="152">
        <v>589</v>
      </c>
      <c r="B83" s="153" t="s">
        <v>233</v>
      </c>
      <c r="C83" s="170" t="s">
        <v>128</v>
      </c>
      <c r="D83" s="170" t="s">
        <v>15</v>
      </c>
      <c r="E83" s="163" t="s">
        <v>200</v>
      </c>
      <c r="F83" s="157"/>
      <c r="G83" s="158" t="s">
        <v>221</v>
      </c>
      <c r="H83" s="163" t="s">
        <v>228</v>
      </c>
      <c r="I83" s="152">
        <v>81</v>
      </c>
    </row>
    <row r="84" spans="1:9" s="160" customFormat="1" ht="15.75">
      <c r="A84" s="152">
        <v>594</v>
      </c>
      <c r="B84" s="153" t="s">
        <v>234</v>
      </c>
      <c r="C84" s="170" t="s">
        <v>120</v>
      </c>
      <c r="D84" s="170" t="s">
        <v>146</v>
      </c>
      <c r="E84" s="163" t="s">
        <v>200</v>
      </c>
      <c r="F84" s="157"/>
      <c r="G84" s="158" t="s">
        <v>221</v>
      </c>
      <c r="H84" s="163" t="s">
        <v>228</v>
      </c>
      <c r="I84" s="152">
        <v>82</v>
      </c>
    </row>
    <row r="85" spans="1:9" s="160" customFormat="1" ht="15.75">
      <c r="A85" s="152">
        <v>584</v>
      </c>
      <c r="B85" s="153" t="s">
        <v>235</v>
      </c>
      <c r="C85" s="170" t="s">
        <v>126</v>
      </c>
      <c r="D85" s="170" t="s">
        <v>15</v>
      </c>
      <c r="E85" s="163" t="s">
        <v>200</v>
      </c>
      <c r="F85" s="157"/>
      <c r="G85" s="158" t="s">
        <v>221</v>
      </c>
      <c r="H85" s="163" t="s">
        <v>228</v>
      </c>
      <c r="I85" s="152">
        <v>83</v>
      </c>
    </row>
    <row r="86" spans="1:9" s="160" customFormat="1" ht="15.75">
      <c r="A86" s="152">
        <v>593</v>
      </c>
      <c r="B86" s="153" t="s">
        <v>236</v>
      </c>
      <c r="C86" s="170" t="s">
        <v>126</v>
      </c>
      <c r="D86" s="170" t="s">
        <v>146</v>
      </c>
      <c r="E86" s="163" t="s">
        <v>200</v>
      </c>
      <c r="F86" s="157"/>
      <c r="G86" s="158" t="s">
        <v>221</v>
      </c>
      <c r="H86" s="163" t="s">
        <v>228</v>
      </c>
      <c r="I86" s="152">
        <v>84</v>
      </c>
    </row>
    <row r="87" spans="1:9" s="160" customFormat="1" ht="15.75">
      <c r="A87" s="166">
        <v>26</v>
      </c>
      <c r="B87" s="163" t="s">
        <v>166</v>
      </c>
      <c r="C87" s="155" t="s">
        <v>124</v>
      </c>
      <c r="D87" s="168" t="s">
        <v>150</v>
      </c>
      <c r="E87" s="163" t="s">
        <v>164</v>
      </c>
      <c r="F87" s="163"/>
      <c r="G87" s="167" t="s">
        <v>165</v>
      </c>
      <c r="H87" s="169" t="s">
        <v>171</v>
      </c>
      <c r="I87" s="152">
        <v>85</v>
      </c>
    </row>
    <row r="88" spans="1:9" s="160" customFormat="1" ht="15.75">
      <c r="A88" s="166">
        <v>27</v>
      </c>
      <c r="B88" s="163" t="s">
        <v>167</v>
      </c>
      <c r="C88" s="155" t="s">
        <v>121</v>
      </c>
      <c r="D88" s="168" t="s">
        <v>146</v>
      </c>
      <c r="E88" s="163" t="s">
        <v>164</v>
      </c>
      <c r="F88" s="163"/>
      <c r="G88" s="167" t="s">
        <v>165</v>
      </c>
      <c r="H88" s="169" t="s">
        <v>171</v>
      </c>
      <c r="I88" s="152">
        <v>86</v>
      </c>
    </row>
    <row r="89" spans="1:9" s="160" customFormat="1" ht="15.75">
      <c r="A89" s="166">
        <v>29</v>
      </c>
      <c r="B89" s="157" t="s">
        <v>168</v>
      </c>
      <c r="C89" s="155" t="s">
        <v>120</v>
      </c>
      <c r="D89" s="168" t="s">
        <v>146</v>
      </c>
      <c r="E89" s="163" t="s">
        <v>164</v>
      </c>
      <c r="F89" s="163"/>
      <c r="G89" s="167" t="s">
        <v>165</v>
      </c>
      <c r="H89" s="169" t="s">
        <v>170</v>
      </c>
      <c r="I89" s="152">
        <v>87</v>
      </c>
    </row>
    <row r="90" spans="1:9" s="160" customFormat="1" ht="15.75">
      <c r="A90" s="166">
        <v>31</v>
      </c>
      <c r="B90" s="157" t="s">
        <v>169</v>
      </c>
      <c r="C90" s="155" t="s">
        <v>121</v>
      </c>
      <c r="D90" s="155" t="s">
        <v>147</v>
      </c>
      <c r="E90" s="163" t="s">
        <v>164</v>
      </c>
      <c r="F90" s="163"/>
      <c r="G90" s="167" t="s">
        <v>165</v>
      </c>
      <c r="H90" s="169" t="s">
        <v>170</v>
      </c>
      <c r="I90" s="152">
        <v>88</v>
      </c>
    </row>
    <row r="91" spans="1:9" s="160" customFormat="1" ht="15.75">
      <c r="A91" s="179">
        <v>14</v>
      </c>
      <c r="B91" s="159" t="s">
        <v>269</v>
      </c>
      <c r="C91" s="170" t="s">
        <v>278</v>
      </c>
      <c r="D91" s="180">
        <v>1</v>
      </c>
      <c r="E91" s="156" t="s">
        <v>164</v>
      </c>
      <c r="F91" s="157"/>
      <c r="G91" s="158" t="s">
        <v>275</v>
      </c>
      <c r="H91" s="158" t="s">
        <v>276</v>
      </c>
      <c r="I91" s="152">
        <v>89</v>
      </c>
    </row>
    <row r="92" spans="1:9" s="160" customFormat="1" ht="15.75">
      <c r="A92" s="179">
        <v>15</v>
      </c>
      <c r="B92" s="159" t="s">
        <v>270</v>
      </c>
      <c r="C92" s="170" t="s">
        <v>125</v>
      </c>
      <c r="D92" s="180">
        <v>1</v>
      </c>
      <c r="E92" s="156" t="s">
        <v>164</v>
      </c>
      <c r="F92" s="157"/>
      <c r="G92" s="158" t="s">
        <v>275</v>
      </c>
      <c r="H92" s="158" t="s">
        <v>276</v>
      </c>
      <c r="I92" s="152">
        <v>90</v>
      </c>
    </row>
    <row r="93" spans="1:9" s="160" customFormat="1" ht="15.75">
      <c r="A93" s="179">
        <v>16</v>
      </c>
      <c r="B93" s="159" t="s">
        <v>271</v>
      </c>
      <c r="C93" s="170" t="s">
        <v>127</v>
      </c>
      <c r="D93" s="180">
        <v>2</v>
      </c>
      <c r="E93" s="156" t="s">
        <v>164</v>
      </c>
      <c r="F93" s="157"/>
      <c r="G93" s="158" t="s">
        <v>275</v>
      </c>
      <c r="H93" s="158" t="s">
        <v>276</v>
      </c>
      <c r="I93" s="152">
        <v>91</v>
      </c>
    </row>
    <row r="94" spans="1:9" s="160" customFormat="1" ht="15.75">
      <c r="A94" s="179">
        <v>17</v>
      </c>
      <c r="B94" s="159" t="s">
        <v>272</v>
      </c>
      <c r="C94" s="170" t="s">
        <v>126</v>
      </c>
      <c r="D94" s="180">
        <v>2</v>
      </c>
      <c r="E94" s="156" t="s">
        <v>164</v>
      </c>
      <c r="F94" s="157"/>
      <c r="G94" s="158" t="s">
        <v>275</v>
      </c>
      <c r="H94" s="158" t="s">
        <v>276</v>
      </c>
      <c r="I94" s="152">
        <v>92</v>
      </c>
    </row>
    <row r="95" spans="1:9" s="160" customFormat="1" ht="15.75">
      <c r="A95" s="179">
        <v>18</v>
      </c>
      <c r="B95" s="159" t="s">
        <v>273</v>
      </c>
      <c r="C95" s="170" t="s">
        <v>128</v>
      </c>
      <c r="D95" s="180">
        <v>2</v>
      </c>
      <c r="E95" s="156" t="s">
        <v>164</v>
      </c>
      <c r="F95" s="157"/>
      <c r="G95" s="158" t="s">
        <v>275</v>
      </c>
      <c r="H95" s="158" t="s">
        <v>276</v>
      </c>
      <c r="I95" s="152">
        <v>93</v>
      </c>
    </row>
    <row r="96" spans="1:9" s="160" customFormat="1" ht="15.75">
      <c r="A96" s="179">
        <v>19</v>
      </c>
      <c r="B96" s="159" t="s">
        <v>274</v>
      </c>
      <c r="C96" s="170" t="s">
        <v>120</v>
      </c>
      <c r="D96" s="180">
        <v>2</v>
      </c>
      <c r="E96" s="156" t="s">
        <v>164</v>
      </c>
      <c r="F96" s="157"/>
      <c r="G96" s="158" t="s">
        <v>277</v>
      </c>
      <c r="H96" s="158" t="s">
        <v>276</v>
      </c>
      <c r="I96" s="152">
        <v>94</v>
      </c>
    </row>
    <row r="97" spans="1:9" s="160" customFormat="1" ht="15.75">
      <c r="A97" s="179">
        <v>26</v>
      </c>
      <c r="B97" s="163" t="s">
        <v>166</v>
      </c>
      <c r="C97" s="170" t="s">
        <v>123</v>
      </c>
      <c r="D97" s="155">
        <v>3</v>
      </c>
      <c r="E97" s="156" t="s">
        <v>164</v>
      </c>
      <c r="F97" s="157"/>
      <c r="G97" s="158" t="s">
        <v>165</v>
      </c>
      <c r="H97" s="163" t="s">
        <v>171</v>
      </c>
      <c r="I97" s="152">
        <v>95</v>
      </c>
    </row>
    <row r="98" spans="1:9" s="160" customFormat="1" ht="15.75">
      <c r="A98" s="179">
        <v>27</v>
      </c>
      <c r="B98" s="163" t="s">
        <v>167</v>
      </c>
      <c r="C98" s="170" t="s">
        <v>121</v>
      </c>
      <c r="D98" s="155">
        <v>1</v>
      </c>
      <c r="E98" s="156" t="s">
        <v>164</v>
      </c>
      <c r="F98" s="157"/>
      <c r="G98" s="158" t="s">
        <v>165</v>
      </c>
      <c r="H98" s="163" t="s">
        <v>171</v>
      </c>
      <c r="I98" s="152">
        <v>96</v>
      </c>
    </row>
    <row r="99" spans="1:9" s="160" customFormat="1" ht="15.75">
      <c r="A99" s="179">
        <v>29</v>
      </c>
      <c r="B99" s="163" t="s">
        <v>168</v>
      </c>
      <c r="C99" s="170" t="s">
        <v>120</v>
      </c>
      <c r="D99" s="155">
        <v>1</v>
      </c>
      <c r="E99" s="156" t="s">
        <v>164</v>
      </c>
      <c r="F99" s="157"/>
      <c r="G99" s="158" t="s">
        <v>165</v>
      </c>
      <c r="H99" s="163" t="s">
        <v>170</v>
      </c>
      <c r="I99" s="152">
        <v>97</v>
      </c>
    </row>
    <row r="100" spans="1:9" s="160" customFormat="1" ht="15.75">
      <c r="A100" s="179">
        <v>31</v>
      </c>
      <c r="B100" s="163" t="s">
        <v>169</v>
      </c>
      <c r="C100" s="170" t="s">
        <v>121</v>
      </c>
      <c r="D100" s="155">
        <v>2</v>
      </c>
      <c r="E100" s="156" t="s">
        <v>164</v>
      </c>
      <c r="F100" s="157"/>
      <c r="G100" s="158" t="s">
        <v>165</v>
      </c>
      <c r="H100" s="163" t="s">
        <v>170</v>
      </c>
      <c r="I100" s="152">
        <v>98</v>
      </c>
    </row>
    <row r="101" spans="1:9" s="160" customFormat="1" ht="15.75">
      <c r="A101" s="152">
        <v>944</v>
      </c>
      <c r="B101" s="158" t="s">
        <v>279</v>
      </c>
      <c r="C101" s="155" t="s">
        <v>128</v>
      </c>
      <c r="D101" s="170"/>
      <c r="E101" s="156" t="s">
        <v>164</v>
      </c>
      <c r="F101" s="157"/>
      <c r="G101" s="158" t="s">
        <v>285</v>
      </c>
      <c r="H101" s="158" t="s">
        <v>286</v>
      </c>
      <c r="I101" s="152">
        <v>99</v>
      </c>
    </row>
    <row r="102" spans="1:9" s="160" customFormat="1" ht="15.75">
      <c r="A102" s="152">
        <v>945</v>
      </c>
      <c r="B102" s="158" t="s">
        <v>280</v>
      </c>
      <c r="C102" s="155" t="s">
        <v>278</v>
      </c>
      <c r="D102" s="170"/>
      <c r="E102" s="156" t="s">
        <v>164</v>
      </c>
      <c r="F102" s="157"/>
      <c r="G102" s="158" t="s">
        <v>285</v>
      </c>
      <c r="H102" s="158" t="s">
        <v>286</v>
      </c>
      <c r="I102" s="152">
        <v>100</v>
      </c>
    </row>
    <row r="103" spans="1:9" s="160" customFormat="1" ht="15.75">
      <c r="A103" s="152">
        <v>946</v>
      </c>
      <c r="B103" s="158" t="s">
        <v>281</v>
      </c>
      <c r="C103" s="155" t="s">
        <v>121</v>
      </c>
      <c r="D103" s="170"/>
      <c r="E103" s="156" t="s">
        <v>164</v>
      </c>
      <c r="F103" s="157"/>
      <c r="G103" s="158" t="s">
        <v>285</v>
      </c>
      <c r="H103" s="158" t="s">
        <v>286</v>
      </c>
      <c r="I103" s="152">
        <v>101</v>
      </c>
    </row>
    <row r="104" spans="1:9" s="160" customFormat="1" ht="15.75">
      <c r="A104" s="152">
        <v>947</v>
      </c>
      <c r="B104" s="158" t="s">
        <v>282</v>
      </c>
      <c r="C104" s="155" t="s">
        <v>278</v>
      </c>
      <c r="D104" s="181"/>
      <c r="E104" s="156" t="s">
        <v>164</v>
      </c>
      <c r="F104" s="157"/>
      <c r="G104" s="158" t="s">
        <v>285</v>
      </c>
      <c r="H104" s="158" t="s">
        <v>286</v>
      </c>
      <c r="I104" s="152">
        <v>102</v>
      </c>
    </row>
    <row r="105" spans="1:9" s="160" customFormat="1" ht="15.75">
      <c r="A105" s="166">
        <v>948</v>
      </c>
      <c r="B105" s="158" t="s">
        <v>283</v>
      </c>
      <c r="C105" s="155" t="s">
        <v>121</v>
      </c>
      <c r="D105" s="181"/>
      <c r="E105" s="156" t="s">
        <v>164</v>
      </c>
      <c r="F105" s="163"/>
      <c r="G105" s="158" t="s">
        <v>285</v>
      </c>
      <c r="H105" s="158" t="s">
        <v>286</v>
      </c>
      <c r="I105" s="152">
        <v>103</v>
      </c>
    </row>
    <row r="106" spans="1:9" s="160" customFormat="1" ht="15.75">
      <c r="A106" s="166">
        <v>949</v>
      </c>
      <c r="B106" s="158" t="s">
        <v>284</v>
      </c>
      <c r="C106" s="155" t="s">
        <v>128</v>
      </c>
      <c r="D106" s="181"/>
      <c r="E106" s="156" t="s">
        <v>164</v>
      </c>
      <c r="F106" s="163"/>
      <c r="G106" s="158" t="s">
        <v>285</v>
      </c>
      <c r="H106" s="158" t="s">
        <v>287</v>
      </c>
      <c r="I106" s="152">
        <v>104</v>
      </c>
    </row>
    <row r="107" spans="1:9" s="160" customFormat="1" ht="15.75">
      <c r="A107" s="166">
        <v>561</v>
      </c>
      <c r="B107" s="158" t="s">
        <v>288</v>
      </c>
      <c r="C107" s="168" t="s">
        <v>301</v>
      </c>
      <c r="D107" s="170"/>
      <c r="E107" s="156" t="s">
        <v>164</v>
      </c>
      <c r="F107" s="163"/>
      <c r="G107" s="158" t="s">
        <v>305</v>
      </c>
      <c r="H107" s="158" t="s">
        <v>303</v>
      </c>
      <c r="I107" s="152">
        <v>105</v>
      </c>
    </row>
    <row r="108" spans="1:9" s="160" customFormat="1" ht="15.75">
      <c r="A108" s="166">
        <v>562</v>
      </c>
      <c r="B108" s="158" t="s">
        <v>289</v>
      </c>
      <c r="C108" s="168" t="s">
        <v>126</v>
      </c>
      <c r="D108" s="170"/>
      <c r="E108" s="156" t="s">
        <v>164</v>
      </c>
      <c r="F108" s="163"/>
      <c r="G108" s="158" t="s">
        <v>305</v>
      </c>
      <c r="H108" s="158" t="s">
        <v>303</v>
      </c>
      <c r="I108" s="152">
        <v>106</v>
      </c>
    </row>
    <row r="109" spans="1:9" s="160" customFormat="1" ht="15.75">
      <c r="A109" s="166">
        <v>563</v>
      </c>
      <c r="B109" s="158" t="s">
        <v>290</v>
      </c>
      <c r="C109" s="168" t="s">
        <v>120</v>
      </c>
      <c r="D109" s="170"/>
      <c r="E109" s="156" t="s">
        <v>164</v>
      </c>
      <c r="F109" s="163"/>
      <c r="G109" s="158" t="s">
        <v>305</v>
      </c>
      <c r="H109" s="158" t="s">
        <v>303</v>
      </c>
      <c r="I109" s="152">
        <v>107</v>
      </c>
    </row>
    <row r="110" spans="1:9" s="160" customFormat="1" ht="15.75">
      <c r="A110" s="166">
        <v>564</v>
      </c>
      <c r="B110" s="158" t="s">
        <v>291</v>
      </c>
      <c r="C110" s="155" t="s">
        <v>120</v>
      </c>
      <c r="D110" s="170"/>
      <c r="E110" s="156" t="s">
        <v>164</v>
      </c>
      <c r="F110" s="163"/>
      <c r="G110" s="158" t="s">
        <v>305</v>
      </c>
      <c r="H110" s="158" t="s">
        <v>303</v>
      </c>
      <c r="I110" s="152">
        <v>108</v>
      </c>
    </row>
    <row r="111" spans="1:9" s="160" customFormat="1" ht="15.75">
      <c r="A111" s="152">
        <v>565</v>
      </c>
      <c r="B111" s="158" t="s">
        <v>292</v>
      </c>
      <c r="C111" s="170" t="s">
        <v>124</v>
      </c>
      <c r="D111" s="170"/>
      <c r="E111" s="156" t="s">
        <v>164</v>
      </c>
      <c r="F111" s="157"/>
      <c r="G111" s="158" t="s">
        <v>305</v>
      </c>
      <c r="H111" s="158" t="s">
        <v>303</v>
      </c>
      <c r="I111" s="152">
        <v>109</v>
      </c>
    </row>
    <row r="112" spans="1:9" s="160" customFormat="1" ht="15.75">
      <c r="A112" s="152">
        <v>566</v>
      </c>
      <c r="B112" s="158" t="s">
        <v>293</v>
      </c>
      <c r="C112" s="170" t="s">
        <v>124</v>
      </c>
      <c r="D112" s="170"/>
      <c r="E112" s="156" t="s">
        <v>164</v>
      </c>
      <c r="F112" s="157"/>
      <c r="G112" s="158" t="s">
        <v>305</v>
      </c>
      <c r="H112" s="158" t="s">
        <v>304</v>
      </c>
      <c r="I112" s="152">
        <v>110</v>
      </c>
    </row>
    <row r="113" spans="1:9" s="160" customFormat="1" ht="15.75">
      <c r="A113" s="152">
        <v>567</v>
      </c>
      <c r="B113" s="158" t="s">
        <v>294</v>
      </c>
      <c r="C113" s="170" t="s">
        <v>124</v>
      </c>
      <c r="D113" s="170"/>
      <c r="E113" s="156" t="s">
        <v>164</v>
      </c>
      <c r="F113" s="157"/>
      <c r="G113" s="158" t="s">
        <v>305</v>
      </c>
      <c r="H113" s="158" t="s">
        <v>304</v>
      </c>
      <c r="I113" s="152">
        <v>111</v>
      </c>
    </row>
    <row r="114" spans="1:9" s="160" customFormat="1" ht="15.75">
      <c r="A114" s="152">
        <v>568</v>
      </c>
      <c r="B114" s="158" t="s">
        <v>295</v>
      </c>
      <c r="C114" s="170" t="s">
        <v>122</v>
      </c>
      <c r="D114" s="170"/>
      <c r="E114" s="156" t="s">
        <v>164</v>
      </c>
      <c r="F114" s="157"/>
      <c r="G114" s="158" t="s">
        <v>305</v>
      </c>
      <c r="H114" s="158" t="s">
        <v>303</v>
      </c>
      <c r="I114" s="152">
        <v>112</v>
      </c>
    </row>
    <row r="115" spans="1:9" s="160" customFormat="1" ht="15.75">
      <c r="A115" s="152">
        <v>569</v>
      </c>
      <c r="B115" s="158" t="s">
        <v>296</v>
      </c>
      <c r="C115" s="170" t="s">
        <v>121</v>
      </c>
      <c r="D115" s="170"/>
      <c r="E115" s="156" t="s">
        <v>164</v>
      </c>
      <c r="F115" s="157"/>
      <c r="G115" s="158" t="s">
        <v>305</v>
      </c>
      <c r="H115" s="158" t="s">
        <v>303</v>
      </c>
      <c r="I115" s="152">
        <v>113</v>
      </c>
    </row>
    <row r="116" spans="1:9" s="160" customFormat="1" ht="15.75">
      <c r="A116" s="152">
        <v>570</v>
      </c>
      <c r="B116" s="158" t="s">
        <v>297</v>
      </c>
      <c r="C116" s="170" t="s">
        <v>122</v>
      </c>
      <c r="D116" s="170"/>
      <c r="E116" s="156" t="s">
        <v>164</v>
      </c>
      <c r="F116" s="157"/>
      <c r="G116" s="158" t="s">
        <v>305</v>
      </c>
      <c r="H116" s="158" t="s">
        <v>303</v>
      </c>
      <c r="I116" s="152">
        <v>114</v>
      </c>
    </row>
    <row r="117" spans="1:9" s="160" customFormat="1" ht="15.75">
      <c r="A117" s="152">
        <v>571</v>
      </c>
      <c r="B117" s="158" t="s">
        <v>298</v>
      </c>
      <c r="C117" s="170" t="s">
        <v>123</v>
      </c>
      <c r="D117" s="170"/>
      <c r="E117" s="156" t="s">
        <v>164</v>
      </c>
      <c r="F117" s="157"/>
      <c r="G117" s="158" t="s">
        <v>305</v>
      </c>
      <c r="H117" s="158" t="s">
        <v>303</v>
      </c>
      <c r="I117" s="152">
        <v>115</v>
      </c>
    </row>
    <row r="118" spans="1:9" s="160" customFormat="1" ht="15.75">
      <c r="A118" s="152">
        <v>572</v>
      </c>
      <c r="B118" s="159" t="s">
        <v>299</v>
      </c>
      <c r="C118" s="170" t="s">
        <v>123</v>
      </c>
      <c r="D118" s="170"/>
      <c r="E118" s="156" t="s">
        <v>164</v>
      </c>
      <c r="F118" s="157"/>
      <c r="G118" s="158" t="s">
        <v>305</v>
      </c>
      <c r="H118" s="158" t="s">
        <v>303</v>
      </c>
      <c r="I118" s="152">
        <v>116</v>
      </c>
    </row>
    <row r="119" spans="1:9" s="160" customFormat="1" ht="15.75">
      <c r="A119" s="152">
        <v>573</v>
      </c>
      <c r="B119" s="159" t="s">
        <v>300</v>
      </c>
      <c r="C119" s="170" t="s">
        <v>121</v>
      </c>
      <c r="D119" s="170"/>
      <c r="E119" s="156" t="s">
        <v>164</v>
      </c>
      <c r="F119" s="157"/>
      <c r="G119" s="158" t="s">
        <v>305</v>
      </c>
      <c r="H119" s="158" t="s">
        <v>304</v>
      </c>
      <c r="I119" s="152">
        <v>117</v>
      </c>
    </row>
    <row r="120" spans="1:9" s="160" customFormat="1" ht="15.75">
      <c r="A120" s="166">
        <v>580</v>
      </c>
      <c r="B120" s="163" t="s">
        <v>182</v>
      </c>
      <c r="C120" s="155" t="s">
        <v>127</v>
      </c>
      <c r="D120" s="155" t="s">
        <v>15</v>
      </c>
      <c r="E120" s="163" t="s">
        <v>181</v>
      </c>
      <c r="F120" s="163"/>
      <c r="G120" s="163" t="s">
        <v>179</v>
      </c>
      <c r="H120" s="163" t="s">
        <v>180</v>
      </c>
      <c r="I120" s="152">
        <v>118</v>
      </c>
    </row>
    <row r="121" spans="1:9" s="160" customFormat="1" ht="15.75">
      <c r="A121" s="166">
        <v>579</v>
      </c>
      <c r="B121" s="167" t="s">
        <v>183</v>
      </c>
      <c r="C121" s="155" t="s">
        <v>120</v>
      </c>
      <c r="D121" s="168" t="s">
        <v>15</v>
      </c>
      <c r="E121" s="163" t="s">
        <v>181</v>
      </c>
      <c r="F121" s="163"/>
      <c r="G121" s="163" t="s">
        <v>179</v>
      </c>
      <c r="H121" s="163" t="s">
        <v>180</v>
      </c>
      <c r="I121" s="152">
        <v>119</v>
      </c>
    </row>
    <row r="122" spans="1:9" s="160" customFormat="1" ht="15.75">
      <c r="A122" s="166">
        <v>578</v>
      </c>
      <c r="B122" s="158" t="s">
        <v>184</v>
      </c>
      <c r="C122" s="155" t="s">
        <v>120</v>
      </c>
      <c r="D122" s="155" t="s">
        <v>146</v>
      </c>
      <c r="E122" s="163" t="s">
        <v>181</v>
      </c>
      <c r="F122" s="163"/>
      <c r="G122" s="163" t="s">
        <v>179</v>
      </c>
      <c r="H122" s="163" t="s">
        <v>180</v>
      </c>
      <c r="I122" s="152">
        <v>120</v>
      </c>
    </row>
    <row r="123" spans="1:9" s="160" customFormat="1" ht="15.75">
      <c r="A123" s="152">
        <v>582</v>
      </c>
      <c r="B123" s="158" t="s">
        <v>187</v>
      </c>
      <c r="C123" s="170" t="s">
        <v>120</v>
      </c>
      <c r="D123" s="170" t="s">
        <v>146</v>
      </c>
      <c r="E123" s="163" t="s">
        <v>181</v>
      </c>
      <c r="F123" s="163"/>
      <c r="G123" s="163" t="s">
        <v>179</v>
      </c>
      <c r="H123" s="163" t="s">
        <v>188</v>
      </c>
      <c r="I123" s="152">
        <v>121</v>
      </c>
    </row>
    <row r="124" spans="1:9" s="160" customFormat="1" ht="15.75">
      <c r="A124" s="152">
        <v>581</v>
      </c>
      <c r="B124" s="158" t="s">
        <v>186</v>
      </c>
      <c r="C124" s="170" t="s">
        <v>121</v>
      </c>
      <c r="D124" s="170" t="s">
        <v>15</v>
      </c>
      <c r="E124" s="163" t="s">
        <v>181</v>
      </c>
      <c r="F124" s="163"/>
      <c r="G124" s="163" t="s">
        <v>179</v>
      </c>
      <c r="H124" s="158" t="s">
        <v>185</v>
      </c>
      <c r="I124" s="152">
        <v>122</v>
      </c>
    </row>
    <row r="125" spans="1:9" s="160" customFormat="1" ht="16.5" customHeight="1">
      <c r="A125" s="179">
        <v>88</v>
      </c>
      <c r="B125" s="182" t="s">
        <v>394</v>
      </c>
      <c r="C125" s="161" t="s">
        <v>278</v>
      </c>
      <c r="D125" s="183" t="s">
        <v>15</v>
      </c>
      <c r="E125" s="163" t="s">
        <v>315</v>
      </c>
      <c r="F125" s="163"/>
      <c r="G125" s="184" t="s">
        <v>195</v>
      </c>
      <c r="H125" s="184" t="s">
        <v>396</v>
      </c>
      <c r="I125" s="152">
        <v>123</v>
      </c>
    </row>
    <row r="126" spans="1:9" s="160" customFormat="1" ht="15.75">
      <c r="A126" s="179">
        <v>221</v>
      </c>
      <c r="B126" s="182" t="s">
        <v>395</v>
      </c>
      <c r="C126" s="161" t="s">
        <v>128</v>
      </c>
      <c r="D126" s="185">
        <v>1</v>
      </c>
      <c r="E126" s="163" t="s">
        <v>315</v>
      </c>
      <c r="F126" s="163"/>
      <c r="G126" s="184" t="s">
        <v>195</v>
      </c>
      <c r="H126" s="184" t="s">
        <v>397</v>
      </c>
      <c r="I126" s="152">
        <v>124</v>
      </c>
    </row>
    <row r="127" spans="1:9" s="160" customFormat="1" ht="15.75">
      <c r="A127" s="152">
        <v>600</v>
      </c>
      <c r="B127" s="158" t="s">
        <v>573</v>
      </c>
      <c r="C127" s="170" t="s">
        <v>122</v>
      </c>
      <c r="D127" s="170" t="s">
        <v>147</v>
      </c>
      <c r="E127" s="163" t="s">
        <v>200</v>
      </c>
      <c r="F127" s="163"/>
      <c r="G127" s="163" t="s">
        <v>221</v>
      </c>
      <c r="H127" s="163" t="s">
        <v>228</v>
      </c>
      <c r="I127" s="152">
        <v>125</v>
      </c>
    </row>
    <row r="128" spans="1:9" s="160" customFormat="1" ht="15.75">
      <c r="A128" s="152">
        <v>220</v>
      </c>
      <c r="B128" s="158" t="s">
        <v>579</v>
      </c>
      <c r="C128" s="170" t="s">
        <v>121</v>
      </c>
      <c r="D128" s="170" t="s">
        <v>147</v>
      </c>
      <c r="E128" s="163" t="s">
        <v>173</v>
      </c>
      <c r="F128" s="163"/>
      <c r="G128" s="163" t="s">
        <v>580</v>
      </c>
      <c r="H128" s="158" t="s">
        <v>396</v>
      </c>
      <c r="I128" s="152">
        <v>126</v>
      </c>
    </row>
    <row r="129" spans="1:10" s="160" customFormat="1" ht="15.75">
      <c r="A129" s="152">
        <v>560</v>
      </c>
      <c r="B129" s="158" t="s">
        <v>582</v>
      </c>
      <c r="C129" s="170" t="s">
        <v>122</v>
      </c>
      <c r="D129" s="170" t="s">
        <v>147</v>
      </c>
      <c r="E129" s="163" t="s">
        <v>118</v>
      </c>
      <c r="F129" s="163"/>
      <c r="G129" s="163" t="s">
        <v>583</v>
      </c>
      <c r="H129" s="158" t="s">
        <v>138</v>
      </c>
      <c r="I129" s="152"/>
    </row>
    <row r="130" spans="1:10" s="160" customFormat="1" ht="15.75">
      <c r="A130" s="152"/>
      <c r="B130" s="158"/>
      <c r="C130" s="170"/>
      <c r="D130" s="170"/>
      <c r="E130" s="163"/>
      <c r="F130" s="163"/>
      <c r="G130" s="163"/>
      <c r="H130" s="158"/>
      <c r="I130" s="152"/>
    </row>
    <row r="131" spans="1:10" s="160" customFormat="1" ht="15.75">
      <c r="A131" s="152"/>
      <c r="B131" s="158"/>
      <c r="C131" s="170"/>
      <c r="D131" s="170"/>
      <c r="E131" s="163"/>
      <c r="F131" s="163"/>
      <c r="G131" s="163"/>
      <c r="H131" s="158"/>
      <c r="I131" s="152"/>
    </row>
    <row r="132" spans="1:10" s="160" customFormat="1" ht="15.75">
      <c r="A132" s="152"/>
      <c r="B132" s="158"/>
      <c r="C132" s="170"/>
      <c r="D132" s="170"/>
      <c r="E132" s="163"/>
      <c r="F132" s="163"/>
      <c r="G132" s="163"/>
      <c r="H132" s="158"/>
      <c r="I132" s="152"/>
    </row>
    <row r="133" spans="1:10" s="160" customFormat="1" ht="15.75">
      <c r="A133" s="152"/>
      <c r="B133" s="158"/>
      <c r="C133" s="170"/>
      <c r="D133" s="170"/>
      <c r="E133" s="163"/>
      <c r="F133" s="163"/>
      <c r="G133" s="163"/>
      <c r="H133" s="158"/>
      <c r="I133" s="152"/>
    </row>
    <row r="134" spans="1:10" s="160" customFormat="1" ht="15.75">
      <c r="A134" s="152"/>
      <c r="B134" s="158"/>
      <c r="C134" s="170"/>
      <c r="D134" s="170"/>
      <c r="E134" s="163"/>
      <c r="F134" s="163"/>
      <c r="G134" s="163"/>
      <c r="H134" s="158"/>
      <c r="I134" s="152"/>
    </row>
    <row r="135" spans="1:10" s="160" customFormat="1" ht="15.75">
      <c r="A135" s="152"/>
      <c r="B135" s="158"/>
      <c r="C135" s="170"/>
      <c r="D135" s="170"/>
      <c r="E135" s="163"/>
      <c r="F135" s="163"/>
      <c r="G135" s="163"/>
      <c r="H135" s="158"/>
      <c r="I135" s="152"/>
    </row>
    <row r="136" spans="1:10" s="160" customFormat="1" ht="15.75">
      <c r="A136" s="152"/>
      <c r="B136" s="153"/>
      <c r="C136" s="170"/>
      <c r="D136" s="170"/>
      <c r="E136" s="163"/>
      <c r="F136" s="157"/>
      <c r="G136" s="158"/>
      <c r="H136" s="163"/>
      <c r="I136" s="151"/>
    </row>
    <row r="137" spans="1:10" s="164" customFormat="1" ht="15.75">
      <c r="A137" s="152">
        <v>55</v>
      </c>
      <c r="B137" s="158" t="s">
        <v>237</v>
      </c>
      <c r="C137" s="170" t="s">
        <v>122</v>
      </c>
      <c r="D137" s="170" t="s">
        <v>147</v>
      </c>
      <c r="E137" s="163" t="s">
        <v>157</v>
      </c>
      <c r="F137" s="157"/>
      <c r="G137" s="158" t="s">
        <v>248</v>
      </c>
      <c r="H137" s="158" t="s">
        <v>249</v>
      </c>
      <c r="I137" s="151">
        <v>1</v>
      </c>
      <c r="J137" s="160"/>
    </row>
    <row r="138" spans="1:10" s="160" customFormat="1" ht="15.75">
      <c r="A138" s="152">
        <v>56</v>
      </c>
      <c r="B138" s="158" t="s">
        <v>238</v>
      </c>
      <c r="C138" s="170" t="s">
        <v>121</v>
      </c>
      <c r="D138" s="170" t="s">
        <v>147</v>
      </c>
      <c r="E138" s="163" t="s">
        <v>157</v>
      </c>
      <c r="F138" s="157"/>
      <c r="G138" s="158" t="s">
        <v>248</v>
      </c>
      <c r="H138" s="158" t="s">
        <v>249</v>
      </c>
      <c r="I138" s="151">
        <v>2</v>
      </c>
    </row>
    <row r="139" spans="1:10" s="160" customFormat="1" ht="15.75">
      <c r="A139" s="152">
        <v>60</v>
      </c>
      <c r="B139" s="158" t="s">
        <v>239</v>
      </c>
      <c r="C139" s="170" t="s">
        <v>122</v>
      </c>
      <c r="D139" s="170"/>
      <c r="E139" s="163" t="s">
        <v>157</v>
      </c>
      <c r="F139" s="157"/>
      <c r="G139" s="158" t="s">
        <v>248</v>
      </c>
      <c r="H139" s="158" t="s">
        <v>250</v>
      </c>
      <c r="I139" s="151">
        <v>3</v>
      </c>
    </row>
    <row r="140" spans="1:10" s="164" customFormat="1" ht="15.75">
      <c r="A140" s="152">
        <v>61</v>
      </c>
      <c r="B140" s="158" t="s">
        <v>240</v>
      </c>
      <c r="C140" s="170" t="s">
        <v>122</v>
      </c>
      <c r="D140" s="170"/>
      <c r="E140" s="163" t="s">
        <v>157</v>
      </c>
      <c r="F140" s="157"/>
      <c r="G140" s="158" t="s">
        <v>248</v>
      </c>
      <c r="H140" s="158" t="s">
        <v>250</v>
      </c>
      <c r="I140" s="151">
        <v>4</v>
      </c>
      <c r="J140" s="160"/>
    </row>
    <row r="141" spans="1:10" s="164" customFormat="1" ht="15.75">
      <c r="A141" s="152">
        <v>62</v>
      </c>
      <c r="B141" s="158" t="s">
        <v>241</v>
      </c>
      <c r="C141" s="170" t="s">
        <v>124</v>
      </c>
      <c r="D141" s="170"/>
      <c r="E141" s="163" t="s">
        <v>157</v>
      </c>
      <c r="F141" s="157"/>
      <c r="G141" s="158" t="s">
        <v>248</v>
      </c>
      <c r="H141" s="158" t="s">
        <v>250</v>
      </c>
      <c r="I141" s="151">
        <v>5</v>
      </c>
      <c r="J141" s="160"/>
    </row>
    <row r="142" spans="1:10" s="160" customFormat="1" ht="15.75">
      <c r="A142" s="152">
        <v>63</v>
      </c>
      <c r="B142" s="158" t="s">
        <v>242</v>
      </c>
      <c r="C142" s="170" t="s">
        <v>123</v>
      </c>
      <c r="D142" s="170"/>
      <c r="E142" s="163" t="s">
        <v>157</v>
      </c>
      <c r="F142" s="157"/>
      <c r="G142" s="158" t="s">
        <v>248</v>
      </c>
      <c r="H142" s="158" t="s">
        <v>250</v>
      </c>
      <c r="I142" s="151">
        <v>6</v>
      </c>
    </row>
    <row r="143" spans="1:10" s="186" customFormat="1" ht="15.75">
      <c r="A143" s="152">
        <v>64</v>
      </c>
      <c r="B143" s="158" t="s">
        <v>243</v>
      </c>
      <c r="C143" s="170" t="s">
        <v>123</v>
      </c>
      <c r="D143" s="170"/>
      <c r="E143" s="163" t="s">
        <v>157</v>
      </c>
      <c r="F143" s="157"/>
      <c r="G143" s="158" t="s">
        <v>248</v>
      </c>
      <c r="H143" s="158" t="s">
        <v>250</v>
      </c>
      <c r="I143" s="151">
        <v>7</v>
      </c>
      <c r="J143" s="160"/>
    </row>
    <row r="144" spans="1:10" s="160" customFormat="1" ht="15.75">
      <c r="A144" s="152">
        <v>65</v>
      </c>
      <c r="B144" s="158" t="s">
        <v>244</v>
      </c>
      <c r="C144" s="170" t="s">
        <v>123</v>
      </c>
      <c r="D144" s="170"/>
      <c r="E144" s="163" t="s">
        <v>157</v>
      </c>
      <c r="F144" s="157"/>
      <c r="G144" s="158" t="s">
        <v>248</v>
      </c>
      <c r="H144" s="158" t="s">
        <v>250</v>
      </c>
      <c r="I144" s="151">
        <v>8</v>
      </c>
    </row>
    <row r="145" spans="1:10" s="160" customFormat="1" ht="15.75">
      <c r="A145" s="152">
        <v>66</v>
      </c>
      <c r="B145" s="158" t="s">
        <v>245</v>
      </c>
      <c r="C145" s="170" t="s">
        <v>124</v>
      </c>
      <c r="D145" s="170"/>
      <c r="E145" s="163" t="s">
        <v>157</v>
      </c>
      <c r="F145" s="157"/>
      <c r="G145" s="158" t="s">
        <v>248</v>
      </c>
      <c r="H145" s="158" t="s">
        <v>250</v>
      </c>
      <c r="I145" s="151">
        <v>9</v>
      </c>
    </row>
    <row r="146" spans="1:10" s="160" customFormat="1" ht="15.75">
      <c r="A146" s="152">
        <v>70</v>
      </c>
      <c r="B146" s="158" t="s">
        <v>246</v>
      </c>
      <c r="C146" s="170" t="s">
        <v>124</v>
      </c>
      <c r="D146" s="170"/>
      <c r="E146" s="163" t="s">
        <v>157</v>
      </c>
      <c r="F146" s="157"/>
      <c r="G146" s="158" t="s">
        <v>248</v>
      </c>
      <c r="H146" s="158" t="s">
        <v>249</v>
      </c>
      <c r="I146" s="151">
        <v>10</v>
      </c>
    </row>
    <row r="147" spans="1:10" s="164" customFormat="1" ht="15.75">
      <c r="A147" s="152">
        <v>71</v>
      </c>
      <c r="B147" s="158" t="s">
        <v>247</v>
      </c>
      <c r="C147" s="170" t="s">
        <v>124</v>
      </c>
      <c r="D147" s="170"/>
      <c r="E147" s="163" t="s">
        <v>157</v>
      </c>
      <c r="F147" s="157"/>
      <c r="G147" s="158" t="s">
        <v>248</v>
      </c>
      <c r="H147" s="158" t="s">
        <v>250</v>
      </c>
      <c r="I147" s="151">
        <v>11</v>
      </c>
      <c r="J147" s="160"/>
    </row>
    <row r="148" spans="1:10" s="160" customFormat="1" ht="15.75">
      <c r="A148" s="166">
        <v>141</v>
      </c>
      <c r="B148" s="158" t="s">
        <v>189</v>
      </c>
      <c r="C148" s="155" t="s">
        <v>120</v>
      </c>
      <c r="D148" s="168" t="s">
        <v>147</v>
      </c>
      <c r="E148" s="163" t="s">
        <v>157</v>
      </c>
      <c r="F148" s="163"/>
      <c r="G148" s="158" t="s">
        <v>195</v>
      </c>
      <c r="H148" s="158" t="s">
        <v>194</v>
      </c>
      <c r="I148" s="151">
        <v>12</v>
      </c>
    </row>
    <row r="149" spans="1:10" s="160" customFormat="1" ht="15.75">
      <c r="A149" s="152">
        <v>142</v>
      </c>
      <c r="B149" s="158" t="s">
        <v>190</v>
      </c>
      <c r="C149" s="170" t="s">
        <v>123</v>
      </c>
      <c r="D149" s="170" t="s">
        <v>147</v>
      </c>
      <c r="E149" s="163" t="s">
        <v>157</v>
      </c>
      <c r="F149" s="157"/>
      <c r="G149" s="158" t="s">
        <v>196</v>
      </c>
      <c r="H149" s="158" t="s">
        <v>194</v>
      </c>
      <c r="I149" s="151">
        <v>13</v>
      </c>
    </row>
    <row r="150" spans="1:10" s="164" customFormat="1" ht="15.75">
      <c r="A150" s="166">
        <v>145</v>
      </c>
      <c r="B150" s="158" t="s">
        <v>191</v>
      </c>
      <c r="C150" s="155" t="s">
        <v>124</v>
      </c>
      <c r="D150" s="168" t="s">
        <v>150</v>
      </c>
      <c r="E150" s="163" t="s">
        <v>157</v>
      </c>
      <c r="F150" s="163"/>
      <c r="G150" s="158" t="s">
        <v>197</v>
      </c>
      <c r="H150" s="158" t="s">
        <v>194</v>
      </c>
      <c r="I150" s="151">
        <v>14</v>
      </c>
      <c r="J150" s="160"/>
    </row>
    <row r="151" spans="1:10" s="160" customFormat="1" ht="15.75">
      <c r="A151" s="166">
        <v>146</v>
      </c>
      <c r="B151" s="158" t="s">
        <v>192</v>
      </c>
      <c r="C151" s="155" t="s">
        <v>123</v>
      </c>
      <c r="D151" s="168" t="s">
        <v>146</v>
      </c>
      <c r="E151" s="163" t="s">
        <v>157</v>
      </c>
      <c r="F151" s="163"/>
      <c r="G151" s="158" t="s">
        <v>195</v>
      </c>
      <c r="H151" s="158" t="s">
        <v>193</v>
      </c>
      <c r="I151" s="151">
        <v>15</v>
      </c>
    </row>
    <row r="152" spans="1:10" s="164" customFormat="1" ht="15.75">
      <c r="A152" s="166">
        <v>147</v>
      </c>
      <c r="B152" s="158" t="s">
        <v>216</v>
      </c>
      <c r="C152" s="155" t="s">
        <v>124</v>
      </c>
      <c r="D152" s="168" t="s">
        <v>150</v>
      </c>
      <c r="E152" s="163" t="s">
        <v>157</v>
      </c>
      <c r="F152" s="163"/>
      <c r="G152" s="158" t="s">
        <v>196</v>
      </c>
      <c r="H152" s="158" t="s">
        <v>193</v>
      </c>
      <c r="I152" s="151">
        <v>16</v>
      </c>
      <c r="J152" s="160"/>
    </row>
    <row r="153" spans="1:10" s="165" customFormat="1" ht="15.75">
      <c r="A153" s="166">
        <v>96</v>
      </c>
      <c r="B153" s="158" t="s">
        <v>198</v>
      </c>
      <c r="C153" s="155" t="s">
        <v>120</v>
      </c>
      <c r="D153" s="168" t="s">
        <v>147</v>
      </c>
      <c r="E153" s="163" t="s">
        <v>157</v>
      </c>
      <c r="F153" s="163"/>
      <c r="G153" s="167" t="s">
        <v>248</v>
      </c>
      <c r="H153" s="167" t="s">
        <v>255</v>
      </c>
      <c r="I153" s="151">
        <v>17</v>
      </c>
      <c r="J153" s="160"/>
    </row>
    <row r="154" spans="1:10" s="164" customFormat="1" ht="15.75">
      <c r="A154" s="166">
        <v>45</v>
      </c>
      <c r="B154" s="187" t="s">
        <v>160</v>
      </c>
      <c r="C154" s="188">
        <v>2001</v>
      </c>
      <c r="D154" s="168"/>
      <c r="E154" s="163" t="s">
        <v>157</v>
      </c>
      <c r="F154" s="163"/>
      <c r="G154" s="169" t="s">
        <v>159</v>
      </c>
      <c r="H154" s="169" t="s">
        <v>158</v>
      </c>
      <c r="I154" s="151">
        <v>18</v>
      </c>
      <c r="J154" s="160"/>
    </row>
    <row r="155" spans="1:10" s="165" customFormat="1" ht="15.75">
      <c r="A155" s="166">
        <v>48</v>
      </c>
      <c r="B155" s="187" t="s">
        <v>161</v>
      </c>
      <c r="C155" s="188">
        <v>2004</v>
      </c>
      <c r="D155" s="168"/>
      <c r="E155" s="163" t="s">
        <v>157</v>
      </c>
      <c r="F155" s="163"/>
      <c r="G155" s="169" t="s">
        <v>159</v>
      </c>
      <c r="H155" s="169" t="s">
        <v>158</v>
      </c>
      <c r="I155" s="151">
        <v>19</v>
      </c>
      <c r="J155" s="160"/>
    </row>
    <row r="156" spans="1:10" s="160" customFormat="1" ht="15.75">
      <c r="A156" s="152">
        <v>50</v>
      </c>
      <c r="B156" s="187" t="s">
        <v>162</v>
      </c>
      <c r="C156" s="188">
        <v>2002</v>
      </c>
      <c r="D156" s="170"/>
      <c r="E156" s="163" t="s">
        <v>157</v>
      </c>
      <c r="F156" s="163"/>
      <c r="G156" s="169" t="s">
        <v>159</v>
      </c>
      <c r="H156" s="169" t="s">
        <v>158</v>
      </c>
      <c r="I156" s="151">
        <v>20</v>
      </c>
    </row>
    <row r="157" spans="1:10" s="160" customFormat="1" ht="15.75">
      <c r="A157" s="166">
        <v>53</v>
      </c>
      <c r="B157" s="187" t="s">
        <v>163</v>
      </c>
      <c r="C157" s="188">
        <v>2003</v>
      </c>
      <c r="D157" s="168"/>
      <c r="E157" s="163" t="s">
        <v>157</v>
      </c>
      <c r="F157" s="163"/>
      <c r="G157" s="169" t="s">
        <v>159</v>
      </c>
      <c r="H157" s="169" t="s">
        <v>158</v>
      </c>
      <c r="I157" s="151">
        <v>21</v>
      </c>
    </row>
    <row r="158" spans="1:10" s="160" customFormat="1" ht="15.75">
      <c r="A158" s="152">
        <v>53</v>
      </c>
      <c r="B158" s="158" t="s">
        <v>163</v>
      </c>
      <c r="C158" s="170" t="s">
        <v>123</v>
      </c>
      <c r="D158" s="170"/>
      <c r="E158" s="163" t="s">
        <v>157</v>
      </c>
      <c r="F158" s="157"/>
      <c r="G158" s="169" t="s">
        <v>159</v>
      </c>
      <c r="H158" s="169" t="s">
        <v>158</v>
      </c>
      <c r="I158" s="151">
        <v>22</v>
      </c>
    </row>
    <row r="159" spans="1:10" s="160" customFormat="1" ht="15.75">
      <c r="A159" s="152">
        <v>81</v>
      </c>
      <c r="B159" s="158" t="s">
        <v>256</v>
      </c>
      <c r="C159" s="170" t="s">
        <v>122</v>
      </c>
      <c r="D159" s="170" t="s">
        <v>150</v>
      </c>
      <c r="E159" s="156" t="s">
        <v>157</v>
      </c>
      <c r="F159" s="157"/>
      <c r="G159" s="157" t="s">
        <v>261</v>
      </c>
      <c r="H159" s="157" t="s">
        <v>262</v>
      </c>
      <c r="I159" s="151">
        <v>23</v>
      </c>
    </row>
    <row r="160" spans="1:10" s="160" customFormat="1" ht="18.75" customHeight="1">
      <c r="A160" s="152">
        <v>89</v>
      </c>
      <c r="B160" s="158" t="s">
        <v>257</v>
      </c>
      <c r="C160" s="170" t="s">
        <v>122</v>
      </c>
      <c r="D160" s="170" t="s">
        <v>150</v>
      </c>
      <c r="E160" s="156" t="s">
        <v>157</v>
      </c>
      <c r="F160" s="157"/>
      <c r="G160" s="157" t="s">
        <v>261</v>
      </c>
      <c r="H160" s="157" t="s">
        <v>262</v>
      </c>
      <c r="I160" s="151">
        <v>24</v>
      </c>
    </row>
    <row r="161" spans="1:10" s="160" customFormat="1" ht="15.75">
      <c r="A161" s="152">
        <v>90</v>
      </c>
      <c r="B161" s="158" t="s">
        <v>258</v>
      </c>
      <c r="C161" s="170" t="s">
        <v>122</v>
      </c>
      <c r="D161" s="170" t="s">
        <v>150</v>
      </c>
      <c r="E161" s="156" t="s">
        <v>157</v>
      </c>
      <c r="F161" s="157"/>
      <c r="G161" s="157" t="s">
        <v>261</v>
      </c>
      <c r="H161" s="157" t="s">
        <v>262</v>
      </c>
      <c r="I161" s="151">
        <v>25</v>
      </c>
    </row>
    <row r="162" spans="1:10" s="164" customFormat="1" ht="15.75">
      <c r="A162" s="152">
        <v>91</v>
      </c>
      <c r="B162" s="158" t="s">
        <v>259</v>
      </c>
      <c r="C162" s="170" t="s">
        <v>122</v>
      </c>
      <c r="D162" s="170" t="s">
        <v>150</v>
      </c>
      <c r="E162" s="156" t="s">
        <v>157</v>
      </c>
      <c r="F162" s="157"/>
      <c r="G162" s="157" t="s">
        <v>261</v>
      </c>
      <c r="H162" s="157" t="s">
        <v>262</v>
      </c>
      <c r="I162" s="151">
        <v>26</v>
      </c>
      <c r="J162" s="160"/>
    </row>
    <row r="163" spans="1:10" s="164" customFormat="1" ht="15.75">
      <c r="A163" s="152">
        <v>171</v>
      </c>
      <c r="B163" s="158" t="s">
        <v>260</v>
      </c>
      <c r="C163" s="170" t="s">
        <v>124</v>
      </c>
      <c r="D163" s="170" t="s">
        <v>150</v>
      </c>
      <c r="E163" s="156" t="s">
        <v>157</v>
      </c>
      <c r="F163" s="157"/>
      <c r="G163" s="157" t="s">
        <v>261</v>
      </c>
      <c r="H163" s="157" t="s">
        <v>262</v>
      </c>
      <c r="I163" s="151">
        <v>27</v>
      </c>
      <c r="J163" s="160"/>
    </row>
    <row r="164" spans="1:10" s="160" customFormat="1" ht="15.75">
      <c r="A164" s="152">
        <v>79</v>
      </c>
      <c r="B164" s="157" t="s">
        <v>263</v>
      </c>
      <c r="C164" s="170" t="s">
        <v>120</v>
      </c>
      <c r="D164" s="170" t="s">
        <v>150</v>
      </c>
      <c r="E164" s="156" t="s">
        <v>157</v>
      </c>
      <c r="F164" s="157"/>
      <c r="G164" s="157" t="s">
        <v>264</v>
      </c>
      <c r="H164" s="157" t="s">
        <v>265</v>
      </c>
      <c r="I164" s="151">
        <v>28</v>
      </c>
    </row>
    <row r="165" spans="1:10" s="160" customFormat="1" ht="15.75">
      <c r="A165" s="152">
        <v>74</v>
      </c>
      <c r="B165" s="157" t="s">
        <v>266</v>
      </c>
      <c r="C165" s="170" t="s">
        <v>123</v>
      </c>
      <c r="D165" s="170"/>
      <c r="E165" s="156" t="s">
        <v>157</v>
      </c>
      <c r="F165" s="157"/>
      <c r="G165" s="157" t="s">
        <v>267</v>
      </c>
      <c r="H165" s="157" t="s">
        <v>268</v>
      </c>
      <c r="I165" s="151">
        <v>29</v>
      </c>
    </row>
    <row r="166" spans="1:10" s="165" customFormat="1" ht="15.75">
      <c r="A166" s="179">
        <v>94</v>
      </c>
      <c r="B166" s="158" t="s">
        <v>326</v>
      </c>
      <c r="C166" s="170" t="s">
        <v>123</v>
      </c>
      <c r="D166" s="170" t="s">
        <v>147</v>
      </c>
      <c r="E166" s="156" t="s">
        <v>157</v>
      </c>
      <c r="F166" s="157"/>
      <c r="G166" s="158" t="s">
        <v>329</v>
      </c>
      <c r="H166" s="158" t="s">
        <v>330</v>
      </c>
      <c r="I166" s="151">
        <v>30</v>
      </c>
      <c r="J166" s="160"/>
    </row>
    <row r="167" spans="1:10" s="160" customFormat="1" ht="15.75">
      <c r="A167" s="179">
        <v>80</v>
      </c>
      <c r="B167" s="158" t="s">
        <v>327</v>
      </c>
      <c r="C167" s="170" t="s">
        <v>123</v>
      </c>
      <c r="D167" s="170" t="s">
        <v>146</v>
      </c>
      <c r="E167" s="156" t="s">
        <v>157</v>
      </c>
      <c r="F167" s="157"/>
      <c r="G167" s="158" t="s">
        <v>329</v>
      </c>
      <c r="H167" s="189" t="s">
        <v>331</v>
      </c>
      <c r="I167" s="151">
        <v>31</v>
      </c>
    </row>
    <row r="168" spans="1:10" s="160" customFormat="1" ht="15.75">
      <c r="A168" s="179">
        <v>84</v>
      </c>
      <c r="B168" s="158" t="s">
        <v>328</v>
      </c>
      <c r="C168" s="170" t="s">
        <v>122</v>
      </c>
      <c r="D168" s="170" t="s">
        <v>147</v>
      </c>
      <c r="E168" s="156" t="s">
        <v>157</v>
      </c>
      <c r="F168" s="157"/>
      <c r="G168" s="158" t="s">
        <v>329</v>
      </c>
      <c r="H168" s="158" t="s">
        <v>331</v>
      </c>
      <c r="I168" s="151">
        <v>32</v>
      </c>
    </row>
    <row r="169" spans="1:10" s="165" customFormat="1" ht="15.75">
      <c r="A169" s="179">
        <v>114</v>
      </c>
      <c r="B169" s="158" t="s">
        <v>332</v>
      </c>
      <c r="C169" s="155" t="s">
        <v>124</v>
      </c>
      <c r="D169" s="170"/>
      <c r="E169" s="156" t="s">
        <v>157</v>
      </c>
      <c r="F169" s="157"/>
      <c r="G169" s="158" t="s">
        <v>340</v>
      </c>
      <c r="H169" s="158" t="s">
        <v>341</v>
      </c>
      <c r="I169" s="151">
        <v>33</v>
      </c>
      <c r="J169" s="160"/>
    </row>
    <row r="170" spans="1:10" s="165" customFormat="1" ht="15.75">
      <c r="A170" s="179">
        <v>114</v>
      </c>
      <c r="B170" s="158" t="s">
        <v>332</v>
      </c>
      <c r="C170" s="155" t="s">
        <v>124</v>
      </c>
      <c r="D170" s="170"/>
      <c r="E170" s="156" t="s">
        <v>157</v>
      </c>
      <c r="F170" s="157"/>
      <c r="G170" s="158" t="s">
        <v>340</v>
      </c>
      <c r="H170" s="158" t="s">
        <v>341</v>
      </c>
      <c r="I170" s="151">
        <v>34</v>
      </c>
      <c r="J170" s="160"/>
    </row>
    <row r="171" spans="1:10" s="164" customFormat="1" ht="15.75">
      <c r="A171" s="179">
        <v>115</v>
      </c>
      <c r="B171" s="158" t="s">
        <v>333</v>
      </c>
      <c r="C171" s="155" t="s">
        <v>123</v>
      </c>
      <c r="D171" s="170"/>
      <c r="E171" s="156" t="s">
        <v>157</v>
      </c>
      <c r="F171" s="157"/>
      <c r="G171" s="158" t="s">
        <v>340</v>
      </c>
      <c r="H171" s="158" t="s">
        <v>341</v>
      </c>
      <c r="I171" s="151">
        <v>35</v>
      </c>
      <c r="J171" s="160"/>
    </row>
    <row r="172" spans="1:10" s="164" customFormat="1" ht="15.75">
      <c r="A172" s="179">
        <v>115</v>
      </c>
      <c r="B172" s="158" t="s">
        <v>333</v>
      </c>
      <c r="C172" s="155" t="s">
        <v>123</v>
      </c>
      <c r="D172" s="170"/>
      <c r="E172" s="156" t="s">
        <v>157</v>
      </c>
      <c r="F172" s="157"/>
      <c r="G172" s="158" t="s">
        <v>340</v>
      </c>
      <c r="H172" s="158" t="s">
        <v>341</v>
      </c>
      <c r="I172" s="151">
        <v>36</v>
      </c>
      <c r="J172" s="160"/>
    </row>
    <row r="173" spans="1:10" s="165" customFormat="1" ht="15.75">
      <c r="A173" s="179">
        <v>117</v>
      </c>
      <c r="B173" s="158" t="s">
        <v>334</v>
      </c>
      <c r="C173" s="155" t="s">
        <v>123</v>
      </c>
      <c r="D173" s="170"/>
      <c r="E173" s="156" t="s">
        <v>157</v>
      </c>
      <c r="F173" s="157"/>
      <c r="G173" s="158" t="s">
        <v>340</v>
      </c>
      <c r="H173" s="158" t="s">
        <v>341</v>
      </c>
      <c r="I173" s="151">
        <v>37</v>
      </c>
      <c r="J173" s="160"/>
    </row>
    <row r="174" spans="1:10" s="160" customFormat="1" ht="15.75">
      <c r="A174" s="179">
        <v>117</v>
      </c>
      <c r="B174" s="158" t="s">
        <v>334</v>
      </c>
      <c r="C174" s="155" t="s">
        <v>123</v>
      </c>
      <c r="D174" s="170"/>
      <c r="E174" s="156" t="s">
        <v>157</v>
      </c>
      <c r="F174" s="157"/>
      <c r="G174" s="158" t="s">
        <v>340</v>
      </c>
      <c r="H174" s="158" t="s">
        <v>341</v>
      </c>
      <c r="I174" s="151">
        <v>38</v>
      </c>
    </row>
    <row r="175" spans="1:10" s="164" customFormat="1" ht="15.75">
      <c r="A175" s="179">
        <v>118</v>
      </c>
      <c r="B175" s="158" t="s">
        <v>335</v>
      </c>
      <c r="C175" s="155" t="s">
        <v>123</v>
      </c>
      <c r="D175" s="170"/>
      <c r="E175" s="156" t="s">
        <v>157</v>
      </c>
      <c r="F175" s="157"/>
      <c r="G175" s="158" t="s">
        <v>340</v>
      </c>
      <c r="H175" s="158" t="s">
        <v>341</v>
      </c>
      <c r="I175" s="151">
        <v>39</v>
      </c>
      <c r="J175" s="160"/>
    </row>
    <row r="176" spans="1:10" s="165" customFormat="1" ht="15.75">
      <c r="A176" s="179">
        <v>118</v>
      </c>
      <c r="B176" s="158" t="s">
        <v>335</v>
      </c>
      <c r="C176" s="155" t="s">
        <v>123</v>
      </c>
      <c r="D176" s="170"/>
      <c r="E176" s="156" t="s">
        <v>157</v>
      </c>
      <c r="F176" s="157"/>
      <c r="G176" s="158" t="s">
        <v>340</v>
      </c>
      <c r="H176" s="158" t="s">
        <v>341</v>
      </c>
      <c r="I176" s="151">
        <v>40</v>
      </c>
      <c r="J176" s="160"/>
    </row>
    <row r="177" spans="1:10" s="160" customFormat="1" ht="15.75">
      <c r="A177" s="190">
        <v>124</v>
      </c>
      <c r="B177" s="191" t="s">
        <v>336</v>
      </c>
      <c r="C177" s="192" t="s">
        <v>123</v>
      </c>
      <c r="D177" s="170"/>
      <c r="E177" s="156" t="s">
        <v>157</v>
      </c>
      <c r="F177" s="157"/>
      <c r="G177" s="158" t="s">
        <v>340</v>
      </c>
      <c r="H177" s="158" t="s">
        <v>341</v>
      </c>
      <c r="I177" s="151">
        <v>41</v>
      </c>
    </row>
    <row r="178" spans="1:10" s="164" customFormat="1" ht="15.75">
      <c r="A178" s="190">
        <v>124</v>
      </c>
      <c r="B178" s="191" t="s">
        <v>336</v>
      </c>
      <c r="C178" s="192" t="s">
        <v>123</v>
      </c>
      <c r="D178" s="170"/>
      <c r="E178" s="156" t="s">
        <v>157</v>
      </c>
      <c r="F178" s="157"/>
      <c r="G178" s="158" t="s">
        <v>340</v>
      </c>
      <c r="H178" s="158" t="s">
        <v>341</v>
      </c>
      <c r="I178" s="151">
        <v>42</v>
      </c>
      <c r="J178" s="160"/>
    </row>
    <row r="179" spans="1:10" s="160" customFormat="1" ht="15.75">
      <c r="A179" s="190">
        <v>125</v>
      </c>
      <c r="B179" s="191" t="s">
        <v>337</v>
      </c>
      <c r="C179" s="192" t="s">
        <v>123</v>
      </c>
      <c r="D179" s="170"/>
      <c r="E179" s="156" t="s">
        <v>157</v>
      </c>
      <c r="F179" s="157"/>
      <c r="G179" s="158" t="s">
        <v>340</v>
      </c>
      <c r="H179" s="158" t="s">
        <v>341</v>
      </c>
      <c r="I179" s="151">
        <v>43</v>
      </c>
    </row>
    <row r="180" spans="1:10" s="164" customFormat="1" ht="15.75">
      <c r="A180" s="190">
        <v>125</v>
      </c>
      <c r="B180" s="191" t="s">
        <v>337</v>
      </c>
      <c r="C180" s="192" t="s">
        <v>123</v>
      </c>
      <c r="D180" s="170"/>
      <c r="E180" s="156" t="s">
        <v>157</v>
      </c>
      <c r="F180" s="157"/>
      <c r="G180" s="158" t="s">
        <v>340</v>
      </c>
      <c r="H180" s="158" t="s">
        <v>341</v>
      </c>
      <c r="I180" s="151">
        <v>44</v>
      </c>
      <c r="J180" s="160"/>
    </row>
    <row r="181" spans="1:10" s="165" customFormat="1" ht="15.75">
      <c r="A181" s="179">
        <v>120</v>
      </c>
      <c r="B181" s="158" t="s">
        <v>338</v>
      </c>
      <c r="C181" s="155" t="s">
        <v>124</v>
      </c>
      <c r="D181" s="170"/>
      <c r="E181" s="156" t="s">
        <v>157</v>
      </c>
      <c r="F181" s="157"/>
      <c r="G181" s="158" t="s">
        <v>340</v>
      </c>
      <c r="H181" s="158" t="s">
        <v>341</v>
      </c>
      <c r="I181" s="151">
        <v>45</v>
      </c>
      <c r="J181" s="160"/>
    </row>
    <row r="182" spans="1:10" s="165" customFormat="1" ht="15.75">
      <c r="A182" s="179">
        <v>120</v>
      </c>
      <c r="B182" s="158" t="s">
        <v>338</v>
      </c>
      <c r="C182" s="155" t="s">
        <v>124</v>
      </c>
      <c r="D182" s="170"/>
      <c r="E182" s="156" t="s">
        <v>157</v>
      </c>
      <c r="F182" s="157"/>
      <c r="G182" s="158" t="s">
        <v>340</v>
      </c>
      <c r="H182" s="158" t="s">
        <v>341</v>
      </c>
      <c r="I182" s="151">
        <v>46</v>
      </c>
      <c r="J182" s="160"/>
    </row>
    <row r="183" spans="1:10" s="160" customFormat="1" ht="15.75">
      <c r="A183" s="190">
        <v>121</v>
      </c>
      <c r="B183" s="159" t="s">
        <v>339</v>
      </c>
      <c r="C183" s="193" t="s">
        <v>121</v>
      </c>
      <c r="D183" s="170"/>
      <c r="E183" s="156" t="s">
        <v>157</v>
      </c>
      <c r="F183" s="157"/>
      <c r="G183" s="158" t="s">
        <v>340</v>
      </c>
      <c r="H183" s="158" t="s">
        <v>341</v>
      </c>
      <c r="I183" s="151">
        <v>47</v>
      </c>
    </row>
    <row r="184" spans="1:10" s="165" customFormat="1" ht="15.75">
      <c r="A184" s="190">
        <v>121</v>
      </c>
      <c r="B184" s="159" t="s">
        <v>339</v>
      </c>
      <c r="C184" s="193" t="s">
        <v>121</v>
      </c>
      <c r="D184" s="170"/>
      <c r="E184" s="156" t="s">
        <v>157</v>
      </c>
      <c r="F184" s="157"/>
      <c r="G184" s="158" t="s">
        <v>340</v>
      </c>
      <c r="H184" s="158" t="s">
        <v>341</v>
      </c>
      <c r="I184" s="151">
        <v>48</v>
      </c>
      <c r="J184" s="160"/>
    </row>
    <row r="185" spans="1:10" s="165" customFormat="1" ht="15.75">
      <c r="A185" s="194">
        <v>126</v>
      </c>
      <c r="B185" s="189" t="s">
        <v>342</v>
      </c>
      <c r="C185" s="154" t="s">
        <v>120</v>
      </c>
      <c r="D185" s="195">
        <v>1</v>
      </c>
      <c r="E185" s="156" t="s">
        <v>157</v>
      </c>
      <c r="F185" s="157"/>
      <c r="G185" s="189" t="s">
        <v>351</v>
      </c>
      <c r="H185" s="189" t="s">
        <v>352</v>
      </c>
      <c r="I185" s="151">
        <v>49</v>
      </c>
      <c r="J185" s="160"/>
    </row>
    <row r="186" spans="1:10" s="160" customFormat="1" ht="15.75">
      <c r="A186" s="179">
        <v>127</v>
      </c>
      <c r="B186" s="158" t="s">
        <v>343</v>
      </c>
      <c r="C186" s="161" t="s">
        <v>125</v>
      </c>
      <c r="D186" s="155">
        <v>2</v>
      </c>
      <c r="E186" s="156" t="s">
        <v>157</v>
      </c>
      <c r="F186" s="157"/>
      <c r="G186" s="158" t="s">
        <v>351</v>
      </c>
      <c r="H186" s="158" t="s">
        <v>353</v>
      </c>
      <c r="I186" s="151">
        <v>50</v>
      </c>
    </row>
    <row r="187" spans="1:10" s="160" customFormat="1" ht="15.75">
      <c r="A187" s="179">
        <v>128</v>
      </c>
      <c r="B187" s="169" t="s">
        <v>344</v>
      </c>
      <c r="C187" s="161" t="s">
        <v>124</v>
      </c>
      <c r="D187" s="155">
        <v>3</v>
      </c>
      <c r="E187" s="156" t="s">
        <v>157</v>
      </c>
      <c r="F187" s="157"/>
      <c r="G187" s="158" t="s">
        <v>354</v>
      </c>
      <c r="H187" s="158" t="s">
        <v>355</v>
      </c>
      <c r="I187" s="151">
        <v>51</v>
      </c>
    </row>
    <row r="188" spans="1:10" s="165" customFormat="1" ht="15.75">
      <c r="A188" s="179">
        <v>129</v>
      </c>
      <c r="B188" s="158" t="s">
        <v>345</v>
      </c>
      <c r="C188" s="161" t="s">
        <v>122</v>
      </c>
      <c r="D188" s="155">
        <v>2</v>
      </c>
      <c r="E188" s="156" t="s">
        <v>157</v>
      </c>
      <c r="F188" s="157"/>
      <c r="G188" s="158" t="s">
        <v>354</v>
      </c>
      <c r="H188" s="158" t="s">
        <v>356</v>
      </c>
      <c r="I188" s="151">
        <v>52</v>
      </c>
      <c r="J188" s="160"/>
    </row>
    <row r="189" spans="1:10" s="164" customFormat="1" ht="15.75">
      <c r="A189" s="179">
        <v>130</v>
      </c>
      <c r="B189" s="159" t="s">
        <v>346</v>
      </c>
      <c r="C189" s="161" t="s">
        <v>122</v>
      </c>
      <c r="D189" s="193">
        <v>1</v>
      </c>
      <c r="E189" s="156" t="s">
        <v>157</v>
      </c>
      <c r="F189" s="157"/>
      <c r="G189" s="158" t="s">
        <v>354</v>
      </c>
      <c r="H189" s="158" t="s">
        <v>356</v>
      </c>
      <c r="I189" s="151">
        <v>53</v>
      </c>
      <c r="J189" s="160"/>
    </row>
    <row r="190" spans="1:10" s="165" customFormat="1" ht="15.75">
      <c r="A190" s="179">
        <v>131</v>
      </c>
      <c r="B190" s="162" t="s">
        <v>347</v>
      </c>
      <c r="C190" s="161" t="s">
        <v>121</v>
      </c>
      <c r="D190" s="155" t="s">
        <v>146</v>
      </c>
      <c r="E190" s="156" t="s">
        <v>157</v>
      </c>
      <c r="F190" s="157"/>
      <c r="G190" s="162"/>
      <c r="H190" s="158" t="s">
        <v>357</v>
      </c>
      <c r="I190" s="151">
        <v>54</v>
      </c>
      <c r="J190" s="160"/>
    </row>
    <row r="191" spans="1:10" s="165" customFormat="1" ht="15.75">
      <c r="A191" s="179">
        <v>132</v>
      </c>
      <c r="B191" s="162" t="s">
        <v>348</v>
      </c>
      <c r="C191" s="161" t="s">
        <v>126</v>
      </c>
      <c r="D191" s="155" t="s">
        <v>146</v>
      </c>
      <c r="E191" s="156" t="s">
        <v>157</v>
      </c>
      <c r="F191" s="157"/>
      <c r="G191" s="162" t="s">
        <v>358</v>
      </c>
      <c r="H191" s="158" t="s">
        <v>359</v>
      </c>
      <c r="I191" s="151">
        <v>55</v>
      </c>
      <c r="J191" s="160"/>
    </row>
    <row r="192" spans="1:10" s="160" customFormat="1" ht="15.75">
      <c r="A192" s="179">
        <v>133</v>
      </c>
      <c r="B192" s="162" t="s">
        <v>349</v>
      </c>
      <c r="C192" s="161" t="s">
        <v>125</v>
      </c>
      <c r="D192" s="155" t="s">
        <v>147</v>
      </c>
      <c r="E192" s="156" t="s">
        <v>157</v>
      </c>
      <c r="F192" s="157"/>
      <c r="G192" s="162" t="s">
        <v>358</v>
      </c>
      <c r="H192" s="158" t="s">
        <v>359</v>
      </c>
      <c r="I192" s="151">
        <v>56</v>
      </c>
    </row>
    <row r="193" spans="1:10" s="164" customFormat="1" ht="15.75">
      <c r="A193" s="179">
        <v>134</v>
      </c>
      <c r="B193" s="162" t="s">
        <v>350</v>
      </c>
      <c r="C193" s="161" t="s">
        <v>125</v>
      </c>
      <c r="D193" s="155" t="s">
        <v>147</v>
      </c>
      <c r="E193" s="156" t="s">
        <v>157</v>
      </c>
      <c r="F193" s="157"/>
      <c r="G193" s="162" t="s">
        <v>358</v>
      </c>
      <c r="H193" s="158" t="s">
        <v>360</v>
      </c>
      <c r="I193" s="151">
        <v>57</v>
      </c>
      <c r="J193" s="160"/>
    </row>
    <row r="194" spans="1:10" s="164" customFormat="1" ht="15.75">
      <c r="A194" s="179">
        <v>100</v>
      </c>
      <c r="B194" s="158" t="s">
        <v>361</v>
      </c>
      <c r="C194" s="155" t="s">
        <v>302</v>
      </c>
      <c r="D194" s="170"/>
      <c r="E194" s="156" t="s">
        <v>157</v>
      </c>
      <c r="F194" s="157"/>
      <c r="G194" s="158" t="s">
        <v>368</v>
      </c>
      <c r="H194" s="158" t="s">
        <v>367</v>
      </c>
      <c r="I194" s="151">
        <v>58</v>
      </c>
      <c r="J194" s="160"/>
    </row>
    <row r="195" spans="1:10" s="165" customFormat="1" ht="15.75">
      <c r="A195" s="179">
        <v>101</v>
      </c>
      <c r="B195" s="158" t="s">
        <v>362</v>
      </c>
      <c r="C195" s="155" t="s">
        <v>124</v>
      </c>
      <c r="D195" s="170"/>
      <c r="E195" s="156" t="s">
        <v>157</v>
      </c>
      <c r="F195" s="157"/>
      <c r="G195" s="158" t="s">
        <v>368</v>
      </c>
      <c r="H195" s="158" t="s">
        <v>367</v>
      </c>
      <c r="I195" s="151">
        <v>59</v>
      </c>
      <c r="J195" s="160"/>
    </row>
    <row r="196" spans="1:10" s="160" customFormat="1" ht="15.75">
      <c r="A196" s="179">
        <v>104</v>
      </c>
      <c r="B196" s="158" t="s">
        <v>363</v>
      </c>
      <c r="C196" s="155" t="s">
        <v>124</v>
      </c>
      <c r="D196" s="170"/>
      <c r="E196" s="156" t="s">
        <v>157</v>
      </c>
      <c r="F196" s="157"/>
      <c r="G196" s="158" t="s">
        <v>368</v>
      </c>
      <c r="H196" s="158" t="s">
        <v>367</v>
      </c>
      <c r="I196" s="151">
        <v>60</v>
      </c>
    </row>
    <row r="197" spans="1:10" s="160" customFormat="1" ht="15.75">
      <c r="A197" s="179">
        <v>105</v>
      </c>
      <c r="B197" s="158" t="s">
        <v>364</v>
      </c>
      <c r="C197" s="155" t="s">
        <v>121</v>
      </c>
      <c r="D197" s="170"/>
      <c r="E197" s="156" t="s">
        <v>157</v>
      </c>
      <c r="F197" s="157"/>
      <c r="G197" s="158" t="s">
        <v>368</v>
      </c>
      <c r="H197" s="158" t="s">
        <v>367</v>
      </c>
      <c r="I197" s="151">
        <v>61</v>
      </c>
    </row>
    <row r="198" spans="1:10" s="164" customFormat="1" ht="15.75">
      <c r="A198" s="179">
        <v>111</v>
      </c>
      <c r="B198" s="158" t="s">
        <v>365</v>
      </c>
      <c r="C198" s="155" t="s">
        <v>302</v>
      </c>
      <c r="D198" s="170"/>
      <c r="E198" s="156" t="s">
        <v>157</v>
      </c>
      <c r="F198" s="157"/>
      <c r="G198" s="158" t="s">
        <v>368</v>
      </c>
      <c r="H198" s="158" t="s">
        <v>367</v>
      </c>
      <c r="I198" s="151">
        <v>62</v>
      </c>
      <c r="J198" s="160"/>
    </row>
    <row r="199" spans="1:10" s="160" customFormat="1" ht="15.75">
      <c r="A199" s="179">
        <v>112</v>
      </c>
      <c r="B199" s="159" t="s">
        <v>366</v>
      </c>
      <c r="C199" s="193" t="s">
        <v>124</v>
      </c>
      <c r="D199" s="170"/>
      <c r="E199" s="156" t="s">
        <v>157</v>
      </c>
      <c r="F199" s="157"/>
      <c r="G199" s="158" t="s">
        <v>368</v>
      </c>
      <c r="H199" s="159" t="s">
        <v>367</v>
      </c>
      <c r="I199" s="151">
        <v>63</v>
      </c>
    </row>
    <row r="200" spans="1:10" s="160" customFormat="1" ht="15.75">
      <c r="A200" s="152">
        <v>182</v>
      </c>
      <c r="B200" s="153" t="s">
        <v>369</v>
      </c>
      <c r="C200" s="170" t="s">
        <v>125</v>
      </c>
      <c r="D200" s="170"/>
      <c r="E200" s="163" t="s">
        <v>157</v>
      </c>
      <c r="F200" s="157"/>
      <c r="G200" s="158" t="s">
        <v>370</v>
      </c>
      <c r="H200" s="163" t="s">
        <v>371</v>
      </c>
      <c r="I200" s="151">
        <v>64</v>
      </c>
    </row>
    <row r="201" spans="1:10" s="160" customFormat="1" ht="15.75">
      <c r="A201" s="152">
        <v>183</v>
      </c>
      <c r="B201" s="153" t="s">
        <v>372</v>
      </c>
      <c r="C201" s="170" t="s">
        <v>278</v>
      </c>
      <c r="D201" s="170"/>
      <c r="E201" s="163" t="s">
        <v>157</v>
      </c>
      <c r="F201" s="157"/>
      <c r="G201" s="158" t="s">
        <v>370</v>
      </c>
      <c r="H201" s="163" t="s">
        <v>371</v>
      </c>
      <c r="I201" s="151">
        <v>65</v>
      </c>
    </row>
    <row r="202" spans="1:10" s="160" customFormat="1" ht="15.75">
      <c r="A202" s="152">
        <v>184</v>
      </c>
      <c r="B202" s="153" t="s">
        <v>373</v>
      </c>
      <c r="C202" s="170" t="s">
        <v>125</v>
      </c>
      <c r="D202" s="170"/>
      <c r="E202" s="163" t="s">
        <v>157</v>
      </c>
      <c r="F202" s="157"/>
      <c r="G202" s="158" t="s">
        <v>370</v>
      </c>
      <c r="H202" s="163" t="s">
        <v>371</v>
      </c>
      <c r="I202" s="151">
        <v>66</v>
      </c>
    </row>
    <row r="203" spans="1:10" s="160" customFormat="1" ht="15.75">
      <c r="A203" s="152">
        <v>186</v>
      </c>
      <c r="B203" s="153" t="s">
        <v>374</v>
      </c>
      <c r="C203" s="170" t="s">
        <v>125</v>
      </c>
      <c r="D203" s="170"/>
      <c r="E203" s="163" t="s">
        <v>157</v>
      </c>
      <c r="F203" s="157"/>
      <c r="G203" s="158" t="s">
        <v>370</v>
      </c>
      <c r="H203" s="163" t="s">
        <v>371</v>
      </c>
      <c r="I203" s="151">
        <v>67</v>
      </c>
    </row>
    <row r="204" spans="1:10" s="160" customFormat="1" ht="15.75">
      <c r="A204" s="179">
        <v>201</v>
      </c>
      <c r="B204" s="158" t="s">
        <v>375</v>
      </c>
      <c r="C204" s="170" t="s">
        <v>124</v>
      </c>
      <c r="D204" s="155">
        <v>3</v>
      </c>
      <c r="E204" s="163" t="s">
        <v>157</v>
      </c>
      <c r="F204" s="196"/>
      <c r="G204" s="158" t="s">
        <v>261</v>
      </c>
      <c r="H204" s="158" t="s">
        <v>377</v>
      </c>
      <c r="I204" s="151">
        <v>68</v>
      </c>
    </row>
    <row r="205" spans="1:10" s="160" customFormat="1" ht="15.75">
      <c r="A205" s="179">
        <v>202</v>
      </c>
      <c r="B205" s="158" t="s">
        <v>376</v>
      </c>
      <c r="C205" s="170" t="s">
        <v>124</v>
      </c>
      <c r="D205" s="155">
        <v>3</v>
      </c>
      <c r="E205" s="163" t="s">
        <v>157</v>
      </c>
      <c r="F205" s="196"/>
      <c r="G205" s="158" t="s">
        <v>261</v>
      </c>
      <c r="H205" s="158" t="s">
        <v>377</v>
      </c>
      <c r="I205" s="151">
        <v>69</v>
      </c>
    </row>
    <row r="206" spans="1:10" s="160" customFormat="1" ht="15.75">
      <c r="A206" s="152">
        <v>207</v>
      </c>
      <c r="B206" s="157" t="s">
        <v>378</v>
      </c>
      <c r="C206" s="170" t="s">
        <v>124</v>
      </c>
      <c r="D206" s="170"/>
      <c r="E206" s="163" t="s">
        <v>157</v>
      </c>
      <c r="F206" s="157"/>
      <c r="G206" s="157" t="s">
        <v>261</v>
      </c>
      <c r="H206" s="157" t="s">
        <v>379</v>
      </c>
      <c r="I206" s="151">
        <v>70</v>
      </c>
    </row>
    <row r="207" spans="1:10" s="160" customFormat="1" ht="15.75">
      <c r="A207" s="152">
        <v>209</v>
      </c>
      <c r="B207" s="157" t="s">
        <v>380</v>
      </c>
      <c r="C207" s="170" t="s">
        <v>124</v>
      </c>
      <c r="D207" s="170"/>
      <c r="E207" s="163" t="s">
        <v>157</v>
      </c>
      <c r="F207" s="157"/>
      <c r="G207" s="157" t="s">
        <v>261</v>
      </c>
      <c r="H207" s="157" t="s">
        <v>379</v>
      </c>
      <c r="I207" s="151">
        <v>71</v>
      </c>
    </row>
    <row r="208" spans="1:10" s="160" customFormat="1" ht="15.75">
      <c r="A208" s="152">
        <v>206</v>
      </c>
      <c r="B208" s="157" t="s">
        <v>381</v>
      </c>
      <c r="C208" s="170" t="s">
        <v>124</v>
      </c>
      <c r="D208" s="170"/>
      <c r="E208" s="163" t="s">
        <v>157</v>
      </c>
      <c r="F208" s="157"/>
      <c r="G208" s="157" t="s">
        <v>261</v>
      </c>
      <c r="H208" s="157" t="s">
        <v>379</v>
      </c>
      <c r="I208" s="151">
        <v>72</v>
      </c>
    </row>
    <row r="209" spans="1:9" s="160" customFormat="1" ht="15.75">
      <c r="A209" s="152">
        <v>203</v>
      </c>
      <c r="B209" s="157" t="s">
        <v>382</v>
      </c>
      <c r="C209" s="170" t="s">
        <v>124</v>
      </c>
      <c r="D209" s="170"/>
      <c r="E209" s="163" t="s">
        <v>157</v>
      </c>
      <c r="F209" s="157"/>
      <c r="G209" s="157" t="s">
        <v>261</v>
      </c>
      <c r="H209" s="157" t="s">
        <v>379</v>
      </c>
      <c r="I209" s="151">
        <v>73</v>
      </c>
    </row>
    <row r="210" spans="1:9" s="160" customFormat="1" ht="15.75">
      <c r="A210" s="152">
        <v>212</v>
      </c>
      <c r="B210" s="157" t="s">
        <v>383</v>
      </c>
      <c r="C210" s="170" t="s">
        <v>128</v>
      </c>
      <c r="D210" s="170"/>
      <c r="E210" s="163" t="s">
        <v>157</v>
      </c>
      <c r="F210" s="157"/>
      <c r="G210" s="157" t="s">
        <v>261</v>
      </c>
      <c r="H210" s="157" t="s">
        <v>379</v>
      </c>
      <c r="I210" s="151">
        <v>74</v>
      </c>
    </row>
    <row r="211" spans="1:9" s="160" customFormat="1" ht="15.75">
      <c r="A211" s="152">
        <v>214</v>
      </c>
      <c r="B211" s="157" t="s">
        <v>384</v>
      </c>
      <c r="C211" s="170" t="s">
        <v>123</v>
      </c>
      <c r="D211" s="170"/>
      <c r="E211" s="156" t="s">
        <v>157</v>
      </c>
      <c r="F211" s="157"/>
      <c r="G211" s="157" t="s">
        <v>385</v>
      </c>
      <c r="H211" s="157" t="s">
        <v>386</v>
      </c>
      <c r="I211" s="151">
        <v>75</v>
      </c>
    </row>
    <row r="212" spans="1:9" s="160" customFormat="1" ht="15.75">
      <c r="A212" s="152">
        <v>217</v>
      </c>
      <c r="B212" s="157" t="s">
        <v>387</v>
      </c>
      <c r="C212" s="170" t="s">
        <v>122</v>
      </c>
      <c r="D212" s="170"/>
      <c r="E212" s="156" t="s">
        <v>157</v>
      </c>
      <c r="F212" s="157"/>
      <c r="G212" s="157" t="s">
        <v>385</v>
      </c>
      <c r="H212" s="157" t="s">
        <v>386</v>
      </c>
      <c r="I212" s="151">
        <v>76</v>
      </c>
    </row>
    <row r="213" spans="1:9" s="160" customFormat="1" ht="15.75">
      <c r="A213" s="152">
        <v>216</v>
      </c>
      <c r="B213" s="157" t="s">
        <v>388</v>
      </c>
      <c r="C213" s="170" t="s">
        <v>122</v>
      </c>
      <c r="D213" s="170"/>
      <c r="E213" s="156" t="s">
        <v>157</v>
      </c>
      <c r="F213" s="157"/>
      <c r="G213" s="157" t="s">
        <v>385</v>
      </c>
      <c r="H213" s="157" t="s">
        <v>386</v>
      </c>
      <c r="I213" s="151">
        <v>77</v>
      </c>
    </row>
    <row r="214" spans="1:9" s="160" customFormat="1" ht="15.75">
      <c r="A214" s="152">
        <v>213</v>
      </c>
      <c r="B214" s="157" t="s">
        <v>389</v>
      </c>
      <c r="C214" s="170" t="s">
        <v>123</v>
      </c>
      <c r="D214" s="170"/>
      <c r="E214" s="156" t="s">
        <v>157</v>
      </c>
      <c r="F214" s="157"/>
      <c r="G214" s="157" t="s">
        <v>385</v>
      </c>
      <c r="H214" s="157" t="s">
        <v>386</v>
      </c>
      <c r="I214" s="151">
        <v>78</v>
      </c>
    </row>
    <row r="215" spans="1:9" s="160" customFormat="1" ht="15.75">
      <c r="A215" s="152">
        <v>139</v>
      </c>
      <c r="B215" s="157" t="s">
        <v>390</v>
      </c>
      <c r="C215" s="170" t="s">
        <v>123</v>
      </c>
      <c r="D215" s="170"/>
      <c r="E215" s="156" t="s">
        <v>157</v>
      </c>
      <c r="F215" s="157"/>
      <c r="G215" s="157" t="s">
        <v>385</v>
      </c>
      <c r="H215" s="157" t="s">
        <v>386</v>
      </c>
      <c r="I215" s="151">
        <v>79</v>
      </c>
    </row>
    <row r="216" spans="1:9" s="160" customFormat="1" ht="15.75">
      <c r="A216" s="152">
        <v>103</v>
      </c>
      <c r="B216" s="157" t="s">
        <v>391</v>
      </c>
      <c r="C216" s="170" t="s">
        <v>124</v>
      </c>
      <c r="D216" s="170"/>
      <c r="E216" s="156" t="s">
        <v>157</v>
      </c>
      <c r="F216" s="157"/>
      <c r="G216" s="157" t="s">
        <v>385</v>
      </c>
      <c r="H216" s="157" t="s">
        <v>386</v>
      </c>
      <c r="I216" s="151">
        <v>80</v>
      </c>
    </row>
    <row r="217" spans="1:9" s="160" customFormat="1" ht="15.75">
      <c r="A217" s="152" t="s">
        <v>598</v>
      </c>
      <c r="B217" s="157" t="s">
        <v>393</v>
      </c>
      <c r="C217" s="170" t="s">
        <v>122</v>
      </c>
      <c r="D217" s="170"/>
      <c r="E217" s="156" t="s">
        <v>157</v>
      </c>
      <c r="F217" s="157"/>
      <c r="G217" s="157" t="s">
        <v>392</v>
      </c>
      <c r="H217" s="157" t="s">
        <v>386</v>
      </c>
      <c r="I217" s="151">
        <v>81</v>
      </c>
    </row>
    <row r="218" spans="1:9" s="160" customFormat="1" ht="15.75">
      <c r="A218" s="152">
        <v>243</v>
      </c>
      <c r="B218" s="157" t="s">
        <v>400</v>
      </c>
      <c r="C218" s="170" t="s">
        <v>122</v>
      </c>
      <c r="D218" s="170" t="s">
        <v>150</v>
      </c>
      <c r="E218" s="156" t="s">
        <v>157</v>
      </c>
      <c r="F218" s="157"/>
      <c r="G218" s="157" t="s">
        <v>401</v>
      </c>
      <c r="H218" s="157" t="s">
        <v>402</v>
      </c>
      <c r="I218" s="151">
        <v>82</v>
      </c>
    </row>
    <row r="219" spans="1:9" s="160" customFormat="1" ht="15.75">
      <c r="A219" s="152">
        <v>242</v>
      </c>
      <c r="B219" s="157" t="s">
        <v>403</v>
      </c>
      <c r="C219" s="170" t="s">
        <v>122</v>
      </c>
      <c r="D219" s="170" t="s">
        <v>146</v>
      </c>
      <c r="E219" s="156" t="s">
        <v>157</v>
      </c>
      <c r="F219" s="157"/>
      <c r="G219" s="157" t="s">
        <v>261</v>
      </c>
      <c r="H219" s="157" t="s">
        <v>404</v>
      </c>
      <c r="I219" s="151">
        <v>83</v>
      </c>
    </row>
    <row r="220" spans="1:9" s="160" customFormat="1" ht="15.75">
      <c r="A220" s="152">
        <v>240</v>
      </c>
      <c r="B220" s="157" t="s">
        <v>405</v>
      </c>
      <c r="C220" s="170" t="s">
        <v>121</v>
      </c>
      <c r="D220" s="170" t="s">
        <v>146</v>
      </c>
      <c r="E220" s="156" t="s">
        <v>157</v>
      </c>
      <c r="F220" s="157"/>
      <c r="G220" s="157" t="s">
        <v>261</v>
      </c>
      <c r="H220" s="157" t="s">
        <v>404</v>
      </c>
      <c r="I220" s="151">
        <v>84</v>
      </c>
    </row>
    <row r="221" spans="1:9" s="160" customFormat="1" ht="15.75">
      <c r="A221" s="152">
        <v>232</v>
      </c>
      <c r="B221" s="157" t="s">
        <v>406</v>
      </c>
      <c r="C221" s="170" t="s">
        <v>278</v>
      </c>
      <c r="D221" s="170" t="s">
        <v>16</v>
      </c>
      <c r="E221" s="156" t="s">
        <v>157</v>
      </c>
      <c r="F221" s="157"/>
      <c r="G221" s="157" t="s">
        <v>407</v>
      </c>
      <c r="H221" s="157" t="s">
        <v>408</v>
      </c>
      <c r="I221" s="151">
        <v>85</v>
      </c>
    </row>
    <row r="222" spans="1:9" s="160" customFormat="1" ht="15.75">
      <c r="A222" s="152">
        <v>224</v>
      </c>
      <c r="B222" s="157" t="s">
        <v>409</v>
      </c>
      <c r="C222" s="170" t="s">
        <v>121</v>
      </c>
      <c r="D222" s="170" t="s">
        <v>147</v>
      </c>
      <c r="E222" s="156" t="s">
        <v>157</v>
      </c>
      <c r="F222" s="157"/>
      <c r="G222" s="157" t="s">
        <v>195</v>
      </c>
      <c r="H222" s="157" t="s">
        <v>408</v>
      </c>
      <c r="I222" s="151">
        <v>86</v>
      </c>
    </row>
    <row r="223" spans="1:9" s="160" customFormat="1" ht="15.75">
      <c r="A223" s="152">
        <v>230</v>
      </c>
      <c r="B223" s="157" t="s">
        <v>410</v>
      </c>
      <c r="C223" s="170" t="s">
        <v>120</v>
      </c>
      <c r="D223" s="170" t="s">
        <v>15</v>
      </c>
      <c r="E223" s="156" t="s">
        <v>157</v>
      </c>
      <c r="F223" s="157"/>
      <c r="G223" s="157" t="s">
        <v>195</v>
      </c>
      <c r="H223" s="157" t="s">
        <v>408</v>
      </c>
      <c r="I223" s="151">
        <v>87</v>
      </c>
    </row>
    <row r="224" spans="1:9" s="160" customFormat="1" ht="15.75">
      <c r="A224" s="152">
        <v>227</v>
      </c>
      <c r="B224" s="157" t="s">
        <v>411</v>
      </c>
      <c r="C224" s="170" t="s">
        <v>123</v>
      </c>
      <c r="D224" s="170"/>
      <c r="E224" s="156" t="s">
        <v>157</v>
      </c>
      <c r="F224" s="157"/>
      <c r="G224" s="157" t="s">
        <v>195</v>
      </c>
      <c r="H224" s="157" t="s">
        <v>408</v>
      </c>
      <c r="I224" s="151">
        <v>88</v>
      </c>
    </row>
    <row r="225" spans="1:9" s="160" customFormat="1" ht="15.75">
      <c r="A225" s="152">
        <v>228</v>
      </c>
      <c r="B225" s="157" t="s">
        <v>412</v>
      </c>
      <c r="C225" s="170" t="s">
        <v>123</v>
      </c>
      <c r="D225" s="170" t="s">
        <v>150</v>
      </c>
      <c r="E225" s="156" t="s">
        <v>157</v>
      </c>
      <c r="F225" s="157"/>
      <c r="G225" s="157" t="s">
        <v>195</v>
      </c>
      <c r="H225" s="157" t="s">
        <v>408</v>
      </c>
      <c r="I225" s="151">
        <v>89</v>
      </c>
    </row>
    <row r="226" spans="1:9" s="160" customFormat="1" ht="15.75">
      <c r="A226" s="152">
        <v>229</v>
      </c>
      <c r="B226" s="157" t="s">
        <v>413</v>
      </c>
      <c r="C226" s="170" t="s">
        <v>121</v>
      </c>
      <c r="D226" s="170" t="s">
        <v>150</v>
      </c>
      <c r="E226" s="156" t="s">
        <v>157</v>
      </c>
      <c r="F226" s="157"/>
      <c r="G226" s="157" t="s">
        <v>195</v>
      </c>
      <c r="H226" s="157" t="s">
        <v>408</v>
      </c>
      <c r="I226" s="151">
        <v>90</v>
      </c>
    </row>
    <row r="227" spans="1:9" s="160" customFormat="1" ht="15.75">
      <c r="A227" s="152">
        <v>231</v>
      </c>
      <c r="B227" s="157" t="s">
        <v>414</v>
      </c>
      <c r="C227" s="170" t="s">
        <v>121</v>
      </c>
      <c r="D227" s="170" t="s">
        <v>147</v>
      </c>
      <c r="E227" s="156" t="s">
        <v>157</v>
      </c>
      <c r="F227" s="157"/>
      <c r="G227" s="157" t="s">
        <v>195</v>
      </c>
      <c r="H227" s="157" t="s">
        <v>408</v>
      </c>
      <c r="I227" s="151">
        <v>91</v>
      </c>
    </row>
    <row r="228" spans="1:9" s="160" customFormat="1" ht="15.75">
      <c r="A228" s="152">
        <v>258</v>
      </c>
      <c r="B228" s="157" t="s">
        <v>415</v>
      </c>
      <c r="C228" s="170" t="s">
        <v>124</v>
      </c>
      <c r="D228" s="170"/>
      <c r="E228" s="156" t="s">
        <v>157</v>
      </c>
      <c r="F228" s="157"/>
      <c r="G228" s="157" t="s">
        <v>385</v>
      </c>
      <c r="H228" s="157" t="s">
        <v>416</v>
      </c>
      <c r="I228" s="151">
        <v>92</v>
      </c>
    </row>
    <row r="229" spans="1:9" s="160" customFormat="1" ht="15.75">
      <c r="A229" s="152">
        <v>257</v>
      </c>
      <c r="B229" s="157" t="s">
        <v>417</v>
      </c>
      <c r="C229" s="170" t="s">
        <v>123</v>
      </c>
      <c r="D229" s="170"/>
      <c r="E229" s="156" t="s">
        <v>157</v>
      </c>
      <c r="F229" s="157"/>
      <c r="G229" s="157" t="s">
        <v>385</v>
      </c>
      <c r="H229" s="157" t="s">
        <v>419</v>
      </c>
      <c r="I229" s="151">
        <v>93</v>
      </c>
    </row>
    <row r="230" spans="1:9" s="160" customFormat="1" ht="15.75">
      <c r="A230" s="152">
        <v>256</v>
      </c>
      <c r="B230" s="157" t="s">
        <v>418</v>
      </c>
      <c r="C230" s="170" t="s">
        <v>122</v>
      </c>
      <c r="D230" s="170"/>
      <c r="E230" s="156" t="s">
        <v>157</v>
      </c>
      <c r="F230" s="157"/>
      <c r="G230" s="157" t="s">
        <v>385</v>
      </c>
      <c r="H230" s="157" t="s">
        <v>419</v>
      </c>
      <c r="I230" s="151">
        <v>94</v>
      </c>
    </row>
    <row r="231" spans="1:9" s="160" customFormat="1" ht="15.75">
      <c r="A231" s="152">
        <v>255</v>
      </c>
      <c r="B231" s="157" t="s">
        <v>420</v>
      </c>
      <c r="C231" s="170" t="s">
        <v>123</v>
      </c>
      <c r="D231" s="170"/>
      <c r="E231" s="156" t="s">
        <v>157</v>
      </c>
      <c r="F231" s="157"/>
      <c r="G231" s="157" t="s">
        <v>385</v>
      </c>
      <c r="H231" s="157" t="s">
        <v>419</v>
      </c>
      <c r="I231" s="151">
        <v>95</v>
      </c>
    </row>
    <row r="232" spans="1:9" s="160" customFormat="1" ht="15.75">
      <c r="A232" s="152">
        <v>259</v>
      </c>
      <c r="B232" s="157" t="s">
        <v>421</v>
      </c>
      <c r="C232" s="170" t="s">
        <v>123</v>
      </c>
      <c r="D232" s="170" t="s">
        <v>146</v>
      </c>
      <c r="E232" s="156" t="s">
        <v>157</v>
      </c>
      <c r="F232" s="157"/>
      <c r="G232" s="157" t="s">
        <v>195</v>
      </c>
      <c r="H232" s="157" t="s">
        <v>422</v>
      </c>
      <c r="I232" s="151">
        <v>96</v>
      </c>
    </row>
    <row r="233" spans="1:9" s="160" customFormat="1" ht="15.75">
      <c r="A233" s="152">
        <v>260</v>
      </c>
      <c r="B233" s="157" t="s">
        <v>423</v>
      </c>
      <c r="C233" s="170" t="s">
        <v>123</v>
      </c>
      <c r="D233" s="170" t="s">
        <v>150</v>
      </c>
      <c r="E233" s="156" t="s">
        <v>157</v>
      </c>
      <c r="F233" s="157"/>
      <c r="G233" s="157" t="s">
        <v>195</v>
      </c>
      <c r="H233" s="157" t="s">
        <v>422</v>
      </c>
      <c r="I233" s="151">
        <v>97</v>
      </c>
    </row>
    <row r="234" spans="1:9" s="160" customFormat="1" ht="15.75">
      <c r="A234" s="152">
        <v>261</v>
      </c>
      <c r="B234" s="157" t="s">
        <v>424</v>
      </c>
      <c r="C234" s="170" t="s">
        <v>124</v>
      </c>
      <c r="D234" s="170" t="s">
        <v>147</v>
      </c>
      <c r="E234" s="156" t="s">
        <v>157</v>
      </c>
      <c r="F234" s="157"/>
      <c r="G234" s="157" t="s">
        <v>195</v>
      </c>
      <c r="H234" s="157" t="s">
        <v>422</v>
      </c>
      <c r="I234" s="151">
        <v>98</v>
      </c>
    </row>
    <row r="235" spans="1:9" s="160" customFormat="1" ht="15.75">
      <c r="A235" s="152">
        <v>262</v>
      </c>
      <c r="B235" s="157" t="s">
        <v>425</v>
      </c>
      <c r="C235" s="170" t="s">
        <v>124</v>
      </c>
      <c r="D235" s="170" t="s">
        <v>147</v>
      </c>
      <c r="E235" s="156" t="s">
        <v>157</v>
      </c>
      <c r="F235" s="157"/>
      <c r="G235" s="157" t="s">
        <v>195</v>
      </c>
      <c r="H235" s="157" t="s">
        <v>422</v>
      </c>
      <c r="I235" s="151">
        <v>99</v>
      </c>
    </row>
    <row r="236" spans="1:9" s="160" customFormat="1" ht="15.75">
      <c r="A236" s="152">
        <v>263</v>
      </c>
      <c r="B236" s="156" t="s">
        <v>426</v>
      </c>
      <c r="C236" s="193" t="s">
        <v>122</v>
      </c>
      <c r="D236" s="193" t="s">
        <v>147</v>
      </c>
      <c r="E236" s="156" t="s">
        <v>157</v>
      </c>
      <c r="F236" s="157"/>
      <c r="G236" s="157" t="s">
        <v>195</v>
      </c>
      <c r="H236" s="157" t="s">
        <v>422</v>
      </c>
      <c r="I236" s="151">
        <v>100</v>
      </c>
    </row>
    <row r="237" spans="1:9" s="160" customFormat="1" ht="15.75">
      <c r="A237" s="152">
        <v>264</v>
      </c>
      <c r="B237" s="157" t="s">
        <v>427</v>
      </c>
      <c r="C237" s="193" t="s">
        <v>123</v>
      </c>
      <c r="D237" s="170" t="s">
        <v>150</v>
      </c>
      <c r="E237" s="156" t="s">
        <v>157</v>
      </c>
      <c r="F237" s="157"/>
      <c r="G237" s="157" t="s">
        <v>195</v>
      </c>
      <c r="H237" s="157" t="s">
        <v>422</v>
      </c>
      <c r="I237" s="151">
        <v>101</v>
      </c>
    </row>
    <row r="238" spans="1:9" s="160" customFormat="1" ht="15.75">
      <c r="A238" s="152">
        <v>265</v>
      </c>
      <c r="B238" s="157" t="s">
        <v>428</v>
      </c>
      <c r="C238" s="193" t="s">
        <v>123</v>
      </c>
      <c r="D238" s="170" t="s">
        <v>147</v>
      </c>
      <c r="E238" s="156" t="s">
        <v>157</v>
      </c>
      <c r="F238" s="157"/>
      <c r="G238" s="157" t="s">
        <v>195</v>
      </c>
      <c r="H238" s="157" t="s">
        <v>422</v>
      </c>
      <c r="I238" s="151">
        <v>102</v>
      </c>
    </row>
    <row r="239" spans="1:9" s="160" customFormat="1" ht="15.75">
      <c r="A239" s="152">
        <v>266</v>
      </c>
      <c r="B239" s="157" t="s">
        <v>429</v>
      </c>
      <c r="C239" s="170" t="s">
        <v>123</v>
      </c>
      <c r="D239" s="170" t="s">
        <v>147</v>
      </c>
      <c r="E239" s="156" t="s">
        <v>157</v>
      </c>
      <c r="F239" s="157"/>
      <c r="G239" s="157" t="s">
        <v>195</v>
      </c>
      <c r="H239" s="157" t="s">
        <v>422</v>
      </c>
      <c r="I239" s="151">
        <v>103</v>
      </c>
    </row>
    <row r="240" spans="1:9" s="160" customFormat="1" ht="15.75">
      <c r="A240" s="152">
        <v>267</v>
      </c>
      <c r="B240" s="157" t="s">
        <v>430</v>
      </c>
      <c r="C240" s="170" t="s">
        <v>123</v>
      </c>
      <c r="D240" s="170" t="s">
        <v>146</v>
      </c>
      <c r="E240" s="156" t="s">
        <v>157</v>
      </c>
      <c r="F240" s="157"/>
      <c r="G240" s="157" t="s">
        <v>195</v>
      </c>
      <c r="H240" s="157" t="s">
        <v>422</v>
      </c>
      <c r="I240" s="151">
        <v>104</v>
      </c>
    </row>
    <row r="241" spans="1:9" s="160" customFormat="1" ht="15.75">
      <c r="A241" s="152">
        <v>268</v>
      </c>
      <c r="B241" s="156" t="s">
        <v>431</v>
      </c>
      <c r="C241" s="193" t="s">
        <v>123</v>
      </c>
      <c r="D241" s="193" t="s">
        <v>147</v>
      </c>
      <c r="E241" s="156" t="s">
        <v>157</v>
      </c>
      <c r="F241" s="157"/>
      <c r="G241" s="157" t="s">
        <v>195</v>
      </c>
      <c r="H241" s="157" t="s">
        <v>422</v>
      </c>
      <c r="I241" s="151">
        <v>105</v>
      </c>
    </row>
    <row r="242" spans="1:9" s="160" customFormat="1" ht="15.75">
      <c r="A242" s="152">
        <v>269</v>
      </c>
      <c r="B242" s="156" t="s">
        <v>432</v>
      </c>
      <c r="C242" s="193" t="s">
        <v>123</v>
      </c>
      <c r="D242" s="193" t="s">
        <v>147</v>
      </c>
      <c r="E242" s="156" t="s">
        <v>157</v>
      </c>
      <c r="F242" s="157"/>
      <c r="G242" s="157" t="s">
        <v>195</v>
      </c>
      <c r="H242" s="157" t="s">
        <v>422</v>
      </c>
      <c r="I242" s="151">
        <v>106</v>
      </c>
    </row>
    <row r="243" spans="1:9" s="165" customFormat="1" ht="15.75">
      <c r="A243" s="166">
        <v>270</v>
      </c>
      <c r="B243" s="167" t="s">
        <v>433</v>
      </c>
      <c r="C243" s="155" t="s">
        <v>121</v>
      </c>
      <c r="D243" s="168" t="s">
        <v>146</v>
      </c>
      <c r="E243" s="156" t="s">
        <v>157</v>
      </c>
      <c r="F243" s="157"/>
      <c r="G243" s="157" t="s">
        <v>195</v>
      </c>
      <c r="H243" s="157" t="s">
        <v>422</v>
      </c>
      <c r="I243" s="151">
        <v>107</v>
      </c>
    </row>
    <row r="244" spans="1:9" s="164" customFormat="1" ht="15.75">
      <c r="A244" s="166">
        <v>271</v>
      </c>
      <c r="B244" s="167" t="s">
        <v>434</v>
      </c>
      <c r="C244" s="155" t="s">
        <v>122</v>
      </c>
      <c r="D244" s="168" t="s">
        <v>146</v>
      </c>
      <c r="E244" s="156" t="s">
        <v>157</v>
      </c>
      <c r="F244" s="157"/>
      <c r="G244" s="157" t="s">
        <v>195</v>
      </c>
      <c r="H244" s="157" t="s">
        <v>422</v>
      </c>
      <c r="I244" s="151">
        <v>108</v>
      </c>
    </row>
    <row r="245" spans="1:9" s="160" customFormat="1" ht="15.75">
      <c r="A245" s="152">
        <v>310</v>
      </c>
      <c r="B245" s="157" t="s">
        <v>435</v>
      </c>
      <c r="C245" s="170" t="s">
        <v>124</v>
      </c>
      <c r="D245" s="170"/>
      <c r="E245" s="156" t="s">
        <v>157</v>
      </c>
      <c r="F245" s="157"/>
      <c r="G245" s="157" t="s">
        <v>195</v>
      </c>
      <c r="H245" s="157" t="s">
        <v>436</v>
      </c>
      <c r="I245" s="151">
        <v>109</v>
      </c>
    </row>
    <row r="246" spans="1:9" s="160" customFormat="1" ht="15.75">
      <c r="A246" s="152">
        <v>309</v>
      </c>
      <c r="B246" s="157" t="s">
        <v>635</v>
      </c>
      <c r="C246" s="170" t="s">
        <v>123</v>
      </c>
      <c r="D246" s="170"/>
      <c r="E246" s="156" t="s">
        <v>157</v>
      </c>
      <c r="F246" s="157"/>
      <c r="G246" s="157" t="s">
        <v>195</v>
      </c>
      <c r="H246" s="157" t="s">
        <v>436</v>
      </c>
      <c r="I246" s="151">
        <v>110</v>
      </c>
    </row>
    <row r="247" spans="1:9" s="165" customFormat="1" ht="15.75">
      <c r="A247" s="166">
        <v>308</v>
      </c>
      <c r="B247" s="167" t="s">
        <v>437</v>
      </c>
      <c r="C247" s="155" t="s">
        <v>124</v>
      </c>
      <c r="D247" s="168"/>
      <c r="E247" s="156" t="s">
        <v>157</v>
      </c>
      <c r="F247" s="157"/>
      <c r="G247" s="157" t="s">
        <v>195</v>
      </c>
      <c r="H247" s="157" t="s">
        <v>436</v>
      </c>
      <c r="I247" s="151">
        <v>111</v>
      </c>
    </row>
    <row r="248" spans="1:9" s="160" customFormat="1" ht="15.75">
      <c r="A248" s="152">
        <v>307</v>
      </c>
      <c r="B248" s="157" t="s">
        <v>438</v>
      </c>
      <c r="C248" s="170" t="s">
        <v>124</v>
      </c>
      <c r="D248" s="170" t="s">
        <v>150</v>
      </c>
      <c r="E248" s="156" t="s">
        <v>157</v>
      </c>
      <c r="F248" s="157"/>
      <c r="G248" s="157" t="s">
        <v>195</v>
      </c>
      <c r="H248" s="157" t="s">
        <v>436</v>
      </c>
      <c r="I248" s="151">
        <v>112</v>
      </c>
    </row>
    <row r="249" spans="1:9" s="160" customFormat="1" ht="15.75">
      <c r="A249" s="152">
        <v>306</v>
      </c>
      <c r="B249" s="157" t="s">
        <v>439</v>
      </c>
      <c r="C249" s="170" t="s">
        <v>124</v>
      </c>
      <c r="D249" s="170"/>
      <c r="E249" s="156" t="s">
        <v>157</v>
      </c>
      <c r="F249" s="157"/>
      <c r="G249" s="157" t="s">
        <v>195</v>
      </c>
      <c r="H249" s="157" t="s">
        <v>436</v>
      </c>
      <c r="I249" s="151">
        <v>113</v>
      </c>
    </row>
    <row r="250" spans="1:9" s="160" customFormat="1" ht="18" customHeight="1">
      <c r="A250" s="166">
        <v>305</v>
      </c>
      <c r="B250" s="167" t="s">
        <v>440</v>
      </c>
      <c r="C250" s="155" t="s">
        <v>123</v>
      </c>
      <c r="D250" s="168"/>
      <c r="E250" s="156" t="s">
        <v>157</v>
      </c>
      <c r="F250" s="157"/>
      <c r="G250" s="157" t="s">
        <v>195</v>
      </c>
      <c r="H250" s="157" t="s">
        <v>436</v>
      </c>
      <c r="I250" s="151">
        <v>114</v>
      </c>
    </row>
    <row r="251" spans="1:9" s="165" customFormat="1" ht="15.75">
      <c r="A251" s="166">
        <v>304</v>
      </c>
      <c r="B251" s="167" t="s">
        <v>441</v>
      </c>
      <c r="C251" s="155" t="s">
        <v>124</v>
      </c>
      <c r="D251" s="168"/>
      <c r="E251" s="156" t="s">
        <v>157</v>
      </c>
      <c r="F251" s="157"/>
      <c r="G251" s="157" t="s">
        <v>195</v>
      </c>
      <c r="H251" s="157" t="s">
        <v>436</v>
      </c>
      <c r="I251" s="151">
        <v>115</v>
      </c>
    </row>
    <row r="252" spans="1:9" s="165" customFormat="1" ht="15.75">
      <c r="A252" s="166">
        <v>303</v>
      </c>
      <c r="B252" s="167" t="s">
        <v>442</v>
      </c>
      <c r="C252" s="155" t="s">
        <v>123</v>
      </c>
      <c r="D252" s="168"/>
      <c r="E252" s="156" t="s">
        <v>157</v>
      </c>
      <c r="F252" s="157"/>
      <c r="G252" s="157" t="s">
        <v>195</v>
      </c>
      <c r="H252" s="157" t="s">
        <v>436</v>
      </c>
      <c r="I252" s="151">
        <v>116</v>
      </c>
    </row>
    <row r="253" spans="1:9" s="160" customFormat="1" ht="15.75">
      <c r="A253" s="152">
        <v>302</v>
      </c>
      <c r="B253" s="157" t="s">
        <v>443</v>
      </c>
      <c r="C253" s="170" t="s">
        <v>123</v>
      </c>
      <c r="D253" s="170"/>
      <c r="E253" s="156" t="s">
        <v>157</v>
      </c>
      <c r="F253" s="157"/>
      <c r="G253" s="157" t="s">
        <v>195</v>
      </c>
      <c r="H253" s="157" t="s">
        <v>436</v>
      </c>
      <c r="I253" s="151">
        <v>117</v>
      </c>
    </row>
    <row r="254" spans="1:9" s="160" customFormat="1" ht="15.75">
      <c r="A254" s="152">
        <v>297</v>
      </c>
      <c r="B254" s="157" t="s">
        <v>444</v>
      </c>
      <c r="C254" s="170" t="s">
        <v>121</v>
      </c>
      <c r="D254" s="170" t="s">
        <v>150</v>
      </c>
      <c r="E254" s="156" t="s">
        <v>157</v>
      </c>
      <c r="F254" s="157"/>
      <c r="G254" s="157" t="s">
        <v>195</v>
      </c>
      <c r="H254" s="157" t="s">
        <v>436</v>
      </c>
      <c r="I254" s="151">
        <v>118</v>
      </c>
    </row>
    <row r="255" spans="1:9" s="160" customFormat="1" ht="15.75">
      <c r="A255" s="166">
        <v>298</v>
      </c>
      <c r="B255" s="167" t="s">
        <v>445</v>
      </c>
      <c r="C255" s="155" t="s">
        <v>123</v>
      </c>
      <c r="D255" s="168" t="s">
        <v>150</v>
      </c>
      <c r="E255" s="156" t="s">
        <v>157</v>
      </c>
      <c r="F255" s="157"/>
      <c r="G255" s="157" t="s">
        <v>195</v>
      </c>
      <c r="H255" s="157" t="s">
        <v>436</v>
      </c>
      <c r="I255" s="151">
        <v>119</v>
      </c>
    </row>
    <row r="256" spans="1:9" s="164" customFormat="1" ht="15.75">
      <c r="A256" s="166">
        <v>355</v>
      </c>
      <c r="B256" s="167" t="s">
        <v>448</v>
      </c>
      <c r="C256" s="155" t="s">
        <v>123</v>
      </c>
      <c r="D256" s="168"/>
      <c r="E256" s="156" t="s">
        <v>157</v>
      </c>
      <c r="F256" s="157"/>
      <c r="G256" s="157" t="s">
        <v>446</v>
      </c>
      <c r="H256" s="167" t="s">
        <v>447</v>
      </c>
      <c r="I256" s="151">
        <v>120</v>
      </c>
    </row>
    <row r="257" spans="1:9" s="160" customFormat="1" ht="15.75">
      <c r="A257" s="166">
        <v>354</v>
      </c>
      <c r="B257" s="167" t="s">
        <v>449</v>
      </c>
      <c r="C257" s="155" t="s">
        <v>123</v>
      </c>
      <c r="D257" s="168"/>
      <c r="E257" s="156" t="s">
        <v>157</v>
      </c>
      <c r="F257" s="157"/>
      <c r="G257" s="157" t="s">
        <v>446</v>
      </c>
      <c r="H257" s="167" t="s">
        <v>599</v>
      </c>
      <c r="I257" s="151">
        <v>121</v>
      </c>
    </row>
    <row r="258" spans="1:9" s="160" customFormat="1" ht="15.75">
      <c r="A258" s="166">
        <v>353</v>
      </c>
      <c r="B258" s="167" t="s">
        <v>450</v>
      </c>
      <c r="C258" s="155" t="s">
        <v>124</v>
      </c>
      <c r="D258" s="168"/>
      <c r="E258" s="156" t="s">
        <v>157</v>
      </c>
      <c r="F258" s="157"/>
      <c r="G258" s="157" t="s">
        <v>446</v>
      </c>
      <c r="H258" s="167" t="s">
        <v>447</v>
      </c>
      <c r="I258" s="151">
        <v>122</v>
      </c>
    </row>
    <row r="259" spans="1:9" s="160" customFormat="1" ht="15.75">
      <c r="A259" s="152">
        <v>352</v>
      </c>
      <c r="B259" s="157" t="s">
        <v>451</v>
      </c>
      <c r="C259" s="170" t="s">
        <v>120</v>
      </c>
      <c r="D259" s="170"/>
      <c r="E259" s="156" t="s">
        <v>157</v>
      </c>
      <c r="F259" s="157"/>
      <c r="G259" s="157" t="s">
        <v>446</v>
      </c>
      <c r="H259" s="167" t="s">
        <v>447</v>
      </c>
      <c r="I259" s="151">
        <v>123</v>
      </c>
    </row>
    <row r="260" spans="1:9" s="160" customFormat="1" ht="15.75">
      <c r="A260" s="166">
        <v>356</v>
      </c>
      <c r="B260" s="167" t="s">
        <v>454</v>
      </c>
      <c r="C260" s="155" t="s">
        <v>123</v>
      </c>
      <c r="D260" s="168" t="s">
        <v>150</v>
      </c>
      <c r="E260" s="156" t="s">
        <v>157</v>
      </c>
      <c r="F260" s="163"/>
      <c r="G260" s="167" t="s">
        <v>452</v>
      </c>
      <c r="H260" s="167" t="s">
        <v>453</v>
      </c>
      <c r="I260" s="151">
        <v>124</v>
      </c>
    </row>
    <row r="261" spans="1:9" s="186" customFormat="1" ht="15.75">
      <c r="A261" s="197">
        <v>357</v>
      </c>
      <c r="B261" s="198" t="s">
        <v>455</v>
      </c>
      <c r="C261" s="168" t="s">
        <v>122</v>
      </c>
      <c r="D261" s="168" t="s">
        <v>147</v>
      </c>
      <c r="E261" s="156" t="s">
        <v>157</v>
      </c>
      <c r="F261" s="199"/>
      <c r="G261" s="167" t="s">
        <v>452</v>
      </c>
      <c r="H261" s="167" t="s">
        <v>453</v>
      </c>
      <c r="I261" s="151">
        <v>125</v>
      </c>
    </row>
    <row r="262" spans="1:9" s="160" customFormat="1" ht="15.75">
      <c r="A262" s="166">
        <v>328</v>
      </c>
      <c r="B262" s="167" t="s">
        <v>456</v>
      </c>
      <c r="C262" s="155" t="s">
        <v>122</v>
      </c>
      <c r="D262" s="168" t="s">
        <v>147</v>
      </c>
      <c r="E262" s="163" t="s">
        <v>157</v>
      </c>
      <c r="F262" s="163"/>
      <c r="G262" s="167" t="s">
        <v>195</v>
      </c>
      <c r="H262" s="167" t="s">
        <v>463</v>
      </c>
      <c r="I262" s="151">
        <v>126</v>
      </c>
    </row>
    <row r="263" spans="1:9" s="164" customFormat="1" ht="15.75">
      <c r="A263" s="166">
        <v>331</v>
      </c>
      <c r="B263" s="163" t="s">
        <v>457</v>
      </c>
      <c r="C263" s="155" t="s">
        <v>122</v>
      </c>
      <c r="D263" s="168" t="s">
        <v>147</v>
      </c>
      <c r="E263" s="163" t="s">
        <v>157</v>
      </c>
      <c r="F263" s="163"/>
      <c r="G263" s="167" t="s">
        <v>195</v>
      </c>
      <c r="H263" s="167" t="s">
        <v>463</v>
      </c>
      <c r="I263" s="151">
        <v>127</v>
      </c>
    </row>
    <row r="264" spans="1:9" s="165" customFormat="1" ht="15.75">
      <c r="A264" s="166">
        <v>333</v>
      </c>
      <c r="B264" s="167" t="s">
        <v>458</v>
      </c>
      <c r="C264" s="155" t="s">
        <v>122</v>
      </c>
      <c r="D264" s="168" t="s">
        <v>146</v>
      </c>
      <c r="E264" s="163" t="s">
        <v>157</v>
      </c>
      <c r="F264" s="163"/>
      <c r="G264" s="167" t="s">
        <v>195</v>
      </c>
      <c r="H264" s="167" t="s">
        <v>463</v>
      </c>
      <c r="I264" s="151">
        <v>128</v>
      </c>
    </row>
    <row r="265" spans="1:9" s="160" customFormat="1" ht="15.75">
      <c r="A265" s="152">
        <v>337</v>
      </c>
      <c r="B265" s="157" t="s">
        <v>459</v>
      </c>
      <c r="C265" s="170" t="s">
        <v>124</v>
      </c>
      <c r="D265" s="170"/>
      <c r="E265" s="163" t="s">
        <v>157</v>
      </c>
      <c r="F265" s="163"/>
      <c r="G265" s="167" t="s">
        <v>195</v>
      </c>
      <c r="H265" s="167" t="s">
        <v>463</v>
      </c>
      <c r="I265" s="151">
        <v>129</v>
      </c>
    </row>
    <row r="266" spans="1:9" s="160" customFormat="1" ht="15.75">
      <c r="A266" s="166">
        <v>340</v>
      </c>
      <c r="B266" s="167" t="s">
        <v>460</v>
      </c>
      <c r="C266" s="155" t="s">
        <v>122</v>
      </c>
      <c r="D266" s="168"/>
      <c r="E266" s="163" t="s">
        <v>157</v>
      </c>
      <c r="F266" s="163"/>
      <c r="G266" s="167" t="s">
        <v>195</v>
      </c>
      <c r="H266" s="167" t="s">
        <v>463</v>
      </c>
      <c r="I266" s="151">
        <v>130</v>
      </c>
    </row>
    <row r="267" spans="1:9" s="165" customFormat="1" ht="15.75">
      <c r="A267" s="166">
        <v>341</v>
      </c>
      <c r="B267" s="167" t="s">
        <v>461</v>
      </c>
      <c r="C267" s="155" t="s">
        <v>128</v>
      </c>
      <c r="D267" s="168" t="s">
        <v>146</v>
      </c>
      <c r="E267" s="163" t="s">
        <v>157</v>
      </c>
      <c r="F267" s="163"/>
      <c r="G267" s="167" t="s">
        <v>195</v>
      </c>
      <c r="H267" s="167" t="s">
        <v>463</v>
      </c>
      <c r="I267" s="151">
        <v>131</v>
      </c>
    </row>
    <row r="268" spans="1:9" s="160" customFormat="1" ht="15.75">
      <c r="A268" s="152">
        <v>345</v>
      </c>
      <c r="B268" s="157" t="s">
        <v>462</v>
      </c>
      <c r="C268" s="170" t="s">
        <v>125</v>
      </c>
      <c r="D268" s="170"/>
      <c r="E268" s="163" t="s">
        <v>157</v>
      </c>
      <c r="F268" s="163"/>
      <c r="G268" s="167" t="s">
        <v>195</v>
      </c>
      <c r="H268" s="167" t="s">
        <v>463</v>
      </c>
      <c r="I268" s="151">
        <v>132</v>
      </c>
    </row>
    <row r="269" spans="1:9" s="164" customFormat="1" ht="15.75">
      <c r="A269" s="166">
        <v>472</v>
      </c>
      <c r="B269" s="163" t="s">
        <v>464</v>
      </c>
      <c r="C269" s="155" t="s">
        <v>122</v>
      </c>
      <c r="D269" s="155" t="s">
        <v>150</v>
      </c>
      <c r="E269" s="163" t="s">
        <v>157</v>
      </c>
      <c r="F269" s="163"/>
      <c r="G269" s="167" t="s">
        <v>195</v>
      </c>
      <c r="H269" s="163" t="s">
        <v>466</v>
      </c>
      <c r="I269" s="151">
        <v>133</v>
      </c>
    </row>
    <row r="270" spans="1:9" s="165" customFormat="1" ht="15.75">
      <c r="A270" s="166">
        <v>399</v>
      </c>
      <c r="B270" s="167" t="s">
        <v>465</v>
      </c>
      <c r="C270" s="155" t="s">
        <v>128</v>
      </c>
      <c r="D270" s="168" t="s">
        <v>150</v>
      </c>
      <c r="E270" s="163" t="s">
        <v>157</v>
      </c>
      <c r="F270" s="163"/>
      <c r="G270" s="167" t="s">
        <v>195</v>
      </c>
      <c r="H270" s="163" t="s">
        <v>466</v>
      </c>
      <c r="I270" s="151">
        <v>134</v>
      </c>
    </row>
    <row r="271" spans="1:9" s="160" customFormat="1" ht="15.75">
      <c r="A271" s="166">
        <v>402</v>
      </c>
      <c r="B271" s="167" t="s">
        <v>467</v>
      </c>
      <c r="C271" s="155" t="s">
        <v>122</v>
      </c>
      <c r="D271" s="168" t="s">
        <v>150</v>
      </c>
      <c r="E271" s="163" t="s">
        <v>157</v>
      </c>
      <c r="F271" s="163"/>
      <c r="G271" s="167" t="s">
        <v>195</v>
      </c>
      <c r="H271" s="163" t="s">
        <v>471</v>
      </c>
      <c r="I271" s="151">
        <v>135</v>
      </c>
    </row>
    <row r="272" spans="1:9" s="160" customFormat="1" ht="15.75">
      <c r="A272" s="152">
        <v>400</v>
      </c>
      <c r="B272" s="157" t="s">
        <v>468</v>
      </c>
      <c r="C272" s="170" t="s">
        <v>469</v>
      </c>
      <c r="D272" s="170" t="s">
        <v>150</v>
      </c>
      <c r="E272" s="163" t="s">
        <v>157</v>
      </c>
      <c r="F272" s="163"/>
      <c r="G272" s="167" t="s">
        <v>195</v>
      </c>
      <c r="H272" s="163" t="s">
        <v>470</v>
      </c>
      <c r="I272" s="151">
        <v>136</v>
      </c>
    </row>
    <row r="273" spans="1:9" s="160" customFormat="1" ht="15.75">
      <c r="A273" s="166">
        <v>401</v>
      </c>
      <c r="B273" s="167" t="s">
        <v>472</v>
      </c>
      <c r="C273" s="155" t="s">
        <v>126</v>
      </c>
      <c r="D273" s="168" t="s">
        <v>150</v>
      </c>
      <c r="E273" s="163" t="s">
        <v>157</v>
      </c>
      <c r="F273" s="163"/>
      <c r="G273" s="167" t="s">
        <v>195</v>
      </c>
      <c r="H273" s="167" t="s">
        <v>473</v>
      </c>
      <c r="I273" s="151">
        <v>137</v>
      </c>
    </row>
    <row r="274" spans="1:9" s="165" customFormat="1" ht="15.75">
      <c r="A274" s="166">
        <v>396</v>
      </c>
      <c r="B274" s="167" t="s">
        <v>474</v>
      </c>
      <c r="C274" s="155" t="s">
        <v>278</v>
      </c>
      <c r="D274" s="168" t="s">
        <v>150</v>
      </c>
      <c r="E274" s="163" t="s">
        <v>157</v>
      </c>
      <c r="F274" s="163"/>
      <c r="G274" s="167" t="s">
        <v>195</v>
      </c>
      <c r="H274" s="167" t="s">
        <v>475</v>
      </c>
      <c r="I274" s="151">
        <v>138</v>
      </c>
    </row>
    <row r="275" spans="1:9" s="186" customFormat="1" ht="15.75">
      <c r="A275" s="197">
        <v>367</v>
      </c>
      <c r="B275" s="198" t="s">
        <v>476</v>
      </c>
      <c r="C275" s="168" t="s">
        <v>278</v>
      </c>
      <c r="D275" s="168" t="s">
        <v>147</v>
      </c>
      <c r="E275" s="163" t="s">
        <v>157</v>
      </c>
      <c r="F275" s="163"/>
      <c r="G275" s="167" t="s">
        <v>351</v>
      </c>
      <c r="H275" s="198" t="s">
        <v>740</v>
      </c>
      <c r="I275" s="151">
        <v>139</v>
      </c>
    </row>
    <row r="276" spans="1:9" s="160" customFormat="1" ht="15.75">
      <c r="A276" s="166">
        <v>363</v>
      </c>
      <c r="B276" s="167" t="s">
        <v>478</v>
      </c>
      <c r="C276" s="155" t="s">
        <v>127</v>
      </c>
      <c r="D276" s="168" t="s">
        <v>146</v>
      </c>
      <c r="E276" s="163" t="s">
        <v>157</v>
      </c>
      <c r="F276" s="163"/>
      <c r="G276" s="167" t="s">
        <v>351</v>
      </c>
      <c r="H276" s="198" t="s">
        <v>477</v>
      </c>
      <c r="I276" s="151">
        <v>140</v>
      </c>
    </row>
    <row r="277" spans="1:9" s="160" customFormat="1" ht="15.75">
      <c r="A277" s="166">
        <v>364</v>
      </c>
      <c r="B277" s="167" t="s">
        <v>479</v>
      </c>
      <c r="C277" s="155" t="s">
        <v>128</v>
      </c>
      <c r="D277" s="168" t="s">
        <v>147</v>
      </c>
      <c r="E277" s="163" t="s">
        <v>157</v>
      </c>
      <c r="F277" s="163"/>
      <c r="G277" s="167" t="s">
        <v>743</v>
      </c>
      <c r="H277" s="198" t="s">
        <v>742</v>
      </c>
      <c r="I277" s="151">
        <v>141</v>
      </c>
    </row>
    <row r="278" spans="1:9" s="160" customFormat="1" ht="15.75">
      <c r="A278" s="152">
        <v>366</v>
      </c>
      <c r="B278" s="157" t="s">
        <v>480</v>
      </c>
      <c r="C278" s="170" t="s">
        <v>125</v>
      </c>
      <c r="D278" s="170" t="s">
        <v>146</v>
      </c>
      <c r="E278" s="163" t="s">
        <v>157</v>
      </c>
      <c r="F278" s="163"/>
      <c r="G278" s="167" t="s">
        <v>351</v>
      </c>
      <c r="H278" s="198" t="s">
        <v>477</v>
      </c>
      <c r="I278" s="151">
        <v>142</v>
      </c>
    </row>
    <row r="279" spans="1:9" s="160" customFormat="1" ht="15.75">
      <c r="A279" s="166">
        <v>370</v>
      </c>
      <c r="B279" s="167" t="s">
        <v>481</v>
      </c>
      <c r="C279" s="155" t="s">
        <v>128</v>
      </c>
      <c r="D279" s="168" t="s">
        <v>147</v>
      </c>
      <c r="E279" s="163" t="s">
        <v>157</v>
      </c>
      <c r="F279" s="163"/>
      <c r="G279" s="167" t="s">
        <v>351</v>
      </c>
      <c r="H279" s="198" t="s">
        <v>744</v>
      </c>
      <c r="I279" s="151">
        <v>143</v>
      </c>
    </row>
    <row r="280" spans="1:9" s="164" customFormat="1" ht="15.75">
      <c r="A280" s="166">
        <v>477</v>
      </c>
      <c r="B280" s="163" t="s">
        <v>482</v>
      </c>
      <c r="C280" s="155" t="s">
        <v>125</v>
      </c>
      <c r="D280" s="155" t="s">
        <v>15</v>
      </c>
      <c r="E280" s="163" t="s">
        <v>157</v>
      </c>
      <c r="F280" s="163"/>
      <c r="G280" s="167" t="s">
        <v>195</v>
      </c>
      <c r="H280" s="163" t="s">
        <v>483</v>
      </c>
      <c r="I280" s="151">
        <v>144</v>
      </c>
    </row>
    <row r="281" spans="1:9" s="160" customFormat="1" ht="15.75">
      <c r="A281" s="166">
        <v>478</v>
      </c>
      <c r="B281" s="167" t="s">
        <v>484</v>
      </c>
      <c r="C281" s="155" t="s">
        <v>127</v>
      </c>
      <c r="D281" s="168" t="s">
        <v>15</v>
      </c>
      <c r="E281" s="163" t="s">
        <v>157</v>
      </c>
      <c r="F281" s="163"/>
      <c r="G281" s="167" t="s">
        <v>385</v>
      </c>
      <c r="H281" s="163" t="s">
        <v>483</v>
      </c>
      <c r="I281" s="151">
        <v>145</v>
      </c>
    </row>
    <row r="282" spans="1:9" s="164" customFormat="1" ht="15.75">
      <c r="A282" s="166">
        <v>479</v>
      </c>
      <c r="B282" s="167" t="s">
        <v>485</v>
      </c>
      <c r="C282" s="155" t="s">
        <v>121</v>
      </c>
      <c r="D282" s="168" t="s">
        <v>146</v>
      </c>
      <c r="E282" s="163" t="s">
        <v>157</v>
      </c>
      <c r="F282" s="163"/>
      <c r="G282" s="167" t="s">
        <v>385</v>
      </c>
      <c r="H282" s="163" t="s">
        <v>483</v>
      </c>
      <c r="I282" s="151">
        <v>146</v>
      </c>
    </row>
    <row r="283" spans="1:9" s="186" customFormat="1" ht="15.75">
      <c r="A283" s="197">
        <v>480</v>
      </c>
      <c r="B283" s="198" t="s">
        <v>486</v>
      </c>
      <c r="C283" s="168" t="s">
        <v>126</v>
      </c>
      <c r="D283" s="168" t="s">
        <v>15</v>
      </c>
      <c r="E283" s="163" t="s">
        <v>157</v>
      </c>
      <c r="F283" s="199"/>
      <c r="G283" s="167" t="s">
        <v>385</v>
      </c>
      <c r="H283" s="163" t="s">
        <v>483</v>
      </c>
      <c r="I283" s="151">
        <v>147</v>
      </c>
    </row>
    <row r="284" spans="1:9" s="160" customFormat="1" ht="15.75">
      <c r="A284" s="166">
        <v>481</v>
      </c>
      <c r="B284" s="167" t="s">
        <v>487</v>
      </c>
      <c r="C284" s="155" t="s">
        <v>120</v>
      </c>
      <c r="D284" s="168" t="s">
        <v>146</v>
      </c>
      <c r="E284" s="163" t="s">
        <v>157</v>
      </c>
      <c r="F284" s="163"/>
      <c r="G284" s="167" t="s">
        <v>385</v>
      </c>
      <c r="H284" s="163" t="s">
        <v>483</v>
      </c>
      <c r="I284" s="151">
        <v>148</v>
      </c>
    </row>
    <row r="285" spans="1:9" s="164" customFormat="1" ht="15.75">
      <c r="A285" s="166">
        <v>482</v>
      </c>
      <c r="B285" s="163" t="s">
        <v>488</v>
      </c>
      <c r="C285" s="155" t="s">
        <v>123</v>
      </c>
      <c r="D285" s="155" t="s">
        <v>146</v>
      </c>
      <c r="E285" s="163" t="s">
        <v>157</v>
      </c>
      <c r="F285" s="163"/>
      <c r="G285" s="167" t="s">
        <v>385</v>
      </c>
      <c r="H285" s="163" t="s">
        <v>483</v>
      </c>
      <c r="I285" s="151">
        <v>149</v>
      </c>
    </row>
    <row r="286" spans="1:9" s="164" customFormat="1" ht="15.75">
      <c r="A286" s="166">
        <v>483</v>
      </c>
      <c r="B286" s="163" t="s">
        <v>489</v>
      </c>
      <c r="C286" s="155" t="s">
        <v>124</v>
      </c>
      <c r="D286" s="155" t="s">
        <v>146</v>
      </c>
      <c r="E286" s="163" t="s">
        <v>157</v>
      </c>
      <c r="F286" s="163"/>
      <c r="G286" s="167" t="s">
        <v>385</v>
      </c>
      <c r="H286" s="163" t="s">
        <v>483</v>
      </c>
      <c r="I286" s="151">
        <v>150</v>
      </c>
    </row>
    <row r="287" spans="1:9" s="160" customFormat="1" ht="15.75">
      <c r="A287" s="166">
        <v>484</v>
      </c>
      <c r="B287" s="167" t="s">
        <v>490</v>
      </c>
      <c r="C287" s="155" t="s">
        <v>121</v>
      </c>
      <c r="D287" s="168" t="s">
        <v>146</v>
      </c>
      <c r="E287" s="163" t="s">
        <v>157</v>
      </c>
      <c r="F287" s="163"/>
      <c r="G287" s="167" t="s">
        <v>385</v>
      </c>
      <c r="H287" s="163" t="s">
        <v>483</v>
      </c>
      <c r="I287" s="151">
        <v>151</v>
      </c>
    </row>
    <row r="288" spans="1:9" s="164" customFormat="1" ht="15.75">
      <c r="A288" s="166">
        <v>488</v>
      </c>
      <c r="B288" s="163" t="s">
        <v>491</v>
      </c>
      <c r="C288" s="155" t="s">
        <v>120</v>
      </c>
      <c r="D288" s="168" t="s">
        <v>146</v>
      </c>
      <c r="E288" s="163" t="s">
        <v>157</v>
      </c>
      <c r="F288" s="163"/>
      <c r="G288" s="167" t="s">
        <v>385</v>
      </c>
      <c r="H288" s="163" t="s">
        <v>492</v>
      </c>
      <c r="I288" s="151">
        <v>152</v>
      </c>
    </row>
    <row r="289" spans="1:9" s="160" customFormat="1" ht="15.75">
      <c r="A289" s="166">
        <v>485</v>
      </c>
      <c r="B289" s="167" t="s">
        <v>494</v>
      </c>
      <c r="C289" s="155" t="s">
        <v>126</v>
      </c>
      <c r="D289" s="168" t="s">
        <v>15</v>
      </c>
      <c r="E289" s="163" t="s">
        <v>157</v>
      </c>
      <c r="F289" s="163"/>
      <c r="G289" s="167" t="s">
        <v>385</v>
      </c>
      <c r="H289" s="163" t="s">
        <v>493</v>
      </c>
      <c r="I289" s="151">
        <v>153</v>
      </c>
    </row>
    <row r="290" spans="1:9" s="160" customFormat="1" ht="15.75">
      <c r="A290" s="152">
        <v>486</v>
      </c>
      <c r="B290" s="157" t="s">
        <v>495</v>
      </c>
      <c r="C290" s="170" t="s">
        <v>128</v>
      </c>
      <c r="D290" s="170" t="s">
        <v>146</v>
      </c>
      <c r="E290" s="163" t="s">
        <v>157</v>
      </c>
      <c r="F290" s="157"/>
      <c r="G290" s="167" t="s">
        <v>385</v>
      </c>
      <c r="H290" s="163" t="s">
        <v>483</v>
      </c>
      <c r="I290" s="151">
        <v>154</v>
      </c>
    </row>
    <row r="291" spans="1:9" s="164" customFormat="1" ht="15.75">
      <c r="A291" s="166">
        <v>475</v>
      </c>
      <c r="B291" s="163" t="s">
        <v>496</v>
      </c>
      <c r="C291" s="155" t="s">
        <v>128</v>
      </c>
      <c r="D291" s="168" t="s">
        <v>146</v>
      </c>
      <c r="E291" s="163" t="s">
        <v>157</v>
      </c>
      <c r="F291" s="163"/>
      <c r="G291" s="167" t="s">
        <v>195</v>
      </c>
      <c r="H291" s="163" t="s">
        <v>497</v>
      </c>
      <c r="I291" s="151">
        <v>155</v>
      </c>
    </row>
    <row r="292" spans="1:9" s="160" customFormat="1" ht="15.75">
      <c r="A292" s="166">
        <v>455</v>
      </c>
      <c r="B292" s="167" t="s">
        <v>498</v>
      </c>
      <c r="C292" s="155" t="s">
        <v>121</v>
      </c>
      <c r="D292" s="168"/>
      <c r="E292" s="163" t="s">
        <v>157</v>
      </c>
      <c r="F292" s="157"/>
      <c r="G292" s="167" t="s">
        <v>385</v>
      </c>
      <c r="H292" s="167" t="s">
        <v>499</v>
      </c>
      <c r="I292" s="151">
        <v>156</v>
      </c>
    </row>
    <row r="293" spans="1:9" s="160" customFormat="1" ht="15.75">
      <c r="A293" s="166">
        <v>461</v>
      </c>
      <c r="B293" s="167" t="s">
        <v>500</v>
      </c>
      <c r="C293" s="155" t="s">
        <v>123</v>
      </c>
      <c r="D293" s="168"/>
      <c r="E293" s="163" t="s">
        <v>157</v>
      </c>
      <c r="F293" s="163"/>
      <c r="G293" s="167" t="s">
        <v>385</v>
      </c>
      <c r="H293" s="167" t="s">
        <v>499</v>
      </c>
      <c r="I293" s="151">
        <v>157</v>
      </c>
    </row>
    <row r="294" spans="1:9" s="164" customFormat="1" ht="15.75">
      <c r="A294" s="166">
        <v>462</v>
      </c>
      <c r="B294" s="163" t="s">
        <v>501</v>
      </c>
      <c r="C294" s="155" t="s">
        <v>123</v>
      </c>
      <c r="D294" s="155"/>
      <c r="E294" s="163" t="s">
        <v>157</v>
      </c>
      <c r="F294" s="163"/>
      <c r="G294" s="167" t="s">
        <v>385</v>
      </c>
      <c r="H294" s="167" t="s">
        <v>499</v>
      </c>
      <c r="I294" s="151">
        <v>158</v>
      </c>
    </row>
    <row r="295" spans="1:9" s="164" customFormat="1" ht="15.75">
      <c r="A295" s="166">
        <v>463</v>
      </c>
      <c r="B295" s="163" t="s">
        <v>502</v>
      </c>
      <c r="C295" s="155" t="s">
        <v>123</v>
      </c>
      <c r="D295" s="155"/>
      <c r="E295" s="163" t="s">
        <v>157</v>
      </c>
      <c r="F295" s="163"/>
      <c r="G295" s="167" t="s">
        <v>385</v>
      </c>
      <c r="H295" s="167" t="s">
        <v>499</v>
      </c>
      <c r="I295" s="151">
        <v>159</v>
      </c>
    </row>
    <row r="296" spans="1:9" s="164" customFormat="1" ht="15.75">
      <c r="A296" s="166">
        <v>464</v>
      </c>
      <c r="B296" s="167" t="s">
        <v>503</v>
      </c>
      <c r="C296" s="155" t="s">
        <v>124</v>
      </c>
      <c r="D296" s="168"/>
      <c r="E296" s="163" t="s">
        <v>157</v>
      </c>
      <c r="F296" s="163"/>
      <c r="G296" s="167" t="s">
        <v>385</v>
      </c>
      <c r="H296" s="167" t="s">
        <v>499</v>
      </c>
      <c r="I296" s="151">
        <v>160</v>
      </c>
    </row>
    <row r="297" spans="1:9" s="160" customFormat="1" ht="15.75">
      <c r="A297" s="152">
        <v>465</v>
      </c>
      <c r="B297" s="157" t="s">
        <v>504</v>
      </c>
      <c r="C297" s="170" t="s">
        <v>124</v>
      </c>
      <c r="D297" s="170"/>
      <c r="E297" s="163" t="s">
        <v>157</v>
      </c>
      <c r="F297" s="157"/>
      <c r="G297" s="167" t="s">
        <v>385</v>
      </c>
      <c r="H297" s="167" t="s">
        <v>499</v>
      </c>
      <c r="I297" s="151">
        <v>161</v>
      </c>
    </row>
    <row r="298" spans="1:9" s="165" customFormat="1" ht="15.75">
      <c r="A298" s="166">
        <v>466</v>
      </c>
      <c r="B298" s="167" t="s">
        <v>505</v>
      </c>
      <c r="C298" s="155" t="s">
        <v>123</v>
      </c>
      <c r="D298" s="168"/>
      <c r="E298" s="163" t="s">
        <v>157</v>
      </c>
      <c r="F298" s="163"/>
      <c r="G298" s="167" t="s">
        <v>385</v>
      </c>
      <c r="H298" s="167" t="s">
        <v>499</v>
      </c>
      <c r="I298" s="151">
        <v>162</v>
      </c>
    </row>
    <row r="299" spans="1:9" s="165" customFormat="1" ht="15.75">
      <c r="A299" s="166">
        <v>467</v>
      </c>
      <c r="B299" s="167" t="s">
        <v>506</v>
      </c>
      <c r="C299" s="155" t="s">
        <v>124</v>
      </c>
      <c r="D299" s="168"/>
      <c r="E299" s="163" t="s">
        <v>157</v>
      </c>
      <c r="F299" s="163"/>
      <c r="G299" s="167" t="s">
        <v>385</v>
      </c>
      <c r="H299" s="167" t="s">
        <v>499</v>
      </c>
      <c r="I299" s="151">
        <v>163</v>
      </c>
    </row>
    <row r="300" spans="1:9" s="160" customFormat="1" ht="15.75">
      <c r="A300" s="152">
        <v>468</v>
      </c>
      <c r="B300" s="157" t="s">
        <v>507</v>
      </c>
      <c r="C300" s="170" t="s">
        <v>124</v>
      </c>
      <c r="D300" s="170"/>
      <c r="E300" s="163" t="s">
        <v>157</v>
      </c>
      <c r="F300" s="157"/>
      <c r="G300" s="167" t="s">
        <v>385</v>
      </c>
      <c r="H300" s="167" t="s">
        <v>499</v>
      </c>
      <c r="I300" s="151">
        <v>164</v>
      </c>
    </row>
    <row r="301" spans="1:9" s="160" customFormat="1" ht="15.75">
      <c r="A301" s="166">
        <v>404</v>
      </c>
      <c r="B301" s="167" t="s">
        <v>508</v>
      </c>
      <c r="C301" s="155" t="s">
        <v>123</v>
      </c>
      <c r="D301" s="155" t="s">
        <v>147</v>
      </c>
      <c r="E301" s="163" t="s">
        <v>157</v>
      </c>
      <c r="F301" s="163"/>
      <c r="G301" s="167" t="s">
        <v>385</v>
      </c>
      <c r="H301" s="167" t="s">
        <v>477</v>
      </c>
      <c r="I301" s="151">
        <v>165</v>
      </c>
    </row>
    <row r="302" spans="1:9" s="160" customFormat="1" ht="15.75">
      <c r="A302" s="152">
        <v>405</v>
      </c>
      <c r="B302" s="157" t="s">
        <v>509</v>
      </c>
      <c r="C302" s="170" t="s">
        <v>123</v>
      </c>
      <c r="D302" s="170" t="s">
        <v>147</v>
      </c>
      <c r="E302" s="163" t="s">
        <v>157</v>
      </c>
      <c r="F302" s="157"/>
      <c r="G302" s="167" t="s">
        <v>385</v>
      </c>
      <c r="H302" s="157" t="s">
        <v>510</v>
      </c>
      <c r="I302" s="151">
        <v>166</v>
      </c>
    </row>
    <row r="303" spans="1:9" s="160" customFormat="1" ht="15.75">
      <c r="A303" s="166">
        <v>408</v>
      </c>
      <c r="B303" s="167" t="s">
        <v>511</v>
      </c>
      <c r="C303" s="155" t="s">
        <v>122</v>
      </c>
      <c r="D303" s="168" t="s">
        <v>146</v>
      </c>
      <c r="E303" s="163" t="s">
        <v>157</v>
      </c>
      <c r="F303" s="163"/>
      <c r="G303" s="167" t="s">
        <v>385</v>
      </c>
      <c r="H303" s="167" t="s">
        <v>512</v>
      </c>
      <c r="I303" s="151">
        <v>167</v>
      </c>
    </row>
    <row r="304" spans="1:9" s="160" customFormat="1" ht="15.75">
      <c r="A304" s="166">
        <v>413</v>
      </c>
      <c r="B304" s="167" t="s">
        <v>513</v>
      </c>
      <c r="C304" s="155" t="s">
        <v>120</v>
      </c>
      <c r="D304" s="168" t="s">
        <v>146</v>
      </c>
      <c r="E304" s="163" t="s">
        <v>157</v>
      </c>
      <c r="F304" s="163"/>
      <c r="G304" s="167" t="s">
        <v>385</v>
      </c>
      <c r="H304" s="167" t="s">
        <v>514</v>
      </c>
      <c r="I304" s="151">
        <v>168</v>
      </c>
    </row>
    <row r="305" spans="1:9" s="160" customFormat="1" ht="15.75">
      <c r="A305" s="152">
        <v>423</v>
      </c>
      <c r="B305" s="157" t="s">
        <v>515</v>
      </c>
      <c r="C305" s="170" t="s">
        <v>120</v>
      </c>
      <c r="D305" s="170" t="s">
        <v>147</v>
      </c>
      <c r="E305" s="163" t="s">
        <v>157</v>
      </c>
      <c r="F305" s="157"/>
      <c r="G305" s="167" t="s">
        <v>385</v>
      </c>
      <c r="H305" s="157" t="s">
        <v>510</v>
      </c>
      <c r="I305" s="151">
        <v>169</v>
      </c>
    </row>
    <row r="306" spans="1:9" s="164" customFormat="1" ht="15.75">
      <c r="A306" s="166">
        <v>424</v>
      </c>
      <c r="B306" s="163" t="s">
        <v>516</v>
      </c>
      <c r="C306" s="155" t="s">
        <v>120</v>
      </c>
      <c r="D306" s="155" t="s">
        <v>147</v>
      </c>
      <c r="E306" s="163" t="s">
        <v>157</v>
      </c>
      <c r="F306" s="163"/>
      <c r="G306" s="167" t="s">
        <v>385</v>
      </c>
      <c r="H306" s="157" t="s">
        <v>510</v>
      </c>
      <c r="I306" s="151">
        <v>170</v>
      </c>
    </row>
    <row r="307" spans="1:9" s="160" customFormat="1" ht="15.75">
      <c r="A307" s="152">
        <v>426</v>
      </c>
      <c r="B307" s="157" t="s">
        <v>517</v>
      </c>
      <c r="C307" s="170" t="s">
        <v>121</v>
      </c>
      <c r="D307" s="170" t="s">
        <v>147</v>
      </c>
      <c r="E307" s="163" t="s">
        <v>157</v>
      </c>
      <c r="F307" s="157"/>
      <c r="G307" s="167" t="s">
        <v>385</v>
      </c>
      <c r="H307" s="157" t="s">
        <v>518</v>
      </c>
      <c r="I307" s="151">
        <v>171</v>
      </c>
    </row>
    <row r="308" spans="1:9" s="160" customFormat="1" ht="15.75">
      <c r="A308" s="166">
        <v>431</v>
      </c>
      <c r="B308" s="167" t="s">
        <v>519</v>
      </c>
      <c r="C308" s="155" t="s">
        <v>124</v>
      </c>
      <c r="D308" s="168" t="s">
        <v>147</v>
      </c>
      <c r="E308" s="163" t="s">
        <v>157</v>
      </c>
      <c r="F308" s="163"/>
      <c r="G308" s="167" t="s">
        <v>385</v>
      </c>
      <c r="H308" s="157" t="s">
        <v>510</v>
      </c>
      <c r="I308" s="151">
        <v>172</v>
      </c>
    </row>
    <row r="309" spans="1:9" s="160" customFormat="1" ht="15.75">
      <c r="A309" s="166">
        <v>432</v>
      </c>
      <c r="B309" s="167" t="s">
        <v>520</v>
      </c>
      <c r="C309" s="155" t="s">
        <v>121</v>
      </c>
      <c r="D309" s="168"/>
      <c r="E309" s="163" t="s">
        <v>157</v>
      </c>
      <c r="F309" s="163"/>
      <c r="G309" s="167" t="s">
        <v>385</v>
      </c>
      <c r="H309" s="157" t="s">
        <v>510</v>
      </c>
      <c r="I309" s="151">
        <v>173</v>
      </c>
    </row>
    <row r="310" spans="1:9" s="160" customFormat="1" ht="15.75">
      <c r="A310" s="166">
        <v>434</v>
      </c>
      <c r="B310" s="167" t="s">
        <v>521</v>
      </c>
      <c r="C310" s="155" t="s">
        <v>120</v>
      </c>
      <c r="D310" s="168" t="s">
        <v>147</v>
      </c>
      <c r="E310" s="163" t="s">
        <v>157</v>
      </c>
      <c r="F310" s="163"/>
      <c r="G310" s="167" t="s">
        <v>385</v>
      </c>
      <c r="H310" s="167" t="s">
        <v>512</v>
      </c>
      <c r="I310" s="151">
        <v>174</v>
      </c>
    </row>
    <row r="311" spans="1:9" s="160" customFormat="1" ht="15.75">
      <c r="A311" s="166">
        <v>437</v>
      </c>
      <c r="B311" s="167" t="s">
        <v>522</v>
      </c>
      <c r="C311" s="155" t="s">
        <v>126</v>
      </c>
      <c r="D311" s="168" t="s">
        <v>15</v>
      </c>
      <c r="E311" s="163" t="s">
        <v>157</v>
      </c>
      <c r="F311" s="163"/>
      <c r="G311" s="167" t="s">
        <v>385</v>
      </c>
      <c r="H311" s="167" t="s">
        <v>512</v>
      </c>
      <c r="I311" s="151">
        <v>175</v>
      </c>
    </row>
    <row r="312" spans="1:9" s="165" customFormat="1" ht="15.75">
      <c r="A312" s="166">
        <v>436</v>
      </c>
      <c r="B312" s="167" t="s">
        <v>523</v>
      </c>
      <c r="C312" s="155" t="s">
        <v>125</v>
      </c>
      <c r="D312" s="168" t="s">
        <v>146</v>
      </c>
      <c r="E312" s="163" t="s">
        <v>157</v>
      </c>
      <c r="F312" s="163"/>
      <c r="G312" s="167" t="s">
        <v>385</v>
      </c>
      <c r="H312" s="167" t="s">
        <v>512</v>
      </c>
      <c r="I312" s="151">
        <v>176</v>
      </c>
    </row>
    <row r="313" spans="1:9" s="160" customFormat="1" ht="15.75">
      <c r="A313" s="152">
        <v>440</v>
      </c>
      <c r="B313" s="157" t="s">
        <v>524</v>
      </c>
      <c r="C313" s="170" t="s">
        <v>121</v>
      </c>
      <c r="D313" s="170" t="s">
        <v>147</v>
      </c>
      <c r="E313" s="163" t="s">
        <v>157</v>
      </c>
      <c r="F313" s="157"/>
      <c r="G313" s="167" t="s">
        <v>385</v>
      </c>
      <c r="H313" s="157" t="s">
        <v>525</v>
      </c>
      <c r="I313" s="151">
        <v>177</v>
      </c>
    </row>
    <row r="314" spans="1:9" s="160" customFormat="1" ht="15.75">
      <c r="A314" s="166">
        <v>441</v>
      </c>
      <c r="B314" s="167" t="s">
        <v>526</v>
      </c>
      <c r="C314" s="155" t="s">
        <v>122</v>
      </c>
      <c r="D314" s="168"/>
      <c r="E314" s="163" t="s">
        <v>157</v>
      </c>
      <c r="F314" s="163"/>
      <c r="G314" s="167" t="s">
        <v>385</v>
      </c>
      <c r="H314" s="157" t="s">
        <v>525</v>
      </c>
      <c r="I314" s="151">
        <v>178</v>
      </c>
    </row>
    <row r="315" spans="1:9" s="160" customFormat="1" ht="15.75">
      <c r="A315" s="152">
        <v>442</v>
      </c>
      <c r="B315" s="157" t="s">
        <v>527</v>
      </c>
      <c r="C315" s="170" t="s">
        <v>121</v>
      </c>
      <c r="D315" s="170" t="s">
        <v>147</v>
      </c>
      <c r="E315" s="163" t="s">
        <v>157</v>
      </c>
      <c r="F315" s="157"/>
      <c r="G315" s="167" t="s">
        <v>385</v>
      </c>
      <c r="H315" s="157" t="s">
        <v>525</v>
      </c>
      <c r="I315" s="151">
        <v>179</v>
      </c>
    </row>
    <row r="316" spans="1:9" s="164" customFormat="1" ht="15.75">
      <c r="A316" s="166">
        <v>443</v>
      </c>
      <c r="B316" s="167" t="s">
        <v>528</v>
      </c>
      <c r="C316" s="155" t="s">
        <v>121</v>
      </c>
      <c r="D316" s="168"/>
      <c r="E316" s="163" t="s">
        <v>157</v>
      </c>
      <c r="F316" s="163"/>
      <c r="G316" s="167" t="s">
        <v>385</v>
      </c>
      <c r="H316" s="157" t="s">
        <v>525</v>
      </c>
      <c r="I316" s="151">
        <v>180</v>
      </c>
    </row>
    <row r="317" spans="1:9" s="164" customFormat="1" ht="15.75">
      <c r="A317" s="166">
        <v>444</v>
      </c>
      <c r="B317" s="163" t="s">
        <v>529</v>
      </c>
      <c r="C317" s="155" t="s">
        <v>121</v>
      </c>
      <c r="D317" s="168"/>
      <c r="E317" s="163" t="s">
        <v>157</v>
      </c>
      <c r="F317" s="163"/>
      <c r="G317" s="167" t="s">
        <v>385</v>
      </c>
      <c r="H317" s="157" t="s">
        <v>525</v>
      </c>
      <c r="I317" s="151">
        <v>181</v>
      </c>
    </row>
    <row r="318" spans="1:9" s="186" customFormat="1" ht="15.75">
      <c r="A318" s="197">
        <v>447</v>
      </c>
      <c r="B318" s="198" t="s">
        <v>530</v>
      </c>
      <c r="C318" s="168" t="s">
        <v>120</v>
      </c>
      <c r="D318" s="168"/>
      <c r="E318" s="163" t="s">
        <v>157</v>
      </c>
      <c r="F318" s="199"/>
      <c r="G318" s="167" t="s">
        <v>385</v>
      </c>
      <c r="H318" s="157" t="s">
        <v>525</v>
      </c>
      <c r="I318" s="151">
        <v>182</v>
      </c>
    </row>
    <row r="319" spans="1:9" s="164" customFormat="1" ht="15.75">
      <c r="A319" s="166">
        <v>448</v>
      </c>
      <c r="B319" s="163" t="s">
        <v>531</v>
      </c>
      <c r="C319" s="155" t="s">
        <v>120</v>
      </c>
      <c r="D319" s="155"/>
      <c r="E319" s="163" t="s">
        <v>157</v>
      </c>
      <c r="F319" s="163"/>
      <c r="G319" s="167" t="s">
        <v>385</v>
      </c>
      <c r="H319" s="157" t="s">
        <v>525</v>
      </c>
      <c r="I319" s="151">
        <v>183</v>
      </c>
    </row>
    <row r="320" spans="1:9" s="160" customFormat="1" ht="15.75">
      <c r="A320" s="152">
        <v>450</v>
      </c>
      <c r="B320" s="157" t="s">
        <v>532</v>
      </c>
      <c r="C320" s="170" t="s">
        <v>126</v>
      </c>
      <c r="D320" s="170"/>
      <c r="E320" s="163" t="s">
        <v>157</v>
      </c>
      <c r="F320" s="157"/>
      <c r="G320" s="167" t="s">
        <v>385</v>
      </c>
      <c r="H320" s="157" t="s">
        <v>525</v>
      </c>
      <c r="I320" s="151">
        <v>184</v>
      </c>
    </row>
    <row r="321" spans="1:9" s="164" customFormat="1" ht="15.75">
      <c r="A321" s="166">
        <v>451</v>
      </c>
      <c r="B321" s="167" t="s">
        <v>533</v>
      </c>
      <c r="C321" s="168" t="s">
        <v>126</v>
      </c>
      <c r="D321" s="168" t="s">
        <v>147</v>
      </c>
      <c r="E321" s="163" t="s">
        <v>157</v>
      </c>
      <c r="F321" s="163"/>
      <c r="G321" s="167" t="s">
        <v>385</v>
      </c>
      <c r="H321" s="157" t="s">
        <v>525</v>
      </c>
      <c r="I321" s="151">
        <v>185</v>
      </c>
    </row>
    <row r="322" spans="1:9" s="160" customFormat="1" ht="15.75">
      <c r="A322" s="166">
        <v>394</v>
      </c>
      <c r="B322" s="167" t="s">
        <v>534</v>
      </c>
      <c r="C322" s="155" t="s">
        <v>122</v>
      </c>
      <c r="D322" s="168"/>
      <c r="E322" s="163" t="s">
        <v>157</v>
      </c>
      <c r="F322" s="163"/>
      <c r="G322" s="167" t="s">
        <v>536</v>
      </c>
      <c r="H322" s="167" t="s">
        <v>535</v>
      </c>
      <c r="I322" s="151">
        <v>186</v>
      </c>
    </row>
    <row r="323" spans="1:9" s="164" customFormat="1" ht="15.75">
      <c r="A323" s="166">
        <v>393</v>
      </c>
      <c r="B323" s="198" t="s">
        <v>537</v>
      </c>
      <c r="C323" s="168" t="s">
        <v>122</v>
      </c>
      <c r="D323" s="168"/>
      <c r="E323" s="163" t="s">
        <v>157</v>
      </c>
      <c r="F323" s="199"/>
      <c r="G323" s="167" t="s">
        <v>536</v>
      </c>
      <c r="H323" s="198" t="s">
        <v>538</v>
      </c>
      <c r="I323" s="151">
        <v>187</v>
      </c>
    </row>
    <row r="324" spans="1:9" s="160" customFormat="1" ht="15.75">
      <c r="A324" s="152">
        <v>392</v>
      </c>
      <c r="B324" s="157" t="s">
        <v>539</v>
      </c>
      <c r="C324" s="170" t="s">
        <v>124</v>
      </c>
      <c r="D324" s="170"/>
      <c r="E324" s="163" t="s">
        <v>157</v>
      </c>
      <c r="F324" s="157"/>
      <c r="G324" s="167" t="s">
        <v>536</v>
      </c>
      <c r="H324" s="198" t="s">
        <v>540</v>
      </c>
      <c r="I324" s="151">
        <v>188</v>
      </c>
    </row>
    <row r="325" spans="1:9" s="164" customFormat="1" ht="15.75">
      <c r="A325" s="166">
        <v>389</v>
      </c>
      <c r="B325" s="163" t="s">
        <v>541</v>
      </c>
      <c r="C325" s="155" t="s">
        <v>123</v>
      </c>
      <c r="D325" s="168"/>
      <c r="E325" s="163" t="s">
        <v>157</v>
      </c>
      <c r="F325" s="163"/>
      <c r="G325" s="167" t="s">
        <v>536</v>
      </c>
      <c r="H325" s="163" t="s">
        <v>542</v>
      </c>
      <c r="I325" s="151">
        <v>189</v>
      </c>
    </row>
    <row r="326" spans="1:9" s="160" customFormat="1" ht="15.75">
      <c r="A326" s="152">
        <v>390</v>
      </c>
      <c r="B326" s="157" t="s">
        <v>543</v>
      </c>
      <c r="C326" s="170" t="s">
        <v>124</v>
      </c>
      <c r="D326" s="170"/>
      <c r="E326" s="163" t="s">
        <v>157</v>
      </c>
      <c r="F326" s="157"/>
      <c r="G326" s="167" t="s">
        <v>536</v>
      </c>
      <c r="H326" s="198" t="s">
        <v>538</v>
      </c>
      <c r="I326" s="151">
        <v>190</v>
      </c>
    </row>
    <row r="327" spans="1:9" s="160" customFormat="1" ht="15.75">
      <c r="A327" s="166">
        <v>388</v>
      </c>
      <c r="B327" s="167" t="s">
        <v>544</v>
      </c>
      <c r="C327" s="155" t="s">
        <v>126</v>
      </c>
      <c r="D327" s="168"/>
      <c r="E327" s="163" t="s">
        <v>157</v>
      </c>
      <c r="F327" s="163"/>
      <c r="G327" s="167"/>
      <c r="H327" s="167" t="s">
        <v>545</v>
      </c>
      <c r="I327" s="151">
        <v>191</v>
      </c>
    </row>
    <row r="328" spans="1:9" s="160" customFormat="1" ht="15.75">
      <c r="A328" s="166">
        <v>387</v>
      </c>
      <c r="B328" s="167" t="s">
        <v>546</v>
      </c>
      <c r="C328" s="155" t="s">
        <v>121</v>
      </c>
      <c r="D328" s="168"/>
      <c r="E328" s="163" t="s">
        <v>157</v>
      </c>
      <c r="F328" s="163"/>
      <c r="G328" s="167" t="s">
        <v>536</v>
      </c>
      <c r="H328" s="198" t="s">
        <v>538</v>
      </c>
      <c r="I328" s="151">
        <v>192</v>
      </c>
    </row>
    <row r="329" spans="1:9" s="160" customFormat="1" ht="15.75">
      <c r="A329" s="166">
        <v>386</v>
      </c>
      <c r="B329" s="167" t="s">
        <v>547</v>
      </c>
      <c r="C329" s="155" t="s">
        <v>120</v>
      </c>
      <c r="D329" s="168"/>
      <c r="E329" s="163" t="s">
        <v>157</v>
      </c>
      <c r="F329" s="163"/>
      <c r="G329" s="167" t="s">
        <v>536</v>
      </c>
      <c r="H329" s="198" t="s">
        <v>538</v>
      </c>
      <c r="I329" s="151">
        <v>193</v>
      </c>
    </row>
    <row r="330" spans="1:9" s="164" customFormat="1" ht="15.75">
      <c r="A330" s="166">
        <v>384</v>
      </c>
      <c r="B330" s="163" t="s">
        <v>548</v>
      </c>
      <c r="C330" s="155" t="s">
        <v>124</v>
      </c>
      <c r="D330" s="168"/>
      <c r="E330" s="163" t="s">
        <v>157</v>
      </c>
      <c r="F330" s="163"/>
      <c r="G330" s="167" t="s">
        <v>536</v>
      </c>
      <c r="H330" s="198" t="s">
        <v>538</v>
      </c>
      <c r="I330" s="151">
        <v>194</v>
      </c>
    </row>
    <row r="331" spans="1:9" s="160" customFormat="1" ht="15.75">
      <c r="A331" s="152">
        <v>382</v>
      </c>
      <c r="B331" s="157" t="s">
        <v>549</v>
      </c>
      <c r="C331" s="170" t="s">
        <v>123</v>
      </c>
      <c r="D331" s="170"/>
      <c r="E331" s="163" t="s">
        <v>157</v>
      </c>
      <c r="F331" s="157"/>
      <c r="G331" s="167" t="s">
        <v>536</v>
      </c>
      <c r="H331" s="198" t="s">
        <v>538</v>
      </c>
      <c r="I331" s="151">
        <v>195</v>
      </c>
    </row>
    <row r="332" spans="1:9" s="165" customFormat="1" ht="15.75">
      <c r="A332" s="166">
        <v>380</v>
      </c>
      <c r="B332" s="167" t="s">
        <v>550</v>
      </c>
      <c r="C332" s="155" t="s">
        <v>124</v>
      </c>
      <c r="D332" s="168"/>
      <c r="E332" s="163" t="s">
        <v>157</v>
      </c>
      <c r="F332" s="163"/>
      <c r="G332" s="167" t="s">
        <v>536</v>
      </c>
      <c r="H332" s="167" t="s">
        <v>535</v>
      </c>
      <c r="I332" s="151">
        <v>196</v>
      </c>
    </row>
    <row r="333" spans="1:9" s="160" customFormat="1" ht="15.75">
      <c r="A333" s="166">
        <v>379</v>
      </c>
      <c r="B333" s="167" t="s">
        <v>551</v>
      </c>
      <c r="C333" s="155" t="s">
        <v>124</v>
      </c>
      <c r="D333" s="168"/>
      <c r="E333" s="163" t="s">
        <v>157</v>
      </c>
      <c r="F333" s="163"/>
      <c r="G333" s="167" t="s">
        <v>536</v>
      </c>
      <c r="H333" s="198" t="s">
        <v>538</v>
      </c>
      <c r="I333" s="151">
        <v>197</v>
      </c>
    </row>
    <row r="334" spans="1:9" s="165" customFormat="1" ht="15.75">
      <c r="A334" s="166">
        <v>378</v>
      </c>
      <c r="B334" s="167" t="s">
        <v>552</v>
      </c>
      <c r="C334" s="155" t="s">
        <v>122</v>
      </c>
      <c r="D334" s="168"/>
      <c r="E334" s="163" t="s">
        <v>157</v>
      </c>
      <c r="F334" s="163"/>
      <c r="G334" s="167" t="s">
        <v>536</v>
      </c>
      <c r="H334" s="198" t="s">
        <v>540</v>
      </c>
      <c r="I334" s="151">
        <v>198</v>
      </c>
    </row>
    <row r="335" spans="1:9" s="164" customFormat="1" ht="15.75">
      <c r="A335" s="166">
        <v>377</v>
      </c>
      <c r="B335" s="167" t="s">
        <v>553</v>
      </c>
      <c r="C335" s="155" t="s">
        <v>120</v>
      </c>
      <c r="D335" s="168"/>
      <c r="E335" s="163" t="s">
        <v>157</v>
      </c>
      <c r="F335" s="163"/>
      <c r="G335" s="167" t="s">
        <v>536</v>
      </c>
      <c r="H335" s="167" t="s">
        <v>535</v>
      </c>
      <c r="I335" s="151">
        <v>199</v>
      </c>
    </row>
    <row r="336" spans="1:9" s="160" customFormat="1" ht="15.75">
      <c r="A336" s="152">
        <v>375</v>
      </c>
      <c r="B336" s="157" t="s">
        <v>554</v>
      </c>
      <c r="C336" s="170" t="s">
        <v>122</v>
      </c>
      <c r="D336" s="170"/>
      <c r="E336" s="163" t="s">
        <v>157</v>
      </c>
      <c r="F336" s="157"/>
      <c r="G336" s="167" t="s">
        <v>536</v>
      </c>
      <c r="H336" s="163" t="s">
        <v>542</v>
      </c>
      <c r="I336" s="151">
        <v>200</v>
      </c>
    </row>
    <row r="337" spans="1:9" s="160" customFormat="1" ht="15.75">
      <c r="A337" s="152">
        <v>374</v>
      </c>
      <c r="B337" s="157" t="s">
        <v>555</v>
      </c>
      <c r="C337" s="170" t="s">
        <v>121</v>
      </c>
      <c r="D337" s="170"/>
      <c r="E337" s="163" t="s">
        <v>157</v>
      </c>
      <c r="F337" s="157"/>
      <c r="G337" s="167" t="s">
        <v>536</v>
      </c>
      <c r="H337" s="167" t="s">
        <v>535</v>
      </c>
      <c r="I337" s="151">
        <v>201</v>
      </c>
    </row>
    <row r="338" spans="1:9" s="160" customFormat="1" ht="15.75">
      <c r="A338" s="152" t="s">
        <v>563</v>
      </c>
      <c r="B338" s="157" t="s">
        <v>556</v>
      </c>
      <c r="C338" s="170" t="s">
        <v>124</v>
      </c>
      <c r="D338" s="170"/>
      <c r="E338" s="163" t="s">
        <v>157</v>
      </c>
      <c r="F338" s="157"/>
      <c r="G338" s="157" t="s">
        <v>248</v>
      </c>
      <c r="H338" s="157" t="s">
        <v>557</v>
      </c>
      <c r="I338" s="151">
        <v>202</v>
      </c>
    </row>
    <row r="339" spans="1:9" s="160" customFormat="1" ht="15.75">
      <c r="A339" s="166" t="s">
        <v>564</v>
      </c>
      <c r="B339" s="167" t="s">
        <v>558</v>
      </c>
      <c r="C339" s="155" t="s">
        <v>123</v>
      </c>
      <c r="D339" s="168"/>
      <c r="E339" s="163" t="s">
        <v>157</v>
      </c>
      <c r="F339" s="163"/>
      <c r="G339" s="157" t="s">
        <v>745</v>
      </c>
      <c r="H339" s="157" t="s">
        <v>557</v>
      </c>
      <c r="I339" s="151">
        <v>203</v>
      </c>
    </row>
    <row r="340" spans="1:9" s="160" customFormat="1" ht="15.75">
      <c r="A340" s="166" t="s">
        <v>561</v>
      </c>
      <c r="B340" s="167" t="s">
        <v>559</v>
      </c>
      <c r="C340" s="155" t="s">
        <v>123</v>
      </c>
      <c r="D340" s="168"/>
      <c r="E340" s="163" t="s">
        <v>157</v>
      </c>
      <c r="F340" s="163"/>
      <c r="G340" s="157" t="s">
        <v>248</v>
      </c>
      <c r="H340" s="157" t="s">
        <v>557</v>
      </c>
      <c r="I340" s="151">
        <v>204</v>
      </c>
    </row>
    <row r="341" spans="1:9" s="160" customFormat="1" ht="15.75">
      <c r="A341" s="166" t="s">
        <v>562</v>
      </c>
      <c r="B341" s="167" t="s">
        <v>560</v>
      </c>
      <c r="C341" s="155" t="s">
        <v>123</v>
      </c>
      <c r="D341" s="168"/>
      <c r="E341" s="163" t="s">
        <v>157</v>
      </c>
      <c r="F341" s="163"/>
      <c r="G341" s="157" t="s">
        <v>745</v>
      </c>
      <c r="H341" s="157" t="s">
        <v>557</v>
      </c>
      <c r="I341" s="151">
        <v>205</v>
      </c>
    </row>
    <row r="342" spans="1:9" s="165" customFormat="1" ht="15.75">
      <c r="A342" s="166" t="s">
        <v>565</v>
      </c>
      <c r="B342" s="167" t="s">
        <v>566</v>
      </c>
      <c r="C342" s="155" t="s">
        <v>124</v>
      </c>
      <c r="D342" s="168"/>
      <c r="E342" s="163" t="s">
        <v>157</v>
      </c>
      <c r="F342" s="163"/>
      <c r="G342" s="167" t="s">
        <v>568</v>
      </c>
      <c r="H342" s="167" t="s">
        <v>567</v>
      </c>
      <c r="I342" s="151">
        <v>206</v>
      </c>
    </row>
    <row r="343" spans="1:9" s="164" customFormat="1" ht="15.75">
      <c r="A343" s="166">
        <v>943</v>
      </c>
      <c r="B343" s="167" t="s">
        <v>569</v>
      </c>
      <c r="C343" s="155" t="s">
        <v>121</v>
      </c>
      <c r="D343" s="168"/>
      <c r="E343" s="163" t="s">
        <v>157</v>
      </c>
      <c r="F343" s="163"/>
      <c r="G343" s="167" t="s">
        <v>261</v>
      </c>
      <c r="H343" s="167" t="s">
        <v>570</v>
      </c>
      <c r="I343" s="151">
        <v>207</v>
      </c>
    </row>
    <row r="344" spans="1:9" s="164" customFormat="1" ht="15.75">
      <c r="A344" s="166">
        <v>942</v>
      </c>
      <c r="B344" s="163" t="s">
        <v>571</v>
      </c>
      <c r="C344" s="155" t="s">
        <v>121</v>
      </c>
      <c r="D344" s="155"/>
      <c r="E344" s="163" t="s">
        <v>157</v>
      </c>
      <c r="F344" s="167"/>
      <c r="G344" s="163" t="s">
        <v>572</v>
      </c>
      <c r="H344" s="167" t="s">
        <v>570</v>
      </c>
      <c r="I344" s="151">
        <v>208</v>
      </c>
    </row>
    <row r="345" spans="1:9" s="164" customFormat="1" ht="15.75">
      <c r="A345" s="166">
        <v>334</v>
      </c>
      <c r="B345" s="163" t="s">
        <v>581</v>
      </c>
      <c r="C345" s="155" t="s">
        <v>123</v>
      </c>
      <c r="D345" s="155" t="s">
        <v>147</v>
      </c>
      <c r="E345" s="163" t="s">
        <v>157</v>
      </c>
      <c r="F345" s="163"/>
      <c r="G345" s="163" t="s">
        <v>195</v>
      </c>
      <c r="H345" s="163" t="s">
        <v>463</v>
      </c>
      <c r="I345" s="151">
        <v>209</v>
      </c>
    </row>
    <row r="346" spans="1:9" s="160" customFormat="1" ht="15.75">
      <c r="A346" s="152">
        <v>205</v>
      </c>
      <c r="B346" s="157" t="s">
        <v>636</v>
      </c>
      <c r="C346" s="170" t="s">
        <v>123</v>
      </c>
      <c r="D346" s="170"/>
      <c r="E346" s="163" t="s">
        <v>157</v>
      </c>
      <c r="F346" s="157"/>
      <c r="G346" s="157" t="s">
        <v>261</v>
      </c>
      <c r="H346" s="157" t="s">
        <v>637</v>
      </c>
      <c r="I346" s="151"/>
    </row>
    <row r="347" spans="1:9" s="160" customFormat="1" ht="15.75">
      <c r="A347" s="152">
        <v>449</v>
      </c>
      <c r="B347" s="156" t="s">
        <v>639</v>
      </c>
      <c r="C347" s="193" t="s">
        <v>120</v>
      </c>
      <c r="D347" s="193"/>
      <c r="E347" s="163" t="s">
        <v>157</v>
      </c>
      <c r="F347" s="156"/>
      <c r="G347" s="157" t="s">
        <v>385</v>
      </c>
      <c r="H347" s="157" t="s">
        <v>525</v>
      </c>
      <c r="I347" s="151">
        <v>183</v>
      </c>
    </row>
    <row r="348" spans="1:9" s="164" customFormat="1" ht="15.75">
      <c r="A348" s="166"/>
      <c r="B348" s="163"/>
      <c r="C348" s="155"/>
      <c r="D348" s="155"/>
      <c r="E348" s="163"/>
      <c r="F348" s="163"/>
      <c r="G348" s="163"/>
      <c r="H348" s="163"/>
      <c r="I348" s="151"/>
    </row>
    <row r="349" spans="1:9" s="160" customFormat="1" ht="15.75">
      <c r="A349" s="152"/>
      <c r="B349" s="157"/>
      <c r="C349" s="170"/>
      <c r="D349" s="170"/>
      <c r="E349" s="156"/>
      <c r="F349" s="157"/>
      <c r="G349" s="157"/>
      <c r="H349" s="157"/>
      <c r="I349" s="151"/>
    </row>
    <row r="350" spans="1:9" s="164" customFormat="1" ht="15.75">
      <c r="A350" s="166"/>
      <c r="B350" s="163"/>
      <c r="C350" s="155"/>
      <c r="D350" s="168"/>
      <c r="E350" s="163"/>
      <c r="F350" s="163"/>
      <c r="G350" s="167"/>
      <c r="H350" s="157"/>
      <c r="I350" s="151"/>
    </row>
    <row r="351" spans="1:9" s="160" customFormat="1" ht="15.75">
      <c r="A351" s="166"/>
      <c r="B351" s="167"/>
      <c r="C351" s="155"/>
      <c r="D351" s="168"/>
      <c r="E351" s="163"/>
      <c r="F351" s="163"/>
      <c r="G351" s="167"/>
      <c r="H351" s="167"/>
      <c r="I351" s="151"/>
    </row>
    <row r="352" spans="1:9" s="164" customFormat="1" ht="15.75">
      <c r="A352" s="166"/>
      <c r="B352" s="163"/>
      <c r="C352" s="155"/>
      <c r="D352" s="168"/>
      <c r="E352" s="163"/>
      <c r="F352" s="163"/>
      <c r="G352" s="163"/>
      <c r="H352" s="163"/>
      <c r="I352" s="151"/>
    </row>
    <row r="353" spans="1:9" s="160" customFormat="1" ht="15.75">
      <c r="A353" s="152"/>
      <c r="B353" s="157"/>
      <c r="C353" s="170"/>
      <c r="D353" s="170"/>
      <c r="E353" s="156"/>
      <c r="F353" s="157"/>
      <c r="G353" s="157"/>
      <c r="H353" s="157"/>
      <c r="I353" s="152"/>
    </row>
    <row r="354" spans="1:9" s="160" customFormat="1" ht="15.75">
      <c r="A354" s="166"/>
      <c r="B354" s="167"/>
      <c r="C354" s="155"/>
      <c r="D354" s="168"/>
      <c r="E354" s="163"/>
      <c r="F354" s="163"/>
      <c r="G354" s="167"/>
      <c r="H354" s="167"/>
      <c r="I354" s="166"/>
    </row>
    <row r="355" spans="1:9" s="160" customFormat="1" ht="15.75">
      <c r="A355" s="152"/>
      <c r="B355" s="157"/>
      <c r="C355" s="170"/>
      <c r="D355" s="170"/>
      <c r="E355" s="156"/>
      <c r="F355" s="157"/>
      <c r="G355" s="157"/>
      <c r="H355" s="157"/>
      <c r="I355" s="152"/>
    </row>
    <row r="356" spans="1:9" s="160" customFormat="1" ht="15.75">
      <c r="A356" s="166"/>
      <c r="B356" s="167"/>
      <c r="C356" s="155"/>
      <c r="D356" s="168"/>
      <c r="E356" s="163"/>
      <c r="F356" s="163"/>
      <c r="G356" s="167"/>
      <c r="H356" s="167"/>
      <c r="I356" s="166"/>
    </row>
    <row r="357" spans="1:9" s="164" customFormat="1" ht="15.75">
      <c r="A357" s="166"/>
      <c r="B357" s="163"/>
      <c r="C357" s="155"/>
      <c r="D357" s="155"/>
      <c r="E357" s="163"/>
      <c r="F357" s="163"/>
      <c r="G357" s="163"/>
      <c r="H357" s="163"/>
      <c r="I357" s="151"/>
    </row>
    <row r="358" spans="1:9" s="164" customFormat="1" ht="15.75">
      <c r="A358" s="166"/>
      <c r="B358" s="163"/>
      <c r="C358" s="155"/>
      <c r="D358" s="168"/>
      <c r="E358" s="163"/>
      <c r="F358" s="163"/>
      <c r="G358" s="163"/>
      <c r="H358" s="167"/>
      <c r="I358" s="166"/>
    </row>
    <row r="359" spans="1:9" s="160" customFormat="1" ht="15.75">
      <c r="A359" s="152"/>
      <c r="B359" s="157"/>
      <c r="C359" s="170"/>
      <c r="D359" s="170"/>
      <c r="E359" s="156"/>
      <c r="F359" s="157"/>
      <c r="G359" s="157"/>
      <c r="H359" s="157"/>
      <c r="I359" s="152"/>
    </row>
    <row r="360" spans="1:9" s="160" customFormat="1" ht="15.75">
      <c r="A360" s="166"/>
      <c r="B360" s="167"/>
      <c r="C360" s="155"/>
      <c r="D360" s="168"/>
      <c r="E360" s="163"/>
      <c r="F360" s="163"/>
      <c r="G360" s="167"/>
      <c r="H360" s="167"/>
      <c r="I360" s="166"/>
    </row>
    <row r="361" spans="1:9" s="160" customFormat="1" ht="15.75">
      <c r="A361" s="152"/>
      <c r="B361" s="157"/>
      <c r="C361" s="170"/>
      <c r="D361" s="170"/>
      <c r="E361" s="156"/>
      <c r="F361" s="157"/>
      <c r="G361" s="157"/>
      <c r="H361" s="157"/>
      <c r="I361" s="152"/>
    </row>
    <row r="362" spans="1:9" s="160" customFormat="1" ht="15.75">
      <c r="A362" s="152"/>
      <c r="B362" s="157"/>
      <c r="C362" s="170"/>
      <c r="D362" s="170"/>
      <c r="E362" s="156"/>
      <c r="F362" s="157"/>
      <c r="G362" s="157"/>
      <c r="H362" s="157"/>
      <c r="I362" s="152"/>
    </row>
    <row r="363" spans="1:9" s="160" customFormat="1" ht="15.75">
      <c r="A363" s="166"/>
      <c r="B363" s="167"/>
      <c r="C363" s="155"/>
      <c r="D363" s="168"/>
      <c r="E363" s="163"/>
      <c r="F363" s="163"/>
      <c r="G363" s="167"/>
      <c r="H363" s="167"/>
      <c r="I363" s="166"/>
    </row>
    <row r="364" spans="1:9" s="160" customFormat="1" ht="15.75">
      <c r="A364" s="152"/>
      <c r="B364" s="157"/>
      <c r="C364" s="170"/>
      <c r="D364" s="170"/>
      <c r="E364" s="156"/>
      <c r="F364" s="157"/>
      <c r="G364" s="157"/>
      <c r="H364" s="157"/>
      <c r="I364" s="152"/>
    </row>
    <row r="365" spans="1:9" s="165" customFormat="1" ht="15.75">
      <c r="A365" s="166"/>
      <c r="B365" s="167"/>
      <c r="C365" s="155"/>
      <c r="D365" s="168"/>
      <c r="E365" s="163"/>
      <c r="F365" s="163"/>
      <c r="G365" s="167"/>
      <c r="H365" s="167"/>
      <c r="I365" s="166"/>
    </row>
    <row r="366" spans="1:9" s="164" customFormat="1" ht="15.75">
      <c r="A366" s="166"/>
      <c r="B366" s="163"/>
      <c r="C366" s="155"/>
      <c r="D366" s="168"/>
      <c r="E366" s="163"/>
      <c r="F366" s="163"/>
      <c r="G366" s="167"/>
      <c r="H366" s="163"/>
      <c r="I366" s="151"/>
    </row>
    <row r="367" spans="1:9" s="160" customFormat="1" ht="15.75">
      <c r="A367" s="166"/>
      <c r="B367" s="167"/>
      <c r="C367" s="155"/>
      <c r="D367" s="168"/>
      <c r="E367" s="163"/>
      <c r="F367" s="163"/>
      <c r="G367" s="167"/>
      <c r="H367" s="167"/>
      <c r="I367" s="166"/>
    </row>
    <row r="368" spans="1:9" s="160" customFormat="1" ht="15.75">
      <c r="A368" s="166"/>
      <c r="B368" s="167"/>
      <c r="C368" s="155"/>
      <c r="D368" s="168"/>
      <c r="E368" s="163"/>
      <c r="F368" s="163"/>
      <c r="G368" s="167"/>
      <c r="H368" s="167"/>
      <c r="I368" s="166"/>
    </row>
    <row r="369" spans="1:9" s="160" customFormat="1" ht="15.75">
      <c r="A369" s="166"/>
      <c r="B369" s="167"/>
      <c r="C369" s="155"/>
      <c r="D369" s="168"/>
      <c r="E369" s="163"/>
      <c r="F369" s="163"/>
      <c r="G369" s="167"/>
      <c r="H369" s="167"/>
      <c r="I369" s="166"/>
    </row>
    <row r="370" spans="1:9" s="164" customFormat="1" ht="15.75">
      <c r="A370" s="166"/>
      <c r="B370" s="163"/>
      <c r="C370" s="155"/>
      <c r="D370" s="155"/>
      <c r="E370" s="163"/>
      <c r="F370" s="163"/>
      <c r="G370" s="163"/>
      <c r="H370" s="163"/>
      <c r="I370" s="151"/>
    </row>
    <row r="371" spans="1:9" s="165" customFormat="1" ht="15.75">
      <c r="A371" s="166"/>
      <c r="B371" s="167"/>
      <c r="C371" s="155"/>
      <c r="D371" s="168"/>
      <c r="E371" s="163"/>
      <c r="F371" s="163"/>
      <c r="G371" s="167"/>
      <c r="H371" s="167"/>
      <c r="I371" s="166"/>
    </row>
    <row r="372" spans="1:9" s="164" customFormat="1" ht="15.75">
      <c r="A372" s="166"/>
      <c r="B372" s="163"/>
      <c r="C372" s="155"/>
      <c r="D372" s="168"/>
      <c r="E372" s="163"/>
      <c r="F372" s="163"/>
      <c r="G372" s="163"/>
      <c r="H372" s="163"/>
      <c r="I372" s="151"/>
    </row>
    <row r="373" spans="1:9" s="164" customFormat="1" ht="15.75">
      <c r="A373" s="166"/>
      <c r="B373" s="198"/>
      <c r="C373" s="168"/>
      <c r="D373" s="168"/>
      <c r="E373" s="198"/>
      <c r="F373" s="199"/>
      <c r="G373" s="198"/>
      <c r="H373" s="198"/>
      <c r="I373" s="168"/>
    </row>
    <row r="374" spans="1:9" s="164" customFormat="1" ht="15.75">
      <c r="A374" s="166"/>
      <c r="B374" s="163"/>
      <c r="C374" s="155"/>
      <c r="D374" s="155"/>
      <c r="E374" s="163"/>
      <c r="F374" s="163"/>
      <c r="G374" s="163"/>
      <c r="H374" s="163"/>
      <c r="I374" s="151"/>
    </row>
    <row r="375" spans="1:9" s="160" customFormat="1" ht="15.75">
      <c r="A375" s="166"/>
      <c r="B375" s="167"/>
      <c r="C375" s="155"/>
      <c r="D375" s="168"/>
      <c r="E375" s="163"/>
      <c r="F375" s="163"/>
      <c r="G375" s="167"/>
      <c r="H375" s="167"/>
      <c r="I375" s="166"/>
    </row>
    <row r="376" spans="1:9" s="160" customFormat="1" ht="15.75">
      <c r="A376" s="152"/>
      <c r="B376" s="157"/>
      <c r="C376" s="170"/>
      <c r="D376" s="170"/>
      <c r="E376" s="156"/>
      <c r="F376" s="157"/>
      <c r="G376" s="157"/>
      <c r="H376" s="157"/>
      <c r="I376" s="152"/>
    </row>
    <row r="377" spans="1:9" s="160" customFormat="1" ht="15.75">
      <c r="A377" s="152"/>
      <c r="B377" s="157"/>
      <c r="C377" s="170"/>
      <c r="D377" s="170"/>
      <c r="E377" s="156"/>
      <c r="F377" s="157"/>
      <c r="G377" s="157"/>
      <c r="H377" s="157"/>
      <c r="I377" s="152"/>
    </row>
    <row r="378" spans="1:9" s="160" customFormat="1" ht="15.75">
      <c r="A378" s="166"/>
      <c r="B378" s="167"/>
      <c r="C378" s="155"/>
      <c r="D378" s="168"/>
      <c r="E378" s="163"/>
      <c r="F378" s="163"/>
      <c r="G378" s="167"/>
      <c r="H378" s="167"/>
      <c r="I378" s="166"/>
    </row>
    <row r="379" spans="1:9" s="160" customFormat="1" ht="15.75">
      <c r="A379" s="152"/>
      <c r="B379" s="157"/>
      <c r="C379" s="170"/>
      <c r="D379" s="170"/>
      <c r="E379" s="156"/>
      <c r="F379" s="157"/>
      <c r="G379" s="157"/>
      <c r="H379" s="157"/>
      <c r="I379" s="152"/>
    </row>
    <row r="380" spans="1:9" s="164" customFormat="1" ht="15.75">
      <c r="A380" s="166"/>
      <c r="B380" s="163"/>
      <c r="C380" s="155"/>
      <c r="D380" s="155"/>
      <c r="E380" s="163"/>
      <c r="F380" s="163"/>
      <c r="G380" s="163"/>
      <c r="H380" s="163"/>
      <c r="I380" s="151"/>
    </row>
    <row r="381" spans="1:9" s="160" customFormat="1" ht="15.75">
      <c r="A381" s="152"/>
      <c r="B381" s="157"/>
      <c r="C381" s="170"/>
      <c r="D381" s="170"/>
      <c r="E381" s="156"/>
      <c r="F381" s="157"/>
      <c r="G381" s="157"/>
      <c r="H381" s="157"/>
      <c r="I381" s="152"/>
    </row>
    <row r="382" spans="1:9" s="160" customFormat="1" ht="15.75">
      <c r="A382" s="166"/>
      <c r="B382" s="167"/>
      <c r="C382" s="155"/>
      <c r="D382" s="168"/>
      <c r="E382" s="163"/>
      <c r="F382" s="163"/>
      <c r="G382" s="167"/>
      <c r="H382" s="167"/>
      <c r="I382" s="166"/>
    </row>
    <row r="383" spans="1:9" s="164" customFormat="1" ht="15.75">
      <c r="A383" s="166"/>
      <c r="B383" s="163"/>
      <c r="C383" s="155"/>
      <c r="D383" s="168"/>
      <c r="E383" s="163"/>
      <c r="F383" s="163"/>
      <c r="G383" s="163"/>
      <c r="H383" s="163"/>
      <c r="I383" s="151"/>
    </row>
    <row r="384" spans="1:9" s="160" customFormat="1" ht="15.75">
      <c r="A384" s="166"/>
      <c r="B384" s="167"/>
      <c r="C384" s="155"/>
      <c r="D384" s="168"/>
      <c r="E384" s="163"/>
      <c r="F384" s="163"/>
      <c r="G384" s="167"/>
      <c r="H384" s="167"/>
      <c r="I384" s="166"/>
    </row>
    <row r="385" spans="1:9" s="160" customFormat="1" ht="15.75">
      <c r="A385" s="152"/>
      <c r="B385" s="157"/>
      <c r="C385" s="170"/>
      <c r="D385" s="170"/>
      <c r="E385" s="156"/>
      <c r="F385" s="157"/>
      <c r="G385" s="157"/>
      <c r="H385" s="157"/>
      <c r="I385" s="152"/>
    </row>
    <row r="386" spans="1:9" s="160" customFormat="1" ht="15.75">
      <c r="A386" s="166"/>
      <c r="B386" s="167"/>
      <c r="C386" s="155"/>
      <c r="D386" s="168"/>
      <c r="E386" s="163"/>
      <c r="F386" s="163"/>
      <c r="G386" s="167"/>
      <c r="H386" s="167"/>
      <c r="I386" s="166"/>
    </row>
    <row r="387" spans="1:9" s="164" customFormat="1" ht="15.75">
      <c r="A387" s="166"/>
      <c r="B387" s="163"/>
      <c r="C387" s="155"/>
      <c r="D387" s="168"/>
      <c r="E387" s="163"/>
      <c r="F387" s="163"/>
      <c r="G387" s="163"/>
      <c r="H387" s="163"/>
      <c r="I387" s="151"/>
    </row>
    <row r="388" spans="1:9" s="160" customFormat="1" ht="15.75">
      <c r="A388" s="166"/>
      <c r="B388" s="167"/>
      <c r="C388" s="155"/>
      <c r="D388" s="168"/>
      <c r="E388" s="163"/>
      <c r="F388" s="163"/>
      <c r="G388" s="167"/>
      <c r="H388" s="167"/>
      <c r="I388" s="166"/>
    </row>
    <row r="389" spans="1:9" s="160" customFormat="1" ht="15.75">
      <c r="A389" s="166"/>
      <c r="B389" s="167"/>
      <c r="C389" s="155"/>
      <c r="D389" s="168"/>
      <c r="E389" s="163"/>
      <c r="F389" s="163"/>
      <c r="G389" s="167"/>
      <c r="H389" s="167"/>
      <c r="I389" s="166"/>
    </row>
    <row r="390" spans="1:9" s="160" customFormat="1" ht="15.75">
      <c r="A390" s="166"/>
      <c r="B390" s="167"/>
      <c r="C390" s="155"/>
      <c r="D390" s="168"/>
      <c r="E390" s="163"/>
      <c r="F390" s="163"/>
      <c r="G390" s="167"/>
      <c r="H390" s="167"/>
      <c r="I390" s="166"/>
    </row>
    <row r="391" spans="1:9" s="164" customFormat="1" ht="15.75">
      <c r="A391" s="166"/>
      <c r="B391" s="167"/>
      <c r="C391" s="155"/>
      <c r="D391" s="168"/>
      <c r="E391" s="163"/>
      <c r="F391" s="163"/>
      <c r="G391" s="167"/>
      <c r="H391" s="167"/>
      <c r="I391" s="166"/>
    </row>
    <row r="392" spans="1:9" s="164" customFormat="1" ht="15.75">
      <c r="A392" s="166"/>
      <c r="B392" s="163"/>
      <c r="C392" s="155"/>
      <c r="D392" s="155"/>
      <c r="E392" s="163"/>
      <c r="F392" s="163"/>
      <c r="G392" s="163"/>
      <c r="H392" s="163"/>
      <c r="I392" s="151"/>
    </row>
    <row r="393" spans="1:9" s="164" customFormat="1" ht="15.75">
      <c r="A393" s="166"/>
      <c r="B393" s="163"/>
      <c r="C393" s="155"/>
      <c r="D393" s="155"/>
      <c r="E393" s="163"/>
      <c r="F393" s="163"/>
      <c r="G393" s="163"/>
      <c r="H393" s="163"/>
      <c r="I393" s="151"/>
    </row>
    <row r="394" spans="1:9" s="160" customFormat="1" ht="15.75">
      <c r="A394" s="166"/>
      <c r="B394" s="167"/>
      <c r="C394" s="155"/>
      <c r="D394" s="168"/>
      <c r="E394" s="163"/>
      <c r="F394" s="163"/>
      <c r="G394" s="167"/>
      <c r="H394" s="167"/>
      <c r="I394" s="166"/>
    </row>
    <row r="395" spans="1:9" s="165" customFormat="1" ht="15.75">
      <c r="A395" s="166"/>
      <c r="B395" s="167"/>
      <c r="C395" s="155"/>
      <c r="D395" s="168"/>
      <c r="E395" s="163"/>
      <c r="F395" s="163"/>
      <c r="G395" s="167"/>
      <c r="H395" s="167"/>
      <c r="I395" s="166"/>
    </row>
    <row r="396" spans="1:9" s="164" customFormat="1" ht="15.75">
      <c r="A396" s="166"/>
      <c r="B396" s="163"/>
      <c r="C396" s="155"/>
      <c r="D396" s="168"/>
      <c r="E396" s="163"/>
      <c r="F396" s="163"/>
      <c r="G396" s="163"/>
      <c r="H396" s="163"/>
      <c r="I396" s="151"/>
    </row>
    <row r="397" spans="1:9" s="160" customFormat="1" ht="15.75">
      <c r="A397" s="166"/>
      <c r="B397" s="167"/>
      <c r="C397" s="155"/>
      <c r="D397" s="168"/>
      <c r="E397" s="163"/>
      <c r="F397" s="163"/>
      <c r="G397" s="167"/>
      <c r="H397" s="167"/>
      <c r="I397" s="166"/>
    </row>
    <row r="398" spans="1:9" s="164" customFormat="1" ht="15.75">
      <c r="A398" s="166"/>
      <c r="B398" s="167"/>
      <c r="C398" s="155"/>
      <c r="D398" s="168"/>
      <c r="E398" s="163"/>
      <c r="F398" s="163"/>
      <c r="G398" s="167"/>
      <c r="H398" s="167"/>
      <c r="I398" s="166"/>
    </row>
    <row r="399" spans="1:9" s="165" customFormat="1" ht="15.75">
      <c r="A399" s="166"/>
      <c r="B399" s="167"/>
      <c r="C399" s="155"/>
      <c r="D399" s="168"/>
      <c r="E399" s="163"/>
      <c r="F399" s="163"/>
      <c r="G399" s="167"/>
      <c r="H399" s="167"/>
      <c r="I399" s="166"/>
    </row>
    <row r="400" spans="1:9" s="164" customFormat="1" ht="15.75">
      <c r="A400" s="166"/>
      <c r="B400" s="163"/>
      <c r="C400" s="155"/>
      <c r="D400" s="168"/>
      <c r="E400" s="163"/>
      <c r="F400" s="163"/>
      <c r="G400" s="163"/>
      <c r="H400" s="163"/>
      <c r="I400" s="151"/>
    </row>
    <row r="401" spans="1:9" s="164" customFormat="1" ht="15.75">
      <c r="A401" s="166"/>
      <c r="B401" s="167"/>
      <c r="C401" s="155"/>
      <c r="D401" s="168"/>
      <c r="E401" s="163"/>
      <c r="F401" s="163"/>
      <c r="G401" s="167"/>
      <c r="H401" s="167"/>
      <c r="I401" s="166"/>
    </row>
    <row r="402" spans="1:9" s="164" customFormat="1" ht="15.75">
      <c r="A402" s="166"/>
      <c r="B402" s="163"/>
      <c r="C402" s="155"/>
      <c r="D402" s="155"/>
      <c r="E402" s="163"/>
      <c r="F402" s="163"/>
      <c r="G402" s="163"/>
      <c r="H402" s="163"/>
      <c r="I402" s="151"/>
    </row>
    <row r="403" spans="1:9" s="160" customFormat="1" ht="15.75">
      <c r="A403" s="166"/>
      <c r="B403" s="167"/>
      <c r="C403" s="155"/>
      <c r="D403" s="168"/>
      <c r="E403" s="163"/>
      <c r="F403" s="163"/>
      <c r="G403" s="167"/>
      <c r="H403" s="167"/>
      <c r="I403" s="166"/>
    </row>
    <row r="404" spans="1:9" s="165" customFormat="1" ht="15.75">
      <c r="A404" s="166"/>
      <c r="B404" s="167"/>
      <c r="C404" s="155"/>
      <c r="D404" s="168"/>
      <c r="E404" s="163"/>
      <c r="F404" s="163"/>
      <c r="G404" s="167"/>
      <c r="H404" s="167"/>
      <c r="I404" s="166"/>
    </row>
    <row r="405" spans="1:9" s="164" customFormat="1" ht="15.75">
      <c r="A405" s="166"/>
      <c r="B405" s="163"/>
      <c r="C405" s="155"/>
      <c r="D405" s="155"/>
      <c r="E405" s="163"/>
      <c r="F405" s="163"/>
      <c r="G405" s="163"/>
      <c r="H405" s="163"/>
      <c r="I405" s="151"/>
    </row>
    <row r="406" spans="1:9" s="160" customFormat="1" ht="15.75">
      <c r="A406" s="166"/>
      <c r="B406" s="167"/>
      <c r="C406" s="155"/>
      <c r="D406" s="168"/>
      <c r="E406" s="163"/>
      <c r="F406" s="163"/>
      <c r="G406" s="167"/>
      <c r="H406" s="167"/>
      <c r="I406" s="166"/>
    </row>
    <row r="407" spans="1:9" s="165" customFormat="1" ht="15.75">
      <c r="A407" s="166"/>
      <c r="B407" s="167"/>
      <c r="C407" s="155"/>
      <c r="D407" s="168"/>
      <c r="E407" s="163"/>
      <c r="F407" s="163"/>
      <c r="G407" s="167"/>
      <c r="H407" s="167"/>
      <c r="I407" s="166"/>
    </row>
    <row r="408" spans="1:9" s="165" customFormat="1" ht="15.75">
      <c r="A408" s="166"/>
      <c r="B408" s="167"/>
      <c r="C408" s="155"/>
      <c r="D408" s="168"/>
      <c r="E408" s="163"/>
      <c r="F408" s="163"/>
      <c r="G408" s="167"/>
      <c r="H408" s="167"/>
      <c r="I408" s="166"/>
    </row>
    <row r="409" spans="1:9" s="164" customFormat="1" ht="15.75">
      <c r="A409" s="166"/>
      <c r="B409" s="163"/>
      <c r="C409" s="155"/>
      <c r="D409" s="168"/>
      <c r="E409" s="163"/>
      <c r="F409" s="163"/>
      <c r="G409" s="163"/>
      <c r="H409" s="163"/>
      <c r="I409" s="151"/>
    </row>
    <row r="410" spans="1:9" s="160" customFormat="1" ht="15.75">
      <c r="A410" s="152"/>
      <c r="B410" s="157"/>
      <c r="C410" s="170"/>
      <c r="D410" s="170"/>
      <c r="E410" s="156"/>
      <c r="F410" s="157"/>
      <c r="G410" s="157"/>
      <c r="H410" s="157"/>
      <c r="I410" s="152"/>
    </row>
    <row r="411" spans="1:9" s="160" customFormat="1" ht="15.75">
      <c r="A411" s="152"/>
      <c r="B411" s="157"/>
      <c r="C411" s="170"/>
      <c r="D411" s="170"/>
      <c r="E411" s="156"/>
      <c r="F411" s="157"/>
      <c r="G411" s="157"/>
      <c r="H411" s="157"/>
      <c r="I411" s="152"/>
    </row>
    <row r="412" spans="1:9" s="160" customFormat="1" ht="15.75">
      <c r="A412" s="152"/>
      <c r="B412" s="157"/>
      <c r="C412" s="170"/>
      <c r="D412" s="170"/>
      <c r="E412" s="156"/>
      <c r="F412" s="157"/>
      <c r="G412" s="157"/>
      <c r="H412" s="157"/>
      <c r="I412" s="152"/>
    </row>
    <row r="413" spans="1:9" s="160" customFormat="1" ht="15.75">
      <c r="A413" s="152"/>
      <c r="B413" s="157"/>
      <c r="C413" s="170"/>
      <c r="D413" s="170"/>
      <c r="E413" s="156"/>
      <c r="F413" s="157"/>
      <c r="G413" s="157"/>
      <c r="H413" s="157"/>
      <c r="I413" s="152"/>
    </row>
    <row r="414" spans="1:9" s="160" customFormat="1" ht="15.75">
      <c r="A414" s="152"/>
      <c r="B414" s="157"/>
      <c r="C414" s="170"/>
      <c r="D414" s="170"/>
      <c r="E414" s="156"/>
      <c r="F414" s="157"/>
      <c r="G414" s="157"/>
      <c r="H414" s="157"/>
      <c r="I414" s="152"/>
    </row>
    <row r="415" spans="1:9" ht="15.75">
      <c r="A415" s="145"/>
      <c r="B415" s="146"/>
      <c r="C415" s="147"/>
      <c r="D415" s="147"/>
      <c r="E415" s="148"/>
      <c r="F415" s="146"/>
      <c r="G415" s="146"/>
      <c r="H415" s="146"/>
      <c r="I415" s="145"/>
    </row>
    <row r="416" spans="1:9" ht="15.75">
      <c r="A416" s="145"/>
      <c r="B416" s="146"/>
      <c r="C416" s="147"/>
      <c r="D416" s="147"/>
      <c r="E416" s="148"/>
      <c r="F416" s="146"/>
      <c r="G416" s="146"/>
      <c r="H416" s="146"/>
      <c r="I416" s="145"/>
    </row>
    <row r="417" spans="1:9" ht="15.75">
      <c r="A417" s="145"/>
      <c r="B417" s="146"/>
      <c r="C417" s="147"/>
      <c r="D417" s="147"/>
      <c r="E417" s="148"/>
      <c r="F417" s="146"/>
      <c r="G417" s="146"/>
      <c r="H417" s="146"/>
      <c r="I417" s="145"/>
    </row>
    <row r="418" spans="1:9" ht="15.75">
      <c r="A418" s="145"/>
      <c r="B418" s="146"/>
      <c r="C418" s="147"/>
      <c r="D418" s="147"/>
      <c r="E418" s="148"/>
      <c r="F418" s="146"/>
      <c r="G418" s="146"/>
      <c r="H418" s="146"/>
      <c r="I418" s="145"/>
    </row>
    <row r="419" spans="1:9" ht="15.75">
      <c r="A419" s="145"/>
      <c r="B419" s="146"/>
      <c r="C419" s="147"/>
      <c r="D419" s="147"/>
      <c r="E419" s="148"/>
      <c r="F419" s="146"/>
      <c r="G419" s="146"/>
      <c r="H419" s="146"/>
      <c r="I419" s="145"/>
    </row>
    <row r="420" spans="1:9" ht="15.75">
      <c r="A420" s="145"/>
      <c r="B420" s="146"/>
      <c r="C420" s="147"/>
      <c r="D420" s="147"/>
      <c r="E420" s="148"/>
      <c r="F420" s="146"/>
      <c r="G420" s="146"/>
      <c r="H420" s="146"/>
      <c r="I420" s="145"/>
    </row>
    <row r="421" spans="1:9" ht="15.75">
      <c r="A421" s="145"/>
      <c r="B421" s="146"/>
      <c r="C421" s="147"/>
      <c r="D421" s="147"/>
      <c r="E421" s="148"/>
      <c r="F421" s="146"/>
      <c r="G421" s="146"/>
      <c r="H421" s="146"/>
      <c r="I421" s="145"/>
    </row>
    <row r="422" spans="1:9" ht="15.75">
      <c r="A422" s="145"/>
      <c r="B422" s="146"/>
      <c r="C422" s="147"/>
      <c r="D422" s="147"/>
      <c r="E422" s="148"/>
      <c r="F422" s="146"/>
      <c r="G422" s="146"/>
      <c r="H422" s="146"/>
      <c r="I422" s="145"/>
    </row>
    <row r="423" spans="1:9" ht="15.75">
      <c r="A423" s="145"/>
      <c r="B423" s="146"/>
      <c r="C423" s="147"/>
      <c r="D423" s="147"/>
      <c r="E423" s="148"/>
      <c r="F423" s="146"/>
      <c r="G423" s="146"/>
      <c r="H423" s="146"/>
      <c r="I423" s="145"/>
    </row>
    <row r="424" spans="1:9" ht="15.75">
      <c r="A424" s="145"/>
      <c r="B424" s="146"/>
      <c r="C424" s="147"/>
      <c r="D424" s="147"/>
      <c r="E424" s="148"/>
      <c r="F424" s="146"/>
      <c r="G424" s="146"/>
      <c r="H424" s="146"/>
      <c r="I424" s="145"/>
    </row>
    <row r="425" spans="1:9" ht="15.75">
      <c r="A425" s="145"/>
      <c r="B425" s="146"/>
      <c r="C425" s="147"/>
      <c r="D425" s="147"/>
      <c r="E425" s="148"/>
      <c r="F425" s="146"/>
      <c r="G425" s="146"/>
      <c r="H425" s="146"/>
      <c r="I425" s="145"/>
    </row>
    <row r="426" spans="1:9" ht="15.75">
      <c r="A426" s="145"/>
      <c r="B426" s="146"/>
      <c r="C426" s="147"/>
      <c r="D426" s="147"/>
      <c r="E426" s="148"/>
      <c r="F426" s="146"/>
      <c r="G426" s="146"/>
      <c r="H426" s="146"/>
      <c r="I426" s="145"/>
    </row>
    <row r="427" spans="1:9" ht="15.75">
      <c r="A427" s="145"/>
      <c r="B427" s="146"/>
      <c r="C427" s="147"/>
      <c r="D427" s="147"/>
      <c r="E427" s="148"/>
      <c r="F427" s="146"/>
      <c r="G427" s="146"/>
      <c r="H427" s="146"/>
      <c r="I427" s="145"/>
    </row>
    <row r="428" spans="1:9" ht="15.75">
      <c r="A428" s="145"/>
      <c r="B428" s="146"/>
      <c r="C428" s="147"/>
      <c r="D428" s="147"/>
      <c r="E428" s="148"/>
      <c r="F428" s="146"/>
      <c r="G428" s="146"/>
      <c r="H428" s="146"/>
      <c r="I428" s="145"/>
    </row>
    <row r="429" spans="1:9" ht="15.75">
      <c r="A429" s="145"/>
      <c r="B429" s="146"/>
      <c r="C429" s="147"/>
      <c r="D429" s="147"/>
      <c r="E429" s="148"/>
      <c r="F429" s="146"/>
      <c r="G429" s="146"/>
      <c r="H429" s="146"/>
      <c r="I429" s="145"/>
    </row>
    <row r="430" spans="1:9" ht="15.75">
      <c r="A430" s="145"/>
      <c r="B430" s="146"/>
      <c r="C430" s="147"/>
      <c r="D430" s="147"/>
      <c r="E430" s="148"/>
      <c r="F430" s="146"/>
      <c r="G430" s="146"/>
      <c r="H430" s="146"/>
      <c r="I430" s="145"/>
    </row>
    <row r="431" spans="1:9" ht="15.75">
      <c r="A431" s="145"/>
      <c r="B431" s="146"/>
      <c r="C431" s="147"/>
      <c r="D431" s="147"/>
      <c r="E431" s="148"/>
      <c r="F431" s="146"/>
      <c r="G431" s="146"/>
      <c r="H431" s="146"/>
      <c r="I431" s="145"/>
    </row>
    <row r="432" spans="1:9" ht="15.75">
      <c r="A432" s="145"/>
      <c r="B432" s="146"/>
      <c r="C432" s="147"/>
      <c r="D432" s="147"/>
      <c r="E432" s="148"/>
      <c r="F432" s="146"/>
      <c r="G432" s="146"/>
      <c r="H432" s="146"/>
      <c r="I432" s="145"/>
    </row>
    <row r="433" spans="1:9" ht="15.75">
      <c r="A433" s="145"/>
      <c r="B433" s="146"/>
      <c r="C433" s="147"/>
      <c r="D433" s="147"/>
      <c r="E433" s="148"/>
      <c r="F433" s="146"/>
      <c r="G433" s="146"/>
      <c r="H433" s="146"/>
      <c r="I433" s="145"/>
    </row>
    <row r="434" spans="1:9" ht="15.75">
      <c r="A434" s="145"/>
      <c r="B434" s="146"/>
      <c r="C434" s="147"/>
      <c r="D434" s="147"/>
      <c r="E434" s="148"/>
      <c r="F434" s="146"/>
      <c r="G434" s="146"/>
      <c r="H434" s="146"/>
      <c r="I434" s="145"/>
    </row>
    <row r="435" spans="1:9" ht="15.75">
      <c r="A435" s="145"/>
      <c r="B435" s="146"/>
      <c r="C435" s="147"/>
      <c r="D435" s="147"/>
      <c r="E435" s="148"/>
      <c r="F435" s="146"/>
      <c r="G435" s="146"/>
      <c r="H435" s="146"/>
      <c r="I435" s="145"/>
    </row>
    <row r="436" spans="1:9" ht="15.75">
      <c r="A436" s="145"/>
      <c r="B436" s="146"/>
      <c r="C436" s="147"/>
      <c r="D436" s="147"/>
      <c r="E436" s="148"/>
      <c r="F436" s="146"/>
      <c r="G436" s="146"/>
      <c r="H436" s="146"/>
      <c r="I436" s="145"/>
    </row>
    <row r="437" spans="1:9" ht="15.75">
      <c r="A437" s="145"/>
      <c r="B437" s="146"/>
      <c r="C437" s="147"/>
      <c r="D437" s="147"/>
      <c r="E437" s="148"/>
      <c r="F437" s="146"/>
      <c r="G437" s="146"/>
      <c r="H437" s="146"/>
      <c r="I437" s="145"/>
    </row>
    <row r="438" spans="1:9" ht="15.75">
      <c r="A438" s="145"/>
      <c r="B438" s="146"/>
      <c r="C438" s="147"/>
      <c r="D438" s="147"/>
      <c r="E438" s="148"/>
      <c r="F438" s="146"/>
      <c r="G438" s="146"/>
      <c r="H438" s="146"/>
      <c r="I438" s="145"/>
    </row>
    <row r="439" spans="1:9" ht="15.75">
      <c r="A439" s="145"/>
      <c r="B439" s="146"/>
      <c r="C439" s="147"/>
      <c r="D439" s="147"/>
      <c r="E439" s="148"/>
      <c r="F439" s="146"/>
      <c r="G439" s="146"/>
      <c r="H439" s="146"/>
      <c r="I439" s="145"/>
    </row>
    <row r="440" spans="1:9" ht="15.75">
      <c r="A440" s="145"/>
      <c r="B440" s="146"/>
      <c r="C440" s="147"/>
      <c r="D440" s="147"/>
      <c r="E440" s="148"/>
      <c r="F440" s="146"/>
      <c r="G440" s="146"/>
      <c r="H440" s="146"/>
      <c r="I440" s="145"/>
    </row>
    <row r="441" spans="1:9" ht="15.75">
      <c r="A441" s="145"/>
      <c r="B441" s="146"/>
      <c r="C441" s="147"/>
      <c r="D441" s="147"/>
      <c r="E441" s="148"/>
      <c r="F441" s="146"/>
      <c r="G441" s="146"/>
      <c r="H441" s="146"/>
      <c r="I441" s="145"/>
    </row>
    <row r="442" spans="1:9" ht="15.75">
      <c r="A442" s="145"/>
      <c r="B442" s="146"/>
      <c r="C442" s="147"/>
      <c r="D442" s="147"/>
      <c r="E442" s="148"/>
      <c r="F442" s="146"/>
      <c r="G442" s="146"/>
      <c r="H442" s="146"/>
      <c r="I442" s="145"/>
    </row>
    <row r="443" spans="1:9" ht="15.75">
      <c r="A443" s="145"/>
      <c r="B443" s="146"/>
      <c r="C443" s="147"/>
      <c r="D443" s="147"/>
      <c r="E443" s="148"/>
      <c r="F443" s="146"/>
      <c r="G443" s="146"/>
      <c r="H443" s="146"/>
      <c r="I443" s="145"/>
    </row>
  </sheetData>
  <customSheetViews>
    <customSheetView guid="{948F6758-08EB-455E-9DF2-723DFC2E4E47}" showPageBreaks="1" view="pageBreakPreview" topLeftCell="A329">
      <selection activeCell="B348" sqref="B348"/>
      <rowBreaks count="14" manualBreakCount="14">
        <brk id="45" max="8" man="1"/>
        <brk id="65" max="8" man="1"/>
        <brk id="110" max="9" man="1"/>
        <brk id="155" max="9" man="1"/>
        <brk id="170" max="8" man="1"/>
        <brk id="191" max="8" man="1"/>
        <brk id="236" max="9" man="1"/>
        <brk id="248" max="8" man="1"/>
        <brk id="293" max="9" man="1"/>
        <brk id="304" max="8" man="1"/>
        <brk id="350" max="9" man="1"/>
        <brk id="360" max="8" man="1"/>
        <brk id="405" max="9" man="1"/>
        <brk id="450" max="9" man="1"/>
      </rowBreaks>
      <pageMargins left="0.24" right="0.24" top="0.2" bottom="0.2" header="0.2" footer="0.2"/>
      <printOptions horizontalCentered="1"/>
      <pageSetup paperSize="9" scale="81" fitToHeight="2" orientation="landscape" r:id="rId1"/>
      <headerFooter alignWithMargins="0"/>
    </customSheetView>
    <customSheetView guid="{AB6DF331-6F3D-4A04-9B31-9285668B630A}" showPageBreaks="1" topLeftCell="A4">
      <selection activeCell="A208" sqref="A208:IV208"/>
      <rowBreaks count="9" manualBreakCount="9">
        <brk id="53" max="8" man="1"/>
        <brk id="109" max="16383" man="1"/>
        <brk id="165" max="16383" man="1"/>
        <brk id="202" max="8" man="1"/>
        <brk id="262" max="8" man="1"/>
        <brk id="299" max="8" man="1"/>
        <brk id="355" max="8" man="1"/>
        <brk id="411" max="8" man="1"/>
        <brk id="467" max="8" man="1"/>
      </rowBreaks>
      <pageMargins left="0.24" right="0.24" top="0.2" bottom="0.2" header="0.2" footer="0.2"/>
      <printOptions horizontalCentered="1"/>
      <pageSetup paperSize="9" scale="81" fitToHeight="2" orientation="landscape" r:id="rId2"/>
      <headerFooter alignWithMargins="0"/>
    </customSheetView>
    <customSheetView guid="{2CB5C6AB-8CA4-4A12-8C86-30C44E11A564}" showPageBreaks="1" printArea="1" view="pageBreakPreview" topLeftCell="A128">
      <selection activeCell="B149" sqref="B149"/>
      <rowBreaks count="10" manualBreakCount="10">
        <brk id="49" max="8" man="1"/>
        <brk id="69" max="8" man="1"/>
        <brk id="125" max="8" man="1"/>
        <brk id="181" max="8" man="1"/>
        <brk id="226" max="8" man="1"/>
        <brk id="282" max="8" man="1"/>
        <brk id="312" max="8" man="1"/>
        <brk id="368" max="8" man="1"/>
        <brk id="424" max="8" man="1"/>
        <brk id="480" max="8" man="1"/>
      </rowBreaks>
      <pageMargins left="0.24" right="0.24" top="0.2" bottom="0.2" header="0.2" footer="0.2"/>
      <printOptions horizontalCentered="1"/>
      <pageSetup paperSize="9" scale="81" fitToHeight="2" orientation="landscape" r:id="rId3"/>
      <headerFooter alignWithMargins="0"/>
    </customSheetView>
    <customSheetView guid="{E0265204-5B2C-4292-A8DA-1DD6D4FE42BA}" showPageBreaks="1" printArea="1" view="pageBreakPreview" topLeftCell="A22">
      <selection activeCell="A51" sqref="A51"/>
      <rowBreaks count="6" manualBreakCount="6">
        <brk id="32" max="9" man="1"/>
        <brk id="88" max="8" man="1"/>
        <brk id="144" max="8" man="1"/>
        <brk id="200" max="8" man="1"/>
        <brk id="256" max="8" man="1"/>
        <brk id="312" max="8" man="1"/>
      </rowBreaks>
      <pageMargins left="0.24" right="0.24" top="0.2" bottom="0.2" header="0.2" footer="0.2"/>
      <printOptions horizontalCentered="1"/>
      <pageSetup paperSize="9" scale="81" fitToHeight="2" orientation="landscape" r:id="rId4"/>
      <headerFooter alignWithMargins="0"/>
    </customSheetView>
    <customSheetView guid="{2538E0EF-40E4-4BF7-A70C-02D0F1797991}" showPageBreaks="1" view="pageBreakPreview" showRuler="0" topLeftCell="A10">
      <selection activeCell="H35" sqref="H35"/>
      <rowBreaks count="6" manualBreakCount="6">
        <brk id="32" max="9" man="1"/>
        <brk id="88" max="8" man="1"/>
        <brk id="142" max="8" man="1"/>
        <brk id="194" max="8" man="1"/>
        <brk id="250" max="8" man="1"/>
        <brk id="306" max="8" man="1"/>
      </rowBreaks>
      <pageMargins left="0.24" right="0.24" top="0.2" bottom="0.2" header="0.2" footer="0.2"/>
      <printOptions horizontalCentered="1"/>
      <pageSetup paperSize="9" scale="81" fitToHeight="2" orientation="landscape" r:id="rId5"/>
      <headerFooter alignWithMargins="0"/>
    </customSheetView>
    <customSheetView guid="{A52F393E-587E-40A2-B224-F36DC3F0F66D}" showPageBreaks="1" view="pageBreakPreview" topLeftCell="A160">
      <selection activeCell="A3" sqref="A3:IV3"/>
      <rowBreaks count="7" manualBreakCount="7">
        <brk id="53" max="8" man="1"/>
        <brk id="106" max="8" man="1"/>
        <brk id="162" max="8" man="1"/>
        <brk id="199" max="8" man="1"/>
        <brk id="255" max="8" man="1"/>
        <brk id="311" max="8" man="1"/>
        <brk id="367" max="8" man="1"/>
      </rowBreaks>
      <pageMargins left="0.24" right="0.24" top="0.2" bottom="0.2" header="0.2" footer="0.2"/>
      <printOptions horizontalCentered="1"/>
      <pageSetup paperSize="9" scale="81" fitToHeight="2" orientation="landscape" r:id="rId6"/>
      <headerFooter alignWithMargins="0"/>
    </customSheetView>
    <customSheetView guid="{4654A10B-BF2C-4F91-B821-84CF341F9FF3}" scale="80" showPageBreaks="1" printArea="1" hiddenColumns="1" view="pageBreakPreview" topLeftCell="A124">
      <selection activeCell="B124" sqref="B124"/>
      <rowBreaks count="15" manualBreakCount="15">
        <brk id="44" max="8" man="1"/>
        <brk id="47" max="8" man="1"/>
        <brk id="80" max="8" man="1"/>
        <brk id="104" max="8" man="1"/>
        <brk id="149" max="8" man="1"/>
        <brk id="177" max="8" man="1"/>
        <brk id="222" max="8" man="1"/>
        <brk id="224" max="8" man="1"/>
        <brk id="254" max="8" man="1"/>
        <brk id="299" max="8" man="1"/>
        <brk id="310" max="8" man="1"/>
        <brk id="356" max="8" man="1"/>
        <brk id="367" max="8" man="1"/>
        <brk id="412" max="8" man="1"/>
        <brk id="423" max="8" man="1"/>
      </rowBreaks>
      <pageMargins left="0.24" right="0.24" top="0.2" bottom="0.2" header="0.2" footer="0.2"/>
      <printOptions horizontalCentered="1"/>
      <pageSetup paperSize="9" scale="81" fitToHeight="2" orientation="portrait" r:id="rId7"/>
      <headerFooter alignWithMargins="0"/>
    </customSheetView>
    <customSheetView guid="{E05EE54E-E471-44B0-925C-BA927179E512}" showPageBreaks="1" view="pageBreakPreview" topLeftCell="A329">
      <selection activeCell="B348" sqref="B348"/>
      <rowBreaks count="14" manualBreakCount="14">
        <brk id="45" max="8" man="1"/>
        <brk id="65" max="8" man="1"/>
        <brk id="110" max="9" man="1"/>
        <brk id="155" max="9" man="1"/>
        <brk id="170" max="8" man="1"/>
        <brk id="191" max="8" man="1"/>
        <brk id="236" max="9" man="1"/>
        <brk id="248" max="8" man="1"/>
        <brk id="293" max="9" man="1"/>
        <brk id="304" max="8" man="1"/>
        <brk id="350" max="9" man="1"/>
        <brk id="360" max="8" man="1"/>
        <brk id="405" max="9" man="1"/>
        <brk id="450" max="9" man="1"/>
      </rowBreaks>
      <pageMargins left="0.24" right="0.24" top="0.2" bottom="0.2" header="0.2" footer="0.2"/>
      <printOptions horizontalCentered="1"/>
      <pageSetup paperSize="9" scale="81" fitToHeight="2" orientation="landscape" r:id="rId8"/>
      <headerFooter alignWithMargins="0"/>
    </customSheetView>
  </customSheetViews>
  <mergeCells count="1">
    <mergeCell ref="A1:H1"/>
  </mergeCells>
  <phoneticPr fontId="0" type="noConversion"/>
  <dataValidations count="1">
    <dataValidation type="list" allowBlank="1" showInputMessage="1" showErrorMessage="1" sqref="F204:F205">
      <formula1>$F$1:$F$81</formula1>
    </dataValidation>
  </dataValidations>
  <printOptions horizontalCentered="1"/>
  <pageMargins left="0.24" right="0.24" top="0.2" bottom="0.2" header="0.2" footer="0.2"/>
  <pageSetup paperSize="9" scale="81" fitToHeight="2" orientation="landscape" r:id="rId9"/>
  <headerFooter alignWithMargins="0"/>
  <rowBreaks count="14" manualBreakCount="14">
    <brk id="45" max="8" man="1"/>
    <brk id="65" max="8" man="1"/>
    <brk id="110" max="9" man="1"/>
    <brk id="155" max="9" man="1"/>
    <brk id="170" max="8" man="1"/>
    <brk id="191" max="8" man="1"/>
    <brk id="236" max="9" man="1"/>
    <brk id="248" max="8" man="1"/>
    <brk id="293" max="9" man="1"/>
    <brk id="304" max="8" man="1"/>
    <brk id="350" max="9" man="1"/>
    <brk id="360" max="8" man="1"/>
    <brk id="405" max="9" man="1"/>
    <brk id="450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N53"/>
  <sheetViews>
    <sheetView view="pageBreakPreview" zoomScaleSheetLayoutView="100" workbookViewId="0">
      <selection activeCell="C40" sqref="C40"/>
    </sheetView>
  </sheetViews>
  <sheetFormatPr defaultRowHeight="12.75"/>
  <cols>
    <col min="1" max="1" width="5" style="15" customWidth="1"/>
    <col min="2" max="2" width="4.85546875" style="13" customWidth="1"/>
    <col min="3" max="3" width="25.140625" style="6" customWidth="1"/>
    <col min="4" max="4" width="8.42578125" style="90" customWidth="1"/>
    <col min="5" max="5" width="6" style="13" customWidth="1"/>
    <col min="6" max="6" width="17.42578125" style="9" customWidth="1"/>
    <col min="7" max="7" width="10.7109375" style="74" customWidth="1"/>
    <col min="8" max="8" width="23.42578125" style="68" customWidth="1"/>
    <col min="9" max="9" width="7.140625" style="63" customWidth="1"/>
    <col min="10" max="10" width="5" style="91" customWidth="1"/>
    <col min="11" max="12" width="5" style="6" customWidth="1"/>
    <col min="13" max="13" width="7.28515625" style="6" customWidth="1"/>
    <col min="14" max="14" width="5.5703125" style="6" customWidth="1"/>
    <col min="15" max="16384" width="9.140625" style="6"/>
  </cols>
  <sheetData>
    <row r="1" spans="1:14" ht="15.75" customHeight="1">
      <c r="A1" s="352" t="s">
        <v>30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0"/>
    </row>
    <row r="2" spans="1:14" ht="13.5" customHeight="1">
      <c r="A2" s="354" t="s">
        <v>49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</row>
    <row r="3" spans="1:14" s="16" customFormat="1" ht="16.5" customHeight="1"/>
    <row r="4" spans="1:14" s="16" customFormat="1" ht="15.75" customHeight="1">
      <c r="A4" s="14"/>
      <c r="B4" s="12"/>
      <c r="C4" s="12"/>
      <c r="D4" s="89"/>
      <c r="E4" s="12"/>
      <c r="F4" s="19"/>
      <c r="G4" s="74"/>
      <c r="H4" s="68"/>
      <c r="I4" s="47"/>
      <c r="J4" s="71"/>
    </row>
    <row r="5" spans="1:14" s="16" customFormat="1" ht="16.5" customHeight="1">
      <c r="A5" s="352" t="s">
        <v>48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</row>
    <row r="6" spans="1:14" s="16" customFormat="1" ht="21" customHeight="1">
      <c r="A6" s="355" t="s">
        <v>77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</row>
    <row r="7" spans="1:14" s="16" customFormat="1" ht="15.75" customHeight="1">
      <c r="A7" s="14"/>
      <c r="B7" s="12"/>
      <c r="C7" s="19" t="s">
        <v>1</v>
      </c>
      <c r="D7" s="359" t="s">
        <v>58</v>
      </c>
      <c r="E7" s="359"/>
      <c r="F7" s="359"/>
      <c r="G7" s="359"/>
      <c r="H7" s="359"/>
      <c r="I7" s="359"/>
      <c r="J7" s="360" t="s">
        <v>78</v>
      </c>
      <c r="K7" s="360"/>
      <c r="L7" s="360"/>
      <c r="M7" s="360"/>
      <c r="N7" s="360"/>
    </row>
    <row r="8" spans="1:14" s="16" customFormat="1" ht="15.75" customHeight="1">
      <c r="A8" s="352" t="s">
        <v>67</v>
      </c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</row>
    <row r="9" spans="1:14" s="16" customFormat="1" ht="15.75" customHeight="1">
      <c r="A9" s="361" t="s">
        <v>62</v>
      </c>
      <c r="B9" s="361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</row>
    <row r="10" spans="1:14" ht="12.75" customHeight="1">
      <c r="A10" s="28"/>
      <c r="B10" s="56"/>
      <c r="C10" s="31"/>
      <c r="D10" s="92"/>
      <c r="E10" s="28"/>
      <c r="F10" s="28"/>
      <c r="G10" s="75"/>
      <c r="I10" s="28"/>
      <c r="J10" s="97"/>
      <c r="K10" s="28"/>
      <c r="L10" s="28"/>
      <c r="M10" s="28"/>
      <c r="N10" s="28"/>
    </row>
    <row r="11" spans="1:14" s="26" customFormat="1" ht="13.5" customHeight="1">
      <c r="A11" s="30"/>
      <c r="B11" s="56"/>
      <c r="C11" s="33" t="s">
        <v>47</v>
      </c>
      <c r="D11" s="93"/>
      <c r="E11" s="32"/>
      <c r="F11" s="29"/>
      <c r="G11" s="76"/>
      <c r="I11" s="138"/>
      <c r="J11" s="358" t="s">
        <v>29</v>
      </c>
      <c r="K11" s="358"/>
      <c r="L11" s="357"/>
      <c r="M11" s="357"/>
      <c r="N11" s="357"/>
    </row>
    <row r="12" spans="1:14" s="27" customFormat="1" ht="24.75" customHeight="1">
      <c r="A12" s="34" t="s">
        <v>53</v>
      </c>
      <c r="B12" s="34" t="s">
        <v>25</v>
      </c>
      <c r="C12" s="34" t="s">
        <v>3</v>
      </c>
      <c r="D12" s="94" t="s">
        <v>4</v>
      </c>
      <c r="E12" s="34" t="s">
        <v>5</v>
      </c>
      <c r="F12" s="34" t="s">
        <v>6</v>
      </c>
      <c r="G12" s="34" t="s">
        <v>7</v>
      </c>
      <c r="H12" s="85" t="s">
        <v>8</v>
      </c>
      <c r="I12" s="81" t="s">
        <v>69</v>
      </c>
      <c r="J12" s="362" t="s">
        <v>12</v>
      </c>
      <c r="K12" s="362"/>
      <c r="L12" s="362"/>
      <c r="M12" s="119" t="s">
        <v>13</v>
      </c>
      <c r="N12" s="35" t="s">
        <v>2</v>
      </c>
    </row>
    <row r="13" spans="1:14" s="7" customFormat="1" ht="15" customHeight="1">
      <c r="A13" s="43"/>
      <c r="B13" s="43"/>
      <c r="C13" s="120" t="s">
        <v>79</v>
      </c>
      <c r="D13" s="121"/>
      <c r="E13" s="122"/>
      <c r="F13" s="123"/>
      <c r="G13" s="124"/>
      <c r="H13" s="125"/>
      <c r="I13" s="126"/>
      <c r="J13" s="59"/>
      <c r="K13" s="62"/>
      <c r="L13" s="62"/>
      <c r="M13" s="62"/>
      <c r="N13" s="62"/>
    </row>
    <row r="14" spans="1:14" s="7" customFormat="1" ht="15" customHeight="1">
      <c r="A14" s="43">
        <v>1</v>
      </c>
      <c r="B14" s="43"/>
      <c r="C14" s="123" t="e">
        <f>VLOOKUP(B14,'Уч дев'!$A$3:$H$520,2,FALSE)</f>
        <v>#N/A</v>
      </c>
      <c r="D14" s="121" t="e">
        <f>VLOOKUP(B14,'Уч дев'!$A$3:$H$520,3,FALSE)</f>
        <v>#N/A</v>
      </c>
      <c r="E14" s="122" t="e">
        <f>VLOOKUP(B14,'Уч дев'!$A$3:$H$520,4,FALSE)</f>
        <v>#N/A</v>
      </c>
      <c r="F14" s="123" t="e">
        <f>VLOOKUP(B14,'Уч дев'!$A$3:$H$520,5,FALSE)</f>
        <v>#N/A</v>
      </c>
      <c r="G14" s="124" t="e">
        <f>VLOOKUP(B14,'Уч дев'!$A$3:$H$520,6,FALSE)</f>
        <v>#N/A</v>
      </c>
      <c r="H14" s="125" t="e">
        <f>VLOOKUP(B14,'Уч дев'!$A$3:$H$520,7,FALSE)</f>
        <v>#N/A</v>
      </c>
      <c r="I14" s="126" t="e">
        <f>VLOOKUP(B14,'60сб дев'!$B$41:$L$89,8,FALSE)</f>
        <v>#N/A</v>
      </c>
      <c r="J14" s="59"/>
      <c r="K14" s="62"/>
      <c r="L14" s="62"/>
      <c r="M14" s="62"/>
      <c r="N14" s="62"/>
    </row>
    <row r="15" spans="1:14" s="7" customFormat="1" ht="15" customHeight="1">
      <c r="A15" s="43">
        <v>2</v>
      </c>
      <c r="B15" s="43"/>
      <c r="C15" s="123" t="e">
        <f>VLOOKUP(B15,'Уч дев'!$A$3:$H$520,2,FALSE)</f>
        <v>#N/A</v>
      </c>
      <c r="D15" s="121" t="e">
        <f>VLOOKUP(B15,'Уч дев'!$A$3:$H$520,3,FALSE)</f>
        <v>#N/A</v>
      </c>
      <c r="E15" s="122" t="e">
        <f>VLOOKUP(B15,'Уч дев'!$A$3:$H$520,4,FALSE)</f>
        <v>#N/A</v>
      </c>
      <c r="F15" s="123" t="e">
        <f>VLOOKUP(B15,'Уч дев'!$A$3:$H$520,5,FALSE)</f>
        <v>#N/A</v>
      </c>
      <c r="G15" s="124" t="e">
        <f>VLOOKUP(B15,'Уч дев'!$A$3:$H$520,6,FALSE)</f>
        <v>#N/A</v>
      </c>
      <c r="H15" s="125" t="e">
        <f>VLOOKUP(B15,'Уч дев'!$A$3:$H$520,7,FALSE)</f>
        <v>#N/A</v>
      </c>
      <c r="I15" s="126" t="e">
        <f>VLOOKUP(B15,'60сб дев'!$B$41:$L$89,8,FALSE)</f>
        <v>#N/A</v>
      </c>
      <c r="J15" s="59"/>
      <c r="K15" s="43"/>
      <c r="L15" s="62"/>
      <c r="M15" s="62"/>
      <c r="N15" s="62"/>
    </row>
    <row r="16" spans="1:14" s="7" customFormat="1" ht="15" customHeight="1">
      <c r="A16" s="43">
        <v>3</v>
      </c>
      <c r="B16" s="43"/>
      <c r="C16" s="123" t="e">
        <f>VLOOKUP(B16,'Уч дев'!$A$3:$H$520,2,FALSE)</f>
        <v>#N/A</v>
      </c>
      <c r="D16" s="121" t="e">
        <f>VLOOKUP(B16,'Уч дев'!$A$3:$H$520,3,FALSE)</f>
        <v>#N/A</v>
      </c>
      <c r="E16" s="122" t="e">
        <f>VLOOKUP(B16,'Уч дев'!$A$3:$H$520,4,FALSE)</f>
        <v>#N/A</v>
      </c>
      <c r="F16" s="123" t="e">
        <f>VLOOKUP(B16,'Уч дев'!$A$3:$H$520,5,FALSE)</f>
        <v>#N/A</v>
      </c>
      <c r="G16" s="124" t="e">
        <f>VLOOKUP(B16,'Уч дев'!$A$3:$H$520,6,FALSE)</f>
        <v>#N/A</v>
      </c>
      <c r="H16" s="125" t="e">
        <f>VLOOKUP(B16,'Уч дев'!$A$3:$H$520,7,FALSE)</f>
        <v>#N/A</v>
      </c>
      <c r="I16" s="126" t="e">
        <f>VLOOKUP(B16,'60сб дев'!$B$41:$L$89,8,FALSE)</f>
        <v>#N/A</v>
      </c>
      <c r="J16" s="130"/>
      <c r="K16" s="44"/>
      <c r="L16" s="43"/>
      <c r="M16" s="44"/>
      <c r="N16" s="44"/>
    </row>
    <row r="17" spans="1:14" s="7" customFormat="1" ht="15" customHeight="1">
      <c r="A17" s="43">
        <v>4</v>
      </c>
      <c r="B17" s="43"/>
      <c r="C17" s="123" t="e">
        <f>VLOOKUP(B17,'Уч дев'!$A$3:$H$520,2,FALSE)</f>
        <v>#N/A</v>
      </c>
      <c r="D17" s="121" t="e">
        <f>VLOOKUP(B17,'Уч дев'!$A$3:$H$520,3,FALSE)</f>
        <v>#N/A</v>
      </c>
      <c r="E17" s="122" t="e">
        <f>VLOOKUP(B17,'Уч дев'!$A$3:$H$520,4,FALSE)</f>
        <v>#N/A</v>
      </c>
      <c r="F17" s="123" t="e">
        <f>VLOOKUP(B17,'Уч дев'!$A$3:$H$520,5,FALSE)</f>
        <v>#N/A</v>
      </c>
      <c r="G17" s="124" t="e">
        <f>VLOOKUP(B17,'Уч дев'!$A$3:$H$520,6,FALSE)</f>
        <v>#N/A</v>
      </c>
      <c r="H17" s="125" t="e">
        <f>VLOOKUP(B17,'Уч дев'!$A$3:$H$520,7,FALSE)</f>
        <v>#N/A</v>
      </c>
      <c r="I17" s="126" t="e">
        <f>VLOOKUP(B17,'60сб дев'!$B$41:$L$89,8,FALSE)</f>
        <v>#N/A</v>
      </c>
      <c r="J17" s="59"/>
      <c r="K17" s="62"/>
      <c r="L17" s="62"/>
      <c r="M17" s="62"/>
      <c r="N17" s="62"/>
    </row>
    <row r="18" spans="1:14" s="7" customFormat="1" ht="15" customHeight="1">
      <c r="A18" s="43">
        <v>5</v>
      </c>
      <c r="B18" s="43"/>
      <c r="C18" s="123" t="e">
        <f>VLOOKUP(B18,'Уч дев'!$A$3:$H$520,2,FALSE)</f>
        <v>#N/A</v>
      </c>
      <c r="D18" s="121" t="e">
        <f>VLOOKUP(B18,'Уч дев'!$A$3:$H$520,3,FALSE)</f>
        <v>#N/A</v>
      </c>
      <c r="E18" s="122" t="e">
        <f>VLOOKUP(B18,'Уч дев'!$A$3:$H$520,4,FALSE)</f>
        <v>#N/A</v>
      </c>
      <c r="F18" s="123" t="e">
        <f>VLOOKUP(B18,'Уч дев'!$A$3:$H$520,5,FALSE)</f>
        <v>#N/A</v>
      </c>
      <c r="G18" s="124" t="e">
        <f>VLOOKUP(B18,'Уч дев'!$A$3:$H$520,6,FALSE)</f>
        <v>#N/A</v>
      </c>
      <c r="H18" s="125" t="e">
        <f>VLOOKUP(B18,'Уч дев'!$A$3:$H$520,7,FALSE)</f>
        <v>#N/A</v>
      </c>
      <c r="I18" s="126" t="e">
        <f>VLOOKUP(B18,'60сб дев'!$B$41:$L$89,8,FALSE)</f>
        <v>#N/A</v>
      </c>
      <c r="J18" s="130"/>
      <c r="K18" s="44"/>
      <c r="L18" s="43"/>
      <c r="M18" s="44"/>
      <c r="N18" s="44"/>
    </row>
    <row r="19" spans="1:14" s="7" customFormat="1" ht="15" customHeight="1">
      <c r="A19" s="43">
        <v>6</v>
      </c>
      <c r="B19" s="43"/>
      <c r="C19" s="123" t="e">
        <f>VLOOKUP(B19,'Уч дев'!$A$3:$H$520,2,FALSE)</f>
        <v>#N/A</v>
      </c>
      <c r="D19" s="121" t="e">
        <f>VLOOKUP(B19,'Уч дев'!$A$3:$H$520,3,FALSE)</f>
        <v>#N/A</v>
      </c>
      <c r="E19" s="122" t="e">
        <f>VLOOKUP(B19,'Уч дев'!$A$3:$H$520,4,FALSE)</f>
        <v>#N/A</v>
      </c>
      <c r="F19" s="123" t="e">
        <f>VLOOKUP(B19,'Уч дев'!$A$3:$H$520,5,FALSE)</f>
        <v>#N/A</v>
      </c>
      <c r="G19" s="124" t="e">
        <f>VLOOKUP(B19,'Уч дев'!$A$3:$H$520,6,FALSE)</f>
        <v>#N/A</v>
      </c>
      <c r="H19" s="125" t="e">
        <f>VLOOKUP(B19,'Уч дев'!$A$3:$H$520,7,FALSE)</f>
        <v>#N/A</v>
      </c>
      <c r="I19" s="126" t="e">
        <f>VLOOKUP(B19,'60сб дев'!$B$41:$L$89,8,FALSE)</f>
        <v>#N/A</v>
      </c>
      <c r="J19" s="130"/>
      <c r="K19" s="44"/>
      <c r="L19" s="43"/>
      <c r="M19" s="44"/>
      <c r="N19" s="44"/>
    </row>
    <row r="20" spans="1:14" s="7" customFormat="1" ht="15" customHeight="1">
      <c r="A20" s="43">
        <v>7</v>
      </c>
      <c r="B20" s="43"/>
      <c r="C20" s="123" t="e">
        <f>VLOOKUP(B20,'Уч дев'!$A$3:$H$520,2,FALSE)</f>
        <v>#N/A</v>
      </c>
      <c r="D20" s="121" t="e">
        <f>VLOOKUP(B20,'Уч дев'!$A$3:$H$520,3,FALSE)</f>
        <v>#N/A</v>
      </c>
      <c r="E20" s="122" t="e">
        <f>VLOOKUP(B20,'Уч дев'!$A$3:$H$520,4,FALSE)</f>
        <v>#N/A</v>
      </c>
      <c r="F20" s="123" t="e">
        <f>VLOOKUP(B20,'Уч дев'!$A$3:$H$520,5,FALSE)</f>
        <v>#N/A</v>
      </c>
      <c r="G20" s="124" t="e">
        <f>VLOOKUP(B20,'Уч дев'!$A$3:$H$520,6,FALSE)</f>
        <v>#N/A</v>
      </c>
      <c r="H20" s="125" t="e">
        <f>VLOOKUP(B20,'Уч дев'!$A$3:$H$520,7,FALSE)</f>
        <v>#N/A</v>
      </c>
      <c r="I20" s="126" t="e">
        <f>VLOOKUP(B20,'60сб дев'!$B$41:$L$89,8,FALSE)</f>
        <v>#N/A</v>
      </c>
      <c r="J20" s="59"/>
      <c r="K20" s="43"/>
      <c r="L20" s="43"/>
      <c r="M20" s="62"/>
      <c r="N20" s="62"/>
    </row>
    <row r="21" spans="1:14" s="7" customFormat="1" ht="15" customHeight="1">
      <c r="A21" s="43">
        <v>8</v>
      </c>
      <c r="B21" s="43"/>
      <c r="C21" s="123" t="e">
        <f>VLOOKUP(B21,'Уч дев'!$A$3:$H$520,2,FALSE)</f>
        <v>#N/A</v>
      </c>
      <c r="D21" s="121" t="e">
        <f>VLOOKUP(B21,'Уч дев'!$A$3:$H$520,3,FALSE)</f>
        <v>#N/A</v>
      </c>
      <c r="E21" s="122" t="e">
        <f>VLOOKUP(B21,'Уч дев'!$A$3:$H$520,4,FALSE)</f>
        <v>#N/A</v>
      </c>
      <c r="F21" s="123" t="e">
        <f>VLOOKUP(B21,'Уч дев'!$A$3:$H$520,5,FALSE)</f>
        <v>#N/A</v>
      </c>
      <c r="G21" s="124" t="e">
        <f>VLOOKUP(B21,'Уч дев'!$A$3:$H$520,6,FALSE)</f>
        <v>#N/A</v>
      </c>
      <c r="H21" s="125" t="e">
        <f>VLOOKUP(B21,'Уч дев'!$A$3:$H$520,7,FALSE)</f>
        <v>#N/A</v>
      </c>
      <c r="I21" s="126" t="e">
        <f>VLOOKUP(B21,'60сб дев'!$B$41:$L$89,8,FALSE)</f>
        <v>#N/A</v>
      </c>
      <c r="J21" s="59"/>
      <c r="K21" s="43"/>
      <c r="L21" s="43"/>
      <c r="M21" s="62"/>
      <c r="N21" s="62"/>
    </row>
    <row r="22" spans="1:14" s="7" customFormat="1" ht="15" customHeight="1">
      <c r="A22" s="43"/>
      <c r="B22" s="43"/>
      <c r="C22" s="120" t="s">
        <v>80</v>
      </c>
      <c r="D22" s="121"/>
      <c r="E22" s="122"/>
      <c r="F22" s="123"/>
      <c r="G22" s="124"/>
      <c r="H22" s="125"/>
      <c r="I22" s="126"/>
      <c r="J22" s="59"/>
      <c r="K22" s="62"/>
      <c r="L22" s="62"/>
      <c r="M22" s="62"/>
      <c r="N22" s="62"/>
    </row>
    <row r="23" spans="1:14" s="7" customFormat="1" ht="15" customHeight="1">
      <c r="A23" s="43">
        <v>1</v>
      </c>
      <c r="B23" s="43"/>
      <c r="C23" s="123" t="e">
        <f>VLOOKUP(B23,'Уч дев'!$A$3:$H$520,2,FALSE)</f>
        <v>#N/A</v>
      </c>
      <c r="D23" s="121" t="e">
        <f>VLOOKUP(B23,'Уч дев'!$A$3:$H$520,3,FALSE)</f>
        <v>#N/A</v>
      </c>
      <c r="E23" s="122" t="e">
        <f>VLOOKUP(B23,'Уч дев'!$A$3:$H$520,4,FALSE)</f>
        <v>#N/A</v>
      </c>
      <c r="F23" s="123" t="e">
        <f>VLOOKUP(B23,'Уч дев'!$A$3:$H$520,5,FALSE)</f>
        <v>#N/A</v>
      </c>
      <c r="G23" s="124" t="e">
        <f>VLOOKUP(B23,'Уч дев'!$A$3:$H$520,6,FALSE)</f>
        <v>#N/A</v>
      </c>
      <c r="H23" s="125" t="e">
        <f>VLOOKUP(B23,'Уч дев'!$A$3:$H$520,7,FALSE)</f>
        <v>#N/A</v>
      </c>
      <c r="I23" s="126" t="e">
        <f>VLOOKUP(B23,'60сб дев'!$B$41:$L$89,8,FALSE)</f>
        <v>#N/A</v>
      </c>
      <c r="J23" s="59"/>
      <c r="K23" s="43"/>
      <c r="L23" s="43"/>
      <c r="M23" s="62"/>
      <c r="N23" s="62"/>
    </row>
    <row r="24" spans="1:14" s="5" customFormat="1" ht="15" customHeight="1">
      <c r="A24" s="43">
        <v>2</v>
      </c>
      <c r="B24" s="43"/>
      <c r="C24" s="123" t="e">
        <f>VLOOKUP(B24,'Уч дев'!$A$3:$H$520,2,FALSE)</f>
        <v>#N/A</v>
      </c>
      <c r="D24" s="121" t="e">
        <f>VLOOKUP(B24,'Уч дев'!$A$3:$H$520,3,FALSE)</f>
        <v>#N/A</v>
      </c>
      <c r="E24" s="122" t="e">
        <f>VLOOKUP(B24,'Уч дев'!$A$3:$H$520,4,FALSE)</f>
        <v>#N/A</v>
      </c>
      <c r="F24" s="123" t="e">
        <f>VLOOKUP(B24,'Уч дев'!$A$3:$H$520,5,FALSE)</f>
        <v>#N/A</v>
      </c>
      <c r="G24" s="124" t="e">
        <f>VLOOKUP(B24,'Уч дев'!$A$3:$H$520,6,FALSE)</f>
        <v>#N/A</v>
      </c>
      <c r="H24" s="125" t="e">
        <f>VLOOKUP(B24,'Уч дев'!$A$3:$H$520,7,FALSE)</f>
        <v>#N/A</v>
      </c>
      <c r="I24" s="126" t="e">
        <f>VLOOKUP(B24,'60сб дев'!$B$41:$L$89,8,FALSE)</f>
        <v>#N/A</v>
      </c>
      <c r="J24" s="130"/>
      <c r="K24" s="44"/>
      <c r="L24" s="43"/>
      <c r="M24" s="44"/>
      <c r="N24" s="44"/>
    </row>
    <row r="25" spans="1:14" s="5" customFormat="1" ht="15" customHeight="1">
      <c r="A25" s="43">
        <v>3</v>
      </c>
      <c r="B25" s="43"/>
      <c r="C25" s="123" t="e">
        <f>VLOOKUP(B25,'Уч дев'!$A$3:$H$520,2,FALSE)</f>
        <v>#N/A</v>
      </c>
      <c r="D25" s="121" t="e">
        <f>VLOOKUP(B25,'Уч дев'!$A$3:$H$520,3,FALSE)</f>
        <v>#N/A</v>
      </c>
      <c r="E25" s="122" t="e">
        <f>VLOOKUP(B25,'Уч дев'!$A$3:$H$520,4,FALSE)</f>
        <v>#N/A</v>
      </c>
      <c r="F25" s="123" t="e">
        <f>VLOOKUP(B25,'Уч дев'!$A$3:$H$520,5,FALSE)</f>
        <v>#N/A</v>
      </c>
      <c r="G25" s="124" t="e">
        <f>VLOOKUP(B25,'Уч дев'!$A$3:$H$520,6,FALSE)</f>
        <v>#N/A</v>
      </c>
      <c r="H25" s="125" t="e">
        <f>VLOOKUP(B25,'Уч дев'!$A$3:$H$520,7,FALSE)</f>
        <v>#N/A</v>
      </c>
      <c r="I25" s="126" t="e">
        <f>VLOOKUP(B25,'60сб дев'!$B$41:$L$89,8,FALSE)</f>
        <v>#N/A</v>
      </c>
      <c r="J25" s="59"/>
      <c r="K25" s="43"/>
      <c r="L25" s="62"/>
      <c r="M25" s="62"/>
      <c r="N25" s="62"/>
    </row>
    <row r="26" spans="1:14" s="5" customFormat="1" ht="15" customHeight="1">
      <c r="A26" s="43">
        <v>4</v>
      </c>
      <c r="B26" s="43"/>
      <c r="C26" s="123" t="e">
        <f>VLOOKUP(B26,'Уч дев'!$A$3:$H$520,2,FALSE)</f>
        <v>#N/A</v>
      </c>
      <c r="D26" s="121" t="e">
        <f>VLOOKUP(B26,'Уч дев'!$A$3:$H$520,3,FALSE)</f>
        <v>#N/A</v>
      </c>
      <c r="E26" s="122"/>
      <c r="F26" s="123" t="e">
        <f>VLOOKUP(B26,'Уч дев'!$A$3:$H$520,5,FALSE)</f>
        <v>#N/A</v>
      </c>
      <c r="G26" s="124" t="e">
        <f>VLOOKUP(B26,'Уч дев'!$A$3:$H$520,6,FALSE)</f>
        <v>#N/A</v>
      </c>
      <c r="H26" s="125" t="e">
        <f>VLOOKUP(B26,'Уч дев'!$A$3:$H$520,7,FALSE)</f>
        <v>#N/A</v>
      </c>
      <c r="I26" s="126" t="e">
        <f>VLOOKUP(B26,'60сб дев'!$B$41:$L$89,8,FALSE)</f>
        <v>#N/A</v>
      </c>
      <c r="J26" s="59"/>
      <c r="K26" s="62"/>
      <c r="L26" s="62"/>
      <c r="M26" s="62"/>
      <c r="N26" s="62"/>
    </row>
    <row r="27" spans="1:14" s="5" customFormat="1" ht="15" customHeight="1">
      <c r="A27" s="43">
        <v>5</v>
      </c>
      <c r="B27" s="43"/>
      <c r="C27" s="123" t="e">
        <f>VLOOKUP(B27,'Уч дев'!$A$3:$H$520,2,FALSE)</f>
        <v>#N/A</v>
      </c>
      <c r="D27" s="121" t="e">
        <f>VLOOKUP(B27,'Уч дев'!$A$3:$H$520,3,FALSE)</f>
        <v>#N/A</v>
      </c>
      <c r="E27" s="122" t="e">
        <f>VLOOKUP(B27,'Уч дев'!$A$3:$H$520,4,FALSE)</f>
        <v>#N/A</v>
      </c>
      <c r="F27" s="123" t="e">
        <f>VLOOKUP(B27,'Уч дев'!$A$3:$H$520,5,FALSE)</f>
        <v>#N/A</v>
      </c>
      <c r="G27" s="124" t="e">
        <f>VLOOKUP(B27,'Уч дев'!$A$3:$H$520,6,FALSE)</f>
        <v>#N/A</v>
      </c>
      <c r="H27" s="125" t="e">
        <f>VLOOKUP(B27,'Уч дев'!$A$3:$H$520,7,FALSE)</f>
        <v>#N/A</v>
      </c>
      <c r="I27" s="126" t="e">
        <f>VLOOKUP(B27,'60сб дев'!$B$41:$L$89,8,FALSE)</f>
        <v>#N/A</v>
      </c>
      <c r="J27" s="130"/>
      <c r="K27" s="43"/>
      <c r="L27" s="43"/>
      <c r="M27" s="44"/>
      <c r="N27" s="44"/>
    </row>
    <row r="28" spans="1:14" s="5" customFormat="1" ht="15" customHeight="1">
      <c r="A28" s="43">
        <v>6</v>
      </c>
      <c r="B28" s="43"/>
      <c r="C28" s="123" t="e">
        <f>VLOOKUP(B28,'Уч дев'!$A$3:$H$520,2,FALSE)</f>
        <v>#N/A</v>
      </c>
      <c r="D28" s="121" t="e">
        <f>VLOOKUP(B28,'Уч дев'!$A$3:$H$520,3,FALSE)</f>
        <v>#N/A</v>
      </c>
      <c r="E28" s="122" t="e">
        <f>VLOOKUP(B28,'Уч дев'!$A$3:$H$520,4,FALSE)</f>
        <v>#N/A</v>
      </c>
      <c r="F28" s="123" t="e">
        <f>VLOOKUP(B28,'Уч дев'!$A$3:$H$520,5,FALSE)</f>
        <v>#N/A</v>
      </c>
      <c r="G28" s="124" t="e">
        <f>VLOOKUP(B28,'Уч дев'!$A$3:$H$520,6,FALSE)</f>
        <v>#N/A</v>
      </c>
      <c r="H28" s="125" t="e">
        <f>VLOOKUP(B28,'Уч дев'!$A$3:$H$520,7,FALSE)</f>
        <v>#N/A</v>
      </c>
      <c r="I28" s="126" t="e">
        <f>VLOOKUP(B28,'60сб дев'!$B$41:$L$89,8,FALSE)</f>
        <v>#N/A</v>
      </c>
      <c r="J28" s="59"/>
      <c r="K28" s="43"/>
      <c r="L28" s="62"/>
      <c r="M28" s="62"/>
      <c r="N28" s="62"/>
    </row>
    <row r="29" spans="1:14" s="5" customFormat="1" ht="15" customHeight="1">
      <c r="A29" s="43">
        <v>7</v>
      </c>
      <c r="B29" s="43"/>
      <c r="C29" s="123" t="e">
        <f>VLOOKUP(B29,'Уч дев'!$A$3:$H$520,2,FALSE)</f>
        <v>#N/A</v>
      </c>
      <c r="D29" s="121" t="e">
        <f>VLOOKUP(B29,'Уч дев'!$A$3:$H$520,3,FALSE)</f>
        <v>#N/A</v>
      </c>
      <c r="E29" s="122" t="e">
        <f>VLOOKUP(B29,'Уч дев'!$A$3:$H$520,4,FALSE)</f>
        <v>#N/A</v>
      </c>
      <c r="F29" s="123" t="e">
        <f>VLOOKUP(B29,'Уч дев'!$A$3:$H$520,5,FALSE)</f>
        <v>#N/A</v>
      </c>
      <c r="G29" s="124" t="e">
        <f>VLOOKUP(B29,'Уч дев'!$A$3:$H$520,6,FALSE)</f>
        <v>#N/A</v>
      </c>
      <c r="H29" s="125" t="e">
        <f>VLOOKUP(B29,'Уч дев'!$A$3:$H$520,7,FALSE)</f>
        <v>#N/A</v>
      </c>
      <c r="I29" s="126" t="e">
        <f>VLOOKUP(B29,'60сб дев'!$B$41:$L$89,8,FALSE)</f>
        <v>#N/A</v>
      </c>
      <c r="J29" s="130"/>
      <c r="K29" s="44"/>
      <c r="L29" s="43"/>
      <c r="M29" s="44"/>
      <c r="N29" s="44"/>
    </row>
    <row r="30" spans="1:14" s="5" customFormat="1" ht="15" customHeight="1">
      <c r="A30" s="43">
        <v>8</v>
      </c>
      <c r="B30" s="43"/>
      <c r="C30" s="123" t="e">
        <f>VLOOKUP(B30,'Уч дев'!$A$3:$H$520,2,FALSE)</f>
        <v>#N/A</v>
      </c>
      <c r="D30" s="121" t="e">
        <f>VLOOKUP(B30,'Уч дев'!$A$3:$H$520,3,FALSE)</f>
        <v>#N/A</v>
      </c>
      <c r="E30" s="122"/>
      <c r="F30" s="123" t="e">
        <f>VLOOKUP(B30,'Уч дев'!$A$3:$H$520,5,FALSE)</f>
        <v>#N/A</v>
      </c>
      <c r="G30" s="124" t="e">
        <f>VLOOKUP(B30,'Уч дев'!$A$3:$H$520,6,FALSE)</f>
        <v>#N/A</v>
      </c>
      <c r="H30" s="125" t="e">
        <f>VLOOKUP(B30,'Уч дев'!$A$3:$H$520,7,FALSE)</f>
        <v>#N/A</v>
      </c>
      <c r="I30" s="126" t="e">
        <f>VLOOKUP(B30,'60сб дев'!$B$41:$L$89,8,FALSE)</f>
        <v>#N/A</v>
      </c>
      <c r="J30" s="130"/>
      <c r="K30" s="44"/>
      <c r="L30" s="44"/>
      <c r="M30" s="44"/>
      <c r="N30" s="44"/>
    </row>
    <row r="31" spans="1:14" s="7" customFormat="1" ht="15" customHeight="1">
      <c r="A31" s="43"/>
      <c r="B31" s="43"/>
      <c r="C31" s="120" t="s">
        <v>81</v>
      </c>
      <c r="D31" s="121"/>
      <c r="E31" s="122"/>
      <c r="F31" s="123"/>
      <c r="G31" s="124"/>
      <c r="H31" s="125"/>
      <c r="I31" s="126"/>
      <c r="J31" s="130"/>
      <c r="K31" s="43"/>
      <c r="L31" s="43"/>
      <c r="M31" s="44"/>
      <c r="N31" s="44"/>
    </row>
    <row r="32" spans="1:14" s="7" customFormat="1" ht="15" customHeight="1">
      <c r="A32" s="43">
        <v>1</v>
      </c>
      <c r="B32" s="43"/>
      <c r="C32" s="123" t="e">
        <f>VLOOKUP(B32,'Уч дев'!$A$3:$H$520,2,FALSE)</f>
        <v>#N/A</v>
      </c>
      <c r="D32" s="121" t="e">
        <f>VLOOKUP(B32,'Уч дев'!$A$3:$H$520,3,FALSE)</f>
        <v>#N/A</v>
      </c>
      <c r="E32" s="122"/>
      <c r="F32" s="123" t="e">
        <f>VLOOKUP(B32,'Уч дев'!$A$3:$H$520,5,FALSE)</f>
        <v>#N/A</v>
      </c>
      <c r="G32" s="124" t="e">
        <f>VLOOKUP(B32,'Уч дев'!$A$3:$H$520,6,FALSE)</f>
        <v>#N/A</v>
      </c>
      <c r="H32" s="125" t="e">
        <f>VLOOKUP(B32,'Уч дев'!$A$3:$H$520,7,FALSE)</f>
        <v>#N/A</v>
      </c>
      <c r="I32" s="126" t="e">
        <f>VLOOKUP(B32,'60сб дев'!$B$41:$L$89,8,FALSE)</f>
        <v>#N/A</v>
      </c>
      <c r="J32" s="130"/>
      <c r="K32" s="44"/>
      <c r="L32" s="43"/>
      <c r="M32" s="44"/>
      <c r="N32" s="44"/>
    </row>
    <row r="33" spans="1:14" s="7" customFormat="1" ht="15" customHeight="1">
      <c r="A33" s="43">
        <v>2</v>
      </c>
      <c r="B33" s="43"/>
      <c r="C33" s="123" t="e">
        <f>VLOOKUP(B33,'Уч дев'!$A$3:$H$520,2,FALSE)</f>
        <v>#N/A</v>
      </c>
      <c r="D33" s="121" t="e">
        <f>VLOOKUP(B33,'Уч дев'!$A$3:$H$520,3,FALSE)</f>
        <v>#N/A</v>
      </c>
      <c r="E33" s="122" t="e">
        <f>VLOOKUP(B33,'Уч дев'!$A$3:$H$520,4,FALSE)</f>
        <v>#N/A</v>
      </c>
      <c r="F33" s="123" t="e">
        <f>VLOOKUP(B33,'Уч дев'!$A$3:$H$520,5,FALSE)</f>
        <v>#N/A</v>
      </c>
      <c r="G33" s="124" t="e">
        <f>VLOOKUP(B33,'Уч дев'!$A$3:$H$520,6,FALSE)</f>
        <v>#N/A</v>
      </c>
      <c r="H33" s="125" t="e">
        <f>VLOOKUP(B33,'Уч дев'!$A$3:$H$520,7,FALSE)</f>
        <v>#N/A</v>
      </c>
      <c r="I33" s="126" t="e">
        <f>VLOOKUP(B33,'60сб дев'!$B$41:$L$89,8,FALSE)</f>
        <v>#N/A</v>
      </c>
      <c r="J33" s="59"/>
      <c r="K33" s="43"/>
      <c r="L33" s="62"/>
      <c r="M33" s="62"/>
      <c r="N33" s="62"/>
    </row>
    <row r="34" spans="1:14" s="7" customFormat="1" ht="15" customHeight="1">
      <c r="A34" s="43">
        <v>3</v>
      </c>
      <c r="B34" s="43"/>
      <c r="C34" s="123" t="e">
        <f>VLOOKUP(B34,'Уч дев'!$A$3:$H$520,2,FALSE)</f>
        <v>#N/A</v>
      </c>
      <c r="D34" s="121" t="e">
        <f>VLOOKUP(B34,'Уч дев'!$A$3:$H$520,3,FALSE)</f>
        <v>#N/A</v>
      </c>
      <c r="E34" s="122" t="e">
        <f>VLOOKUP(B34,'Уч дев'!$A$3:$H$520,4,FALSE)</f>
        <v>#N/A</v>
      </c>
      <c r="F34" s="123" t="e">
        <f>VLOOKUP(B34,'Уч дев'!$A$3:$H$520,5,FALSE)</f>
        <v>#N/A</v>
      </c>
      <c r="G34" s="124" t="e">
        <f>VLOOKUP(B34,'Уч дев'!$A$3:$H$520,6,FALSE)</f>
        <v>#N/A</v>
      </c>
      <c r="H34" s="125" t="e">
        <f>VLOOKUP(B34,'Уч дев'!$A$3:$H$520,7,FALSE)</f>
        <v>#N/A</v>
      </c>
      <c r="I34" s="126" t="e">
        <f>VLOOKUP(B34,'60сб дев'!$B$41:$L$89,8,FALSE)</f>
        <v>#N/A</v>
      </c>
      <c r="J34" s="59"/>
      <c r="K34" s="62"/>
      <c r="L34" s="62"/>
      <c r="M34" s="62"/>
      <c r="N34" s="62"/>
    </row>
    <row r="35" spans="1:14" s="7" customFormat="1" ht="15" customHeight="1">
      <c r="A35" s="43">
        <v>4</v>
      </c>
      <c r="B35" s="43"/>
      <c r="C35" s="123" t="e">
        <f>VLOOKUP(B35,'Уч дев'!$A$3:$H$520,2,FALSE)</f>
        <v>#N/A</v>
      </c>
      <c r="D35" s="121" t="e">
        <f>VLOOKUP(B35,'Уч дев'!$A$3:$H$520,3,FALSE)</f>
        <v>#N/A</v>
      </c>
      <c r="E35" s="122"/>
      <c r="F35" s="123" t="e">
        <f>VLOOKUP(B35,'Уч дев'!$A$3:$H$520,5,FALSE)</f>
        <v>#N/A</v>
      </c>
      <c r="G35" s="124" t="e">
        <f>VLOOKUP(B35,'Уч дев'!$A$3:$H$520,6,FALSE)</f>
        <v>#N/A</v>
      </c>
      <c r="H35" s="125" t="e">
        <f>VLOOKUP(B35,'Уч дев'!$A$3:$H$520,7,FALSE)</f>
        <v>#N/A</v>
      </c>
      <c r="I35" s="126" t="e">
        <f>VLOOKUP(B35,'60сб дев'!$B$41:$L$89,8,FALSE)</f>
        <v>#N/A</v>
      </c>
      <c r="J35" s="59"/>
      <c r="K35" s="62"/>
      <c r="L35" s="62"/>
      <c r="M35" s="62"/>
      <c r="N35" s="62"/>
    </row>
    <row r="36" spans="1:14" s="7" customFormat="1" ht="15" customHeight="1">
      <c r="A36" s="43">
        <v>5</v>
      </c>
      <c r="B36" s="43"/>
      <c r="C36" s="123" t="e">
        <f>VLOOKUP(B36,'Уч дев'!$A$3:$H$520,2,FALSE)</f>
        <v>#N/A</v>
      </c>
      <c r="D36" s="121" t="e">
        <f>VLOOKUP(B36,'Уч дев'!$A$3:$H$520,3,FALSE)</f>
        <v>#N/A</v>
      </c>
      <c r="E36" s="122" t="e">
        <f>VLOOKUP(B36,'Уч дев'!$A$3:$H$520,4,FALSE)</f>
        <v>#N/A</v>
      </c>
      <c r="F36" s="123" t="e">
        <f>VLOOKUP(B36,'Уч дев'!$A$3:$H$520,5,FALSE)</f>
        <v>#N/A</v>
      </c>
      <c r="G36" s="124" t="e">
        <f>VLOOKUP(B36,'Уч дев'!$A$3:$H$520,6,FALSE)</f>
        <v>#N/A</v>
      </c>
      <c r="H36" s="125" t="e">
        <f>VLOOKUP(B36,'Уч дев'!$A$3:$H$520,7,FALSE)</f>
        <v>#N/A</v>
      </c>
      <c r="I36" s="126" t="e">
        <f>VLOOKUP(B36,'60сб дев'!$B$41:$L$89,8,FALSE)</f>
        <v>#N/A</v>
      </c>
      <c r="J36" s="59"/>
      <c r="K36" s="43"/>
      <c r="L36" s="62"/>
      <c r="M36" s="62"/>
      <c r="N36" s="62"/>
    </row>
    <row r="37" spans="1:14" s="7" customFormat="1" ht="15" customHeight="1">
      <c r="A37" s="43">
        <v>6</v>
      </c>
      <c r="B37" s="43"/>
      <c r="C37" s="123" t="e">
        <f>VLOOKUP(B37,'Уч дев'!$A$3:$H$520,2,FALSE)</f>
        <v>#N/A</v>
      </c>
      <c r="D37" s="121" t="e">
        <f>VLOOKUP(B37,'Уч дев'!$A$3:$H$520,3,FALSE)</f>
        <v>#N/A</v>
      </c>
      <c r="E37" s="122" t="e">
        <f>VLOOKUP(B37,'Уч дев'!$A$3:$H$520,4,FALSE)</f>
        <v>#N/A</v>
      </c>
      <c r="F37" s="123" t="e">
        <f>VLOOKUP(B37,'Уч дев'!$A$3:$H$520,5,FALSE)</f>
        <v>#N/A</v>
      </c>
      <c r="G37" s="124" t="e">
        <f>VLOOKUP(B37,'Уч дев'!$A$3:$H$520,6,FALSE)</f>
        <v>#N/A</v>
      </c>
      <c r="H37" s="125" t="e">
        <f>VLOOKUP(B37,'Уч дев'!$A$3:$H$520,7,FALSE)</f>
        <v>#N/A</v>
      </c>
      <c r="I37" s="126" t="e">
        <f>VLOOKUP(B37,'60сб дев'!$B$41:$L$89,8,FALSE)</f>
        <v>#N/A</v>
      </c>
      <c r="J37" s="59"/>
      <c r="K37" s="62"/>
      <c r="L37" s="62"/>
      <c r="M37" s="62"/>
      <c r="N37" s="62"/>
    </row>
    <row r="38" spans="1:14" s="7" customFormat="1" ht="15" customHeight="1">
      <c r="A38" s="43">
        <v>7</v>
      </c>
      <c r="B38" s="43"/>
      <c r="C38" s="123" t="e">
        <f>VLOOKUP(B38,'Уч дев'!$A$3:$H$520,2,FALSE)</f>
        <v>#N/A</v>
      </c>
      <c r="D38" s="121" t="e">
        <f>VLOOKUP(B38,'Уч дев'!$A$3:$H$520,3,FALSE)</f>
        <v>#N/A</v>
      </c>
      <c r="E38" s="122" t="e">
        <f>VLOOKUP(B38,'Уч дев'!$A$3:$H$520,4,FALSE)</f>
        <v>#N/A</v>
      </c>
      <c r="F38" s="123" t="e">
        <f>VLOOKUP(B38,'Уч дев'!$A$3:$H$520,5,FALSE)</f>
        <v>#N/A</v>
      </c>
      <c r="G38" s="124" t="e">
        <f>VLOOKUP(B38,'Уч дев'!$A$3:$H$520,6,FALSE)</f>
        <v>#N/A</v>
      </c>
      <c r="H38" s="125" t="e">
        <f>VLOOKUP(B38,'Уч дев'!$A$3:$H$520,7,FALSE)</f>
        <v>#N/A</v>
      </c>
      <c r="I38" s="126" t="e">
        <f>VLOOKUP(B38,'60сб дев'!$B$41:$L$89,8,FALSE)</f>
        <v>#N/A</v>
      </c>
      <c r="J38" s="59"/>
      <c r="K38" s="43"/>
      <c r="L38" s="62"/>
      <c r="M38" s="62"/>
      <c r="N38" s="62"/>
    </row>
    <row r="39" spans="1:14" s="7" customFormat="1" ht="15" customHeight="1">
      <c r="A39" s="43">
        <v>8</v>
      </c>
      <c r="B39" s="43"/>
      <c r="C39" s="123" t="e">
        <f>VLOOKUP(B39,'Уч дев'!$A$3:$H$520,2,FALSE)</f>
        <v>#N/A</v>
      </c>
      <c r="D39" s="121" t="e">
        <f>VLOOKUP(B39,'Уч дев'!$A$3:$H$520,3,FALSE)</f>
        <v>#N/A</v>
      </c>
      <c r="E39" s="122"/>
      <c r="F39" s="123" t="e">
        <f>VLOOKUP(B39,'Уч дев'!$A$3:$H$520,5,FALSE)</f>
        <v>#N/A</v>
      </c>
      <c r="G39" s="124" t="e">
        <f>VLOOKUP(B39,'Уч дев'!$A$3:$H$520,6,FALSE)</f>
        <v>#N/A</v>
      </c>
      <c r="H39" s="125" t="e">
        <f>VLOOKUP(B39,'Уч дев'!$A$3:$H$520,7,FALSE)</f>
        <v>#N/A</v>
      </c>
      <c r="I39" s="126" t="e">
        <f>VLOOKUP(B39,'60сб дев'!$B$41:$L$89,8,FALSE)</f>
        <v>#N/A</v>
      </c>
      <c r="J39" s="131"/>
      <c r="K39" s="43"/>
      <c r="L39" s="43"/>
      <c r="M39" s="132"/>
      <c r="N39" s="133"/>
    </row>
    <row r="40" spans="1:14" s="7" customFormat="1" ht="15" customHeight="1">
      <c r="A40" s="43"/>
      <c r="B40" s="43"/>
      <c r="C40" s="120" t="s">
        <v>68</v>
      </c>
      <c r="D40" s="121"/>
      <c r="E40" s="122"/>
      <c r="F40" s="123"/>
      <c r="G40" s="124"/>
      <c r="H40" s="125"/>
      <c r="I40" s="126"/>
      <c r="J40" s="59"/>
      <c r="K40" s="43"/>
      <c r="L40" s="62"/>
      <c r="M40" s="62"/>
      <c r="N40" s="62"/>
    </row>
    <row r="41" spans="1:14" s="7" customFormat="1" ht="15" customHeight="1">
      <c r="A41" s="43">
        <v>1</v>
      </c>
      <c r="B41" s="43"/>
      <c r="C41" s="123" t="e">
        <f>VLOOKUP(B41,'Уч дев'!$A$3:$H$520,2,FALSE)</f>
        <v>#N/A</v>
      </c>
      <c r="D41" s="121" t="e">
        <f>VLOOKUP(B41,'Уч дев'!$A$3:$H$520,3,FALSE)</f>
        <v>#N/A</v>
      </c>
      <c r="E41" s="122" t="e">
        <f>VLOOKUP(B41,'Уч дев'!$A$3:$H$520,4,FALSE)</f>
        <v>#N/A</v>
      </c>
      <c r="F41" s="123" t="e">
        <f>VLOOKUP(B41,'Уч дев'!$A$3:$H$520,5,FALSE)</f>
        <v>#N/A</v>
      </c>
      <c r="G41" s="124" t="e">
        <f>VLOOKUP(B41,'Уч дев'!$A$3:$H$520,6,FALSE)</f>
        <v>#N/A</v>
      </c>
      <c r="H41" s="125" t="e">
        <f>VLOOKUP(B41,'Уч дев'!$A$3:$H$520,7,FALSE)</f>
        <v>#N/A</v>
      </c>
      <c r="I41" s="126" t="e">
        <f>VLOOKUP(B41,'60сб дев'!$B$41:$L$89,8,FALSE)</f>
        <v>#N/A</v>
      </c>
      <c r="J41" s="59"/>
      <c r="K41" s="62"/>
      <c r="L41" s="62"/>
      <c r="M41" s="62"/>
      <c r="N41" s="62"/>
    </row>
    <row r="42" spans="1:14" s="5" customFormat="1" ht="15" customHeight="1">
      <c r="A42" s="43">
        <v>2</v>
      </c>
      <c r="B42" s="43"/>
      <c r="C42" s="123" t="e">
        <f>VLOOKUP(B42,'Уч дев'!$A$3:$H$520,2,FALSE)</f>
        <v>#N/A</v>
      </c>
      <c r="D42" s="121" t="e">
        <f>VLOOKUP(B42,'Уч дев'!$A$3:$H$520,3,FALSE)</f>
        <v>#N/A</v>
      </c>
      <c r="E42" s="122" t="e">
        <f>VLOOKUP(B42,'Уч дев'!$A$3:$H$520,4,FALSE)</f>
        <v>#N/A</v>
      </c>
      <c r="F42" s="123" t="e">
        <f>VLOOKUP(B42,'Уч дев'!$A$3:$H$520,5,FALSE)</f>
        <v>#N/A</v>
      </c>
      <c r="G42" s="124" t="e">
        <f>VLOOKUP(B42,'Уч дев'!$A$3:$H$520,6,FALSE)</f>
        <v>#N/A</v>
      </c>
      <c r="H42" s="125" t="e">
        <f>VLOOKUP(B42,'Уч дев'!$A$3:$H$520,7,FALSE)</f>
        <v>#N/A</v>
      </c>
      <c r="I42" s="126" t="e">
        <f>VLOOKUP(B42,'60сб дев'!$B$41:$L$89,8,FALSE)</f>
        <v>#N/A</v>
      </c>
      <c r="J42" s="130"/>
      <c r="K42" s="43"/>
      <c r="L42" s="43"/>
      <c r="M42" s="44"/>
      <c r="N42" s="44"/>
    </row>
    <row r="43" spans="1:14" s="5" customFormat="1" ht="15" customHeight="1">
      <c r="A43" s="43">
        <v>3</v>
      </c>
      <c r="B43" s="43"/>
      <c r="C43" s="123" t="e">
        <f>VLOOKUP(B43,'Уч дев'!$A$3:$H$520,2,FALSE)</f>
        <v>#N/A</v>
      </c>
      <c r="D43" s="121" t="e">
        <f>VLOOKUP(B43,'Уч дев'!$A$3:$H$520,3,FALSE)</f>
        <v>#N/A</v>
      </c>
      <c r="E43" s="122" t="e">
        <f>VLOOKUP(B43,'Уч дев'!$A$3:$H$520,4,FALSE)</f>
        <v>#N/A</v>
      </c>
      <c r="F43" s="123" t="e">
        <f>VLOOKUP(B43,'Уч дев'!$A$3:$H$520,5,FALSE)</f>
        <v>#N/A</v>
      </c>
      <c r="G43" s="124" t="e">
        <f>VLOOKUP(B43,'Уч дев'!$A$3:$H$520,6,FALSE)</f>
        <v>#N/A</v>
      </c>
      <c r="H43" s="125" t="e">
        <f>VLOOKUP(B43,'Уч дев'!$A$3:$H$520,7,FALSE)</f>
        <v>#N/A</v>
      </c>
      <c r="I43" s="126" t="e">
        <f>VLOOKUP(B43,'60сб дев'!$B$41:$L$89,8,FALSE)</f>
        <v>#N/A</v>
      </c>
      <c r="J43" s="59"/>
      <c r="K43" s="43"/>
      <c r="L43" s="62"/>
      <c r="M43" s="62"/>
      <c r="N43" s="62"/>
    </row>
    <row r="44" spans="1:14" s="5" customFormat="1" ht="15" customHeight="1">
      <c r="A44" s="43">
        <v>4</v>
      </c>
      <c r="B44" s="43"/>
      <c r="C44" s="123" t="e">
        <f>VLOOKUP(B44,'Уч дев'!$A$3:$H$520,2,FALSE)</f>
        <v>#N/A</v>
      </c>
      <c r="D44" s="121" t="e">
        <f>VLOOKUP(B44,'Уч дев'!$A$3:$H$520,3,FALSE)</f>
        <v>#N/A</v>
      </c>
      <c r="E44" s="122" t="e">
        <f>VLOOKUP(B44,'Уч дев'!$A$3:$H$520,4,FALSE)</f>
        <v>#N/A</v>
      </c>
      <c r="F44" s="123" t="e">
        <f>VLOOKUP(B44,'Уч дев'!$A$3:$H$520,5,FALSE)</f>
        <v>#N/A</v>
      </c>
      <c r="G44" s="124" t="e">
        <f>VLOOKUP(B44,'Уч дев'!$A$3:$H$520,6,FALSE)</f>
        <v>#N/A</v>
      </c>
      <c r="H44" s="125" t="e">
        <f>VLOOKUP(B44,'Уч дев'!$A$3:$H$520,7,FALSE)</f>
        <v>#N/A</v>
      </c>
      <c r="I44" s="126" t="e">
        <f>VLOOKUP(B44,'60сб дев'!$B$41:$L$89,8,FALSE)</f>
        <v>#N/A</v>
      </c>
      <c r="J44" s="59"/>
      <c r="K44" s="62"/>
      <c r="L44" s="62"/>
      <c r="M44" s="62"/>
      <c r="N44" s="62"/>
    </row>
    <row r="45" spans="1:14" s="5" customFormat="1" ht="15" customHeight="1">
      <c r="A45" s="43">
        <v>5</v>
      </c>
      <c r="B45" s="43"/>
      <c r="C45" s="123" t="e">
        <f>VLOOKUP(B45,'Уч дев'!$A$3:$H$520,2,FALSE)</f>
        <v>#N/A</v>
      </c>
      <c r="D45" s="121" t="e">
        <f>VLOOKUP(B45,'Уч дев'!$A$3:$H$520,3,FALSE)</f>
        <v>#N/A</v>
      </c>
      <c r="E45" s="122" t="e">
        <f>VLOOKUP(B45,'Уч дев'!$A$3:$H$520,4,FALSE)</f>
        <v>#N/A</v>
      </c>
      <c r="F45" s="123" t="e">
        <f>VLOOKUP(B45,'Уч дев'!$A$3:$H$520,5,FALSE)</f>
        <v>#N/A</v>
      </c>
      <c r="G45" s="124" t="e">
        <f>VLOOKUP(B45,'Уч дев'!$A$3:$H$520,6,FALSE)</f>
        <v>#N/A</v>
      </c>
      <c r="H45" s="125" t="e">
        <f>VLOOKUP(B45,'Уч дев'!$A$3:$H$520,7,FALSE)</f>
        <v>#N/A</v>
      </c>
      <c r="I45" s="126" t="e">
        <f>VLOOKUP(B45,'60сб дев'!$B$41:$L$89,8,FALSE)</f>
        <v>#N/A</v>
      </c>
      <c r="J45" s="59"/>
      <c r="K45" s="62"/>
      <c r="L45" s="62"/>
      <c r="M45" s="62"/>
      <c r="N45" s="62"/>
    </row>
    <row r="46" spans="1:14" s="5" customFormat="1" ht="15" customHeight="1">
      <c r="A46" s="43">
        <v>6</v>
      </c>
      <c r="B46" s="43"/>
      <c r="C46" s="123" t="e">
        <f>VLOOKUP(B46,'Уч дев'!$A$3:$H$520,2,FALSE)</f>
        <v>#N/A</v>
      </c>
      <c r="D46" s="121" t="e">
        <f>VLOOKUP(B46,'Уч дев'!$A$3:$H$520,3,FALSE)</f>
        <v>#N/A</v>
      </c>
      <c r="E46" s="122" t="e">
        <f>VLOOKUP(B46,'Уч дев'!$A$3:$H$520,4,FALSE)</f>
        <v>#N/A</v>
      </c>
      <c r="F46" s="123" t="e">
        <f>VLOOKUP(B46,'Уч дев'!$A$3:$H$520,5,FALSE)</f>
        <v>#N/A</v>
      </c>
      <c r="G46" s="124" t="e">
        <f>VLOOKUP(B46,'Уч дев'!$A$3:$H$520,6,FALSE)</f>
        <v>#N/A</v>
      </c>
      <c r="H46" s="125" t="e">
        <f>VLOOKUP(B46,'Уч дев'!$A$3:$H$520,7,FALSE)</f>
        <v>#N/A</v>
      </c>
      <c r="I46" s="126" t="e">
        <f>VLOOKUP(B46,'60сб дев'!$B$41:$L$89,8,FALSE)</f>
        <v>#N/A</v>
      </c>
      <c r="J46" s="59"/>
      <c r="K46" s="62"/>
      <c r="L46" s="62"/>
      <c r="M46" s="62"/>
      <c r="N46" s="62"/>
    </row>
    <row r="47" spans="1:14" s="5" customFormat="1" ht="15" customHeight="1">
      <c r="A47" s="43">
        <v>7</v>
      </c>
      <c r="B47" s="43"/>
      <c r="C47" s="123" t="e">
        <f>VLOOKUP(B47,'Уч дев'!$A$3:$H$520,2,FALSE)</f>
        <v>#N/A</v>
      </c>
      <c r="D47" s="121" t="e">
        <f>VLOOKUP(B47,'Уч дев'!$A$3:$H$520,3,FALSE)</f>
        <v>#N/A</v>
      </c>
      <c r="E47" s="122" t="e">
        <f>VLOOKUP(B47,'Уч дев'!$A$3:$H$520,4,FALSE)</f>
        <v>#N/A</v>
      </c>
      <c r="F47" s="123" t="e">
        <f>VLOOKUP(B47,'Уч дев'!$A$3:$H$520,5,FALSE)</f>
        <v>#N/A</v>
      </c>
      <c r="G47" s="124" t="e">
        <f>VLOOKUP(B47,'Уч дев'!$A$3:$H$520,6,FALSE)</f>
        <v>#N/A</v>
      </c>
      <c r="H47" s="125" t="e">
        <f>VLOOKUP(B47,'Уч дев'!$A$3:$H$520,7,FALSE)</f>
        <v>#N/A</v>
      </c>
      <c r="I47" s="126" t="e">
        <f>VLOOKUP(B47,'60сб дев'!$B$41:$L$89,8,FALSE)</f>
        <v>#N/A</v>
      </c>
      <c r="J47" s="59"/>
      <c r="K47" s="43"/>
      <c r="L47" s="62"/>
      <c r="M47" s="62"/>
      <c r="N47" s="62"/>
    </row>
    <row r="48" spans="1:14" s="5" customFormat="1" ht="15" customHeight="1">
      <c r="A48" s="43">
        <v>8</v>
      </c>
      <c r="B48" s="43"/>
      <c r="C48" s="123" t="e">
        <f>VLOOKUP(B48,'Уч дев'!$A$3:$H$520,2,FALSE)</f>
        <v>#N/A</v>
      </c>
      <c r="D48" s="121" t="e">
        <f>VLOOKUP(B48,'Уч дев'!$A$3:$H$520,3,FALSE)</f>
        <v>#N/A</v>
      </c>
      <c r="E48" s="122" t="e">
        <f>VLOOKUP(B48,'Уч дев'!$A$3:$H$520,4,FALSE)</f>
        <v>#N/A</v>
      </c>
      <c r="F48" s="123" t="e">
        <f>VLOOKUP(B48,'Уч дев'!$A$3:$H$520,5,FALSE)</f>
        <v>#N/A</v>
      </c>
      <c r="G48" s="124" t="e">
        <f>VLOOKUP(B48,'Уч дев'!$A$3:$H$520,6,FALSE)</f>
        <v>#N/A</v>
      </c>
      <c r="H48" s="125" t="e">
        <f>VLOOKUP(B48,'Уч дев'!$A$3:$H$520,7,FALSE)</f>
        <v>#N/A</v>
      </c>
      <c r="I48" s="126" t="e">
        <f>VLOOKUP(B48,'60сб дев'!$B$41:$L$89,8,FALSE)</f>
        <v>#N/A</v>
      </c>
      <c r="J48" s="59"/>
      <c r="K48" s="43"/>
      <c r="L48" s="62"/>
      <c r="M48" s="62"/>
      <c r="N48" s="62"/>
    </row>
    <row r="49" spans="1:10" s="5" customFormat="1" ht="15">
      <c r="A49" s="79"/>
      <c r="B49" s="53"/>
      <c r="C49" s="54"/>
      <c r="D49" s="95"/>
      <c r="E49" s="45"/>
      <c r="F49" s="54"/>
      <c r="G49" s="73"/>
      <c r="H49" s="99"/>
      <c r="I49" s="51"/>
      <c r="J49" s="96"/>
    </row>
    <row r="50" spans="1:10" s="5" customFormat="1" ht="15">
      <c r="A50" s="79"/>
      <c r="B50" s="53"/>
      <c r="C50" s="54"/>
      <c r="D50" s="95"/>
      <c r="E50" s="45"/>
      <c r="F50" s="54"/>
      <c r="G50" s="73"/>
      <c r="H50" s="99"/>
      <c r="I50" s="51"/>
      <c r="J50" s="96"/>
    </row>
    <row r="51" spans="1:10" s="16" customFormat="1" ht="15.75">
      <c r="A51" s="14"/>
      <c r="B51" s="12"/>
      <c r="C51" s="16" t="s">
        <v>54</v>
      </c>
      <c r="D51" s="89"/>
      <c r="E51" s="12"/>
      <c r="F51" s="134"/>
      <c r="G51" s="14"/>
      <c r="H51" s="17"/>
      <c r="I51" s="47"/>
      <c r="J51" s="71"/>
    </row>
    <row r="52" spans="1:10" s="16" customFormat="1" ht="15.75">
      <c r="A52" s="14"/>
      <c r="B52" s="12"/>
      <c r="C52" s="16" t="s">
        <v>56</v>
      </c>
      <c r="D52" s="89"/>
      <c r="E52" s="12"/>
      <c r="F52" s="134"/>
      <c r="G52" s="14"/>
      <c r="H52" s="17"/>
      <c r="I52" s="47"/>
      <c r="J52" s="71"/>
    </row>
    <row r="53" spans="1:10" s="16" customFormat="1" ht="15.75">
      <c r="A53" s="14"/>
      <c r="B53" s="12"/>
      <c r="C53" s="16" t="s">
        <v>55</v>
      </c>
      <c r="D53" s="89"/>
      <c r="E53" s="12"/>
      <c r="F53" s="135"/>
      <c r="G53" s="14"/>
      <c r="H53" s="17"/>
      <c r="I53" s="47"/>
      <c r="J53" s="71"/>
    </row>
  </sheetData>
  <customSheetViews>
    <customSheetView guid="{948F6758-08EB-455E-9DF2-723DFC2E4E47}" showPageBreaks="1" view="pageBreakPreview">
      <selection activeCell="C40" sqref="C40"/>
      <pageMargins left="0.16" right="0.21" top="0.15748031496062992" bottom="0.15748031496062992" header="0.15748031496062992" footer="0.15748031496062992"/>
      <printOptions horizontalCentered="1"/>
      <pageSetup paperSize="9" scale="87" fitToHeight="2" orientation="portrait" r:id="rId1"/>
      <headerFooter alignWithMargins="0"/>
    </customSheetView>
    <customSheetView guid="{4654A10B-BF2C-4F91-B821-84CF341F9FF3}" showPageBreaks="1" printArea="1" hiddenRows="1" hiddenColumns="1" view="pageBreakPreview">
      <selection activeCell="C40" sqref="C40"/>
      <pageMargins left="0.16" right="0.21" top="0.15748031496062992" bottom="0.15748031496062992" header="0.15748031496062992" footer="0.15748031496062992"/>
      <printOptions horizontalCentered="1"/>
      <pageSetup paperSize="9" scale="87" fitToHeight="2" orientation="portrait" r:id="rId2"/>
      <headerFooter alignWithMargins="0"/>
    </customSheetView>
    <customSheetView guid="{E05EE54E-E471-44B0-925C-BA927179E512}" showPageBreaks="1" view="pageBreakPreview">
      <selection activeCell="C40" sqref="C40"/>
      <pageMargins left="0.16" right="0.21" top="0.15748031496062992" bottom="0.15748031496062992" header="0.15748031496062992" footer="0.15748031496062992"/>
      <printOptions horizontalCentered="1"/>
      <pageSetup paperSize="9" scale="87" fitToHeight="2" orientation="portrait" r:id="rId3"/>
      <headerFooter alignWithMargins="0"/>
    </customSheetView>
  </customSheetViews>
  <mergeCells count="11">
    <mergeCell ref="A1:N1"/>
    <mergeCell ref="A2:N2"/>
    <mergeCell ref="A5:N5"/>
    <mergeCell ref="A6:N6"/>
    <mergeCell ref="J12:L12"/>
    <mergeCell ref="D7:I7"/>
    <mergeCell ref="J7:N7"/>
    <mergeCell ref="A8:N8"/>
    <mergeCell ref="A9:N9"/>
    <mergeCell ref="J11:K11"/>
    <mergeCell ref="L11:N11"/>
  </mergeCells>
  <phoneticPr fontId="7" type="noConversion"/>
  <printOptions horizontalCentered="1"/>
  <pageMargins left="0.16" right="0.21" top="0.15748031496062992" bottom="0.15748031496062992" header="0.15748031496062992" footer="0.15748031496062992"/>
  <pageSetup paperSize="9" scale="87" fitToHeight="2" orientation="portrait" r:id="rId4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45"/>
  </sheetPr>
  <dimension ref="A1:AY28"/>
  <sheetViews>
    <sheetView view="pageBreakPreview" topLeftCell="B1" zoomScaleSheetLayoutView="90" workbookViewId="0">
      <selection activeCell="E17" sqref="E17"/>
    </sheetView>
  </sheetViews>
  <sheetFormatPr defaultRowHeight="12.75"/>
  <cols>
    <col min="1" max="1" width="5" style="15" hidden="1" customWidth="1"/>
    <col min="2" max="2" width="6" style="15" customWidth="1"/>
    <col min="3" max="3" width="4.85546875" style="13" hidden="1" customWidth="1"/>
    <col min="4" max="4" width="19.7109375" style="6" customWidth="1"/>
    <col min="5" max="5" width="9.140625" style="90" customWidth="1"/>
    <col min="6" max="6" width="6" style="13" customWidth="1"/>
    <col min="7" max="7" width="11" style="9" bestFit="1" customWidth="1"/>
    <col min="8" max="8" width="10.85546875" style="74" hidden="1" customWidth="1"/>
    <col min="9" max="9" width="24.140625" style="68" customWidth="1"/>
    <col min="10" max="10" width="6" style="52" customWidth="1"/>
    <col min="11" max="11" width="6" style="13" customWidth="1"/>
    <col min="12" max="12" width="6" style="13" hidden="1" customWidth="1"/>
    <col min="13" max="13" width="37.85546875" style="6" customWidth="1"/>
    <col min="14" max="15" width="3.42578125" style="6" hidden="1" customWidth="1"/>
    <col min="16" max="16" width="3.5703125" style="6" hidden="1" customWidth="1"/>
    <col min="17" max="30" width="3.42578125" style="6" hidden="1" customWidth="1"/>
    <col min="31" max="31" width="4" style="6" hidden="1" customWidth="1"/>
    <col min="32" max="34" width="3.42578125" style="6" hidden="1" customWidth="1"/>
    <col min="35" max="36" width="3" style="6" hidden="1" customWidth="1"/>
    <col min="37" max="37" width="4.7109375" style="6" hidden="1" customWidth="1"/>
    <col min="38" max="38" width="3.7109375" style="6" hidden="1" customWidth="1"/>
    <col min="39" max="39" width="3" style="6" hidden="1" customWidth="1"/>
    <col min="40" max="44" width="5.28515625" style="6" hidden="1" customWidth="1"/>
    <col min="45" max="45" width="4.85546875" style="6" hidden="1" customWidth="1"/>
    <col min="46" max="46" width="4.7109375" style="6" hidden="1" customWidth="1"/>
    <col min="47" max="47" width="5.28515625" style="6" hidden="1" customWidth="1"/>
    <col min="48" max="48" width="5.140625" style="6" hidden="1" customWidth="1"/>
    <col min="49" max="50" width="7" style="6" hidden="1" customWidth="1"/>
    <col min="51" max="16384" width="9.140625" style="6"/>
  </cols>
  <sheetData>
    <row r="1" spans="1:51" ht="15.75" customHeight="1">
      <c r="A1" s="369" t="str">
        <f>'60 дев'!A1:U1</f>
        <v>Министерство физической культуры и спорта Пензенской области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369"/>
      <c r="Y1" s="369"/>
      <c r="Z1" s="369"/>
      <c r="AA1" s="369"/>
      <c r="AB1" s="369"/>
      <c r="AC1" s="369"/>
      <c r="AD1" s="369"/>
      <c r="AE1" s="369"/>
      <c r="AF1" s="369"/>
      <c r="AG1" s="369"/>
      <c r="AH1" s="369"/>
      <c r="AI1" s="369"/>
      <c r="AJ1" s="369"/>
      <c r="AK1" s="369"/>
      <c r="AL1" s="369"/>
      <c r="AM1" s="369"/>
      <c r="AN1" s="58">
        <v>100</v>
      </c>
      <c r="AO1" s="64">
        <v>110</v>
      </c>
      <c r="AP1" s="58">
        <v>120</v>
      </c>
      <c r="AQ1" s="58">
        <v>130</v>
      </c>
      <c r="AR1" s="58">
        <v>140</v>
      </c>
      <c r="AS1" s="58">
        <v>150</v>
      </c>
      <c r="AT1" s="58">
        <v>165</v>
      </c>
      <c r="AU1" s="58">
        <v>175</v>
      </c>
      <c r="AV1" s="58">
        <v>184</v>
      </c>
      <c r="AW1" s="58">
        <v>194</v>
      </c>
      <c r="AX1" s="58">
        <v>200</v>
      </c>
    </row>
    <row r="2" spans="1:51" ht="20.25" customHeight="1">
      <c r="A2" s="354" t="s">
        <v>49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  <c r="AJ2" s="354"/>
      <c r="AK2" s="354"/>
      <c r="AL2" s="354"/>
      <c r="AM2" s="354"/>
      <c r="AN2" s="58" t="s">
        <v>31</v>
      </c>
      <c r="AO2" s="58" t="s">
        <v>21</v>
      </c>
      <c r="AP2" s="58" t="s">
        <v>20</v>
      </c>
      <c r="AQ2" s="58" t="s">
        <v>19</v>
      </c>
      <c r="AR2" s="58">
        <v>3</v>
      </c>
      <c r="AS2" s="58">
        <v>2</v>
      </c>
      <c r="AT2" s="58">
        <v>1</v>
      </c>
      <c r="AU2" s="58" t="s">
        <v>15</v>
      </c>
      <c r="AV2" s="58" t="s">
        <v>16</v>
      </c>
      <c r="AW2" s="58" t="s">
        <v>17</v>
      </c>
      <c r="AX2" s="58" t="s">
        <v>17</v>
      </c>
    </row>
    <row r="3" spans="1:51" s="16" customFormat="1" ht="15.75" customHeight="1">
      <c r="A3" s="354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  <c r="AB3" s="354"/>
      <c r="AC3" s="354"/>
      <c r="AD3" s="354"/>
      <c r="AE3" s="354"/>
      <c r="AF3" s="354"/>
      <c r="AG3" s="354"/>
      <c r="AH3" s="354"/>
      <c r="AI3" s="354"/>
      <c r="AJ3" s="354"/>
      <c r="AK3" s="354"/>
      <c r="AL3" s="354"/>
      <c r="AM3" s="354"/>
      <c r="AP3" s="18"/>
      <c r="AQ3" s="36"/>
    </row>
    <row r="4" spans="1:51" s="16" customFormat="1" ht="16.5" customHeight="1">
      <c r="A4" s="352" t="s">
        <v>747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2"/>
      <c r="AG4" s="352"/>
      <c r="AH4" s="352"/>
      <c r="AI4" s="352"/>
      <c r="AJ4" s="352"/>
      <c r="AK4" s="352"/>
      <c r="AL4" s="352"/>
      <c r="AM4" s="352"/>
      <c r="AN4" s="55"/>
      <c r="AO4" s="55"/>
      <c r="AP4" s="60"/>
      <c r="AQ4" s="60"/>
      <c r="AR4" s="55"/>
      <c r="AS4" s="55"/>
      <c r="AT4" s="60"/>
      <c r="AU4" s="55"/>
      <c r="AV4" s="55"/>
      <c r="AW4" s="60"/>
      <c r="AX4" s="55"/>
      <c r="AY4" s="55"/>
    </row>
    <row r="5" spans="1:51" s="16" customFormat="1" ht="19.5" customHeight="1">
      <c r="A5" s="355" t="str">
        <f>'60 дев'!A6:U6</f>
        <v>личного первенства XXXVIII Фестиваля легкой атлетики  памяти Героя-Пограничника А.Е. Махалина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  <c r="V5" s="355"/>
      <c r="W5" s="355"/>
      <c r="X5" s="355"/>
      <c r="Y5" s="355"/>
      <c r="Z5" s="355"/>
      <c r="AA5" s="355"/>
      <c r="AB5" s="355"/>
      <c r="AC5" s="355"/>
      <c r="AD5" s="355"/>
      <c r="AE5" s="355"/>
      <c r="AF5" s="355"/>
      <c r="AG5" s="355"/>
      <c r="AH5" s="355"/>
      <c r="AI5" s="355"/>
      <c r="AJ5" s="355"/>
      <c r="AK5" s="355"/>
      <c r="AL5" s="355"/>
      <c r="AM5" s="355"/>
      <c r="AN5" s="55"/>
      <c r="AO5" s="55"/>
      <c r="AP5" s="60"/>
      <c r="AQ5" s="60"/>
      <c r="AR5" s="55"/>
      <c r="AS5" s="55"/>
      <c r="AT5" s="55"/>
      <c r="AU5" s="55"/>
      <c r="AV5" s="55"/>
      <c r="AW5" s="55"/>
      <c r="AX5" s="55"/>
      <c r="AY5" s="55"/>
    </row>
    <row r="6" spans="1:51" s="16" customFormat="1" ht="15.75" customHeight="1">
      <c r="A6" s="14"/>
      <c r="B6" s="14"/>
      <c r="C6" s="12"/>
      <c r="D6" s="19" t="s">
        <v>1</v>
      </c>
      <c r="E6" s="359" t="s">
        <v>58</v>
      </c>
      <c r="F6" s="359"/>
      <c r="G6" s="359"/>
      <c r="H6" s="359"/>
      <c r="I6" s="359"/>
      <c r="J6" s="359"/>
      <c r="K6" s="359"/>
      <c r="L6" s="12"/>
      <c r="M6" s="359" t="s">
        <v>78</v>
      </c>
      <c r="N6" s="359"/>
      <c r="O6" s="359"/>
      <c r="P6" s="359"/>
      <c r="Q6" s="359"/>
      <c r="R6" s="359"/>
      <c r="S6" s="359"/>
      <c r="T6" s="359"/>
      <c r="U6" s="359"/>
      <c r="V6" s="359"/>
      <c r="W6" s="359"/>
      <c r="X6" s="359"/>
      <c r="Y6" s="359"/>
      <c r="Z6" s="359"/>
      <c r="AA6" s="359"/>
      <c r="AB6" s="359"/>
      <c r="AC6" s="359"/>
      <c r="AD6" s="359"/>
      <c r="AE6" s="359"/>
      <c r="AF6" s="359"/>
      <c r="AG6" s="359"/>
      <c r="AH6" s="359"/>
      <c r="AI6" s="359"/>
      <c r="AJ6" s="359"/>
      <c r="AK6" s="359"/>
      <c r="AL6" s="359"/>
      <c r="AM6" s="359"/>
      <c r="AN6" s="55"/>
      <c r="AO6" s="55"/>
      <c r="AP6" s="60"/>
      <c r="AQ6" s="60"/>
      <c r="AR6" s="55"/>
      <c r="AS6" s="55"/>
      <c r="AT6" s="60"/>
      <c r="AU6" s="55"/>
      <c r="AV6" s="55"/>
      <c r="AW6" s="60"/>
      <c r="AX6" s="55"/>
      <c r="AY6" s="55"/>
    </row>
    <row r="7" spans="1:51" s="16" customFormat="1" ht="15.75" customHeight="1">
      <c r="A7" s="14"/>
      <c r="B7" s="14"/>
      <c r="C7" s="251"/>
      <c r="D7" s="19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1"/>
      <c r="AF7" s="251"/>
      <c r="AG7" s="251"/>
      <c r="AH7" s="251"/>
      <c r="AI7" s="251"/>
      <c r="AJ7" s="251"/>
      <c r="AK7" s="251"/>
      <c r="AL7" s="251"/>
      <c r="AM7" s="251"/>
      <c r="AN7" s="55"/>
      <c r="AO7" s="55"/>
      <c r="AP7" s="60"/>
      <c r="AQ7" s="60"/>
      <c r="AR7" s="55"/>
      <c r="AS7" s="55"/>
      <c r="AT7" s="60"/>
      <c r="AU7" s="55"/>
      <c r="AV7" s="55"/>
      <c r="AW7" s="60"/>
      <c r="AX7" s="55"/>
      <c r="AY7" s="55"/>
    </row>
    <row r="8" spans="1:51" s="16" customFormat="1" ht="15.75" customHeight="1">
      <c r="A8" s="352" t="s">
        <v>76</v>
      </c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2"/>
      <c r="S8" s="352"/>
      <c r="T8" s="352"/>
      <c r="U8" s="352"/>
      <c r="V8" s="352"/>
      <c r="W8" s="352"/>
      <c r="X8" s="352"/>
      <c r="Y8" s="352"/>
      <c r="Z8" s="352"/>
      <c r="AA8" s="352"/>
      <c r="AB8" s="352"/>
      <c r="AC8" s="352"/>
      <c r="AD8" s="352"/>
      <c r="AE8" s="352"/>
      <c r="AF8" s="352"/>
      <c r="AG8" s="352"/>
      <c r="AH8" s="352"/>
      <c r="AI8" s="352"/>
      <c r="AJ8" s="352"/>
      <c r="AK8" s="352"/>
      <c r="AL8" s="352"/>
      <c r="AM8" s="352"/>
      <c r="AN8" s="60"/>
      <c r="AO8" s="60"/>
      <c r="AP8" s="61"/>
      <c r="AQ8" s="55"/>
      <c r="AR8" s="55"/>
      <c r="AS8" s="55"/>
      <c r="AT8" s="55"/>
      <c r="AU8" s="55"/>
      <c r="AV8" s="55"/>
      <c r="AW8" s="55"/>
      <c r="AX8" s="55"/>
      <c r="AY8" s="55"/>
    </row>
    <row r="9" spans="1:51" s="16" customFormat="1" ht="15.75" customHeight="1">
      <c r="A9" s="361" t="s">
        <v>44</v>
      </c>
      <c r="B9" s="361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361"/>
      <c r="Z9" s="361"/>
      <c r="AA9" s="361"/>
      <c r="AB9" s="361"/>
      <c r="AC9" s="361"/>
      <c r="AD9" s="361"/>
      <c r="AE9" s="361"/>
      <c r="AF9" s="361"/>
      <c r="AG9" s="361"/>
      <c r="AH9" s="361"/>
      <c r="AI9" s="361"/>
      <c r="AJ9" s="361"/>
      <c r="AK9" s="361"/>
      <c r="AL9" s="361"/>
      <c r="AM9" s="361"/>
      <c r="AN9" s="60"/>
      <c r="AO9" s="60"/>
      <c r="AP9" s="61"/>
      <c r="AQ9" s="60"/>
      <c r="AR9" s="5"/>
      <c r="AS9" s="21"/>
      <c r="AT9" s="72"/>
      <c r="AU9" s="72"/>
      <c r="AV9" s="72"/>
      <c r="AW9" s="72"/>
      <c r="AX9" s="72"/>
      <c r="AY9" s="72"/>
    </row>
    <row r="10" spans="1:51" s="26" customFormat="1" ht="15.75" customHeight="1">
      <c r="A10" s="30"/>
      <c r="B10" s="30"/>
      <c r="C10" s="56"/>
      <c r="D10" s="33"/>
      <c r="E10" s="93"/>
      <c r="F10" s="32"/>
      <c r="G10" s="29"/>
      <c r="H10" s="76"/>
      <c r="I10" s="373" t="s">
        <v>813</v>
      </c>
      <c r="J10" s="373"/>
      <c r="K10" s="373"/>
      <c r="L10" s="57"/>
      <c r="M10" s="28" t="s">
        <v>750</v>
      </c>
      <c r="X10" s="70"/>
      <c r="Y10" s="70"/>
      <c r="Z10" s="374" t="s">
        <v>646</v>
      </c>
      <c r="AA10" s="374"/>
      <c r="AB10" s="374"/>
      <c r="AC10" s="374"/>
      <c r="AD10" s="374"/>
      <c r="AE10" s="374"/>
      <c r="AF10" s="374"/>
      <c r="AG10" s="374"/>
      <c r="AH10" s="374"/>
      <c r="AN10" s="38"/>
      <c r="AO10" s="10"/>
      <c r="AP10" s="20"/>
      <c r="AQ10" s="5"/>
      <c r="AR10" s="5"/>
      <c r="AS10" s="21"/>
      <c r="AT10" s="86"/>
      <c r="AU10" s="86"/>
      <c r="AV10" s="86"/>
      <c r="AW10" s="86"/>
      <c r="AX10" s="86"/>
      <c r="AY10" s="86"/>
    </row>
    <row r="11" spans="1:51" s="27" customFormat="1" ht="15.75" customHeight="1">
      <c r="A11" s="384" t="s">
        <v>40</v>
      </c>
      <c r="B11" s="376" t="s">
        <v>2</v>
      </c>
      <c r="C11" s="376" t="s">
        <v>25</v>
      </c>
      <c r="D11" s="376" t="s">
        <v>3</v>
      </c>
      <c r="E11" s="375" t="s">
        <v>4</v>
      </c>
      <c r="F11" s="376" t="s">
        <v>5</v>
      </c>
      <c r="G11" s="376" t="s">
        <v>6</v>
      </c>
      <c r="H11" s="376" t="s">
        <v>7</v>
      </c>
      <c r="I11" s="385" t="s">
        <v>8</v>
      </c>
      <c r="J11" s="387" t="s">
        <v>10</v>
      </c>
      <c r="K11" s="394" t="s">
        <v>18</v>
      </c>
      <c r="L11" s="382"/>
      <c r="M11" s="376" t="s">
        <v>11</v>
      </c>
      <c r="N11" s="377" t="s">
        <v>39</v>
      </c>
      <c r="O11" s="378"/>
      <c r="P11" s="378"/>
      <c r="Q11" s="378"/>
      <c r="R11" s="378"/>
      <c r="S11" s="378"/>
      <c r="T11" s="378"/>
      <c r="U11" s="378"/>
      <c r="V11" s="378"/>
      <c r="W11" s="378"/>
      <c r="X11" s="378"/>
      <c r="Y11" s="378"/>
      <c r="Z11" s="378"/>
      <c r="AA11" s="378"/>
      <c r="AB11" s="378"/>
      <c r="AC11" s="378"/>
      <c r="AD11" s="378"/>
      <c r="AE11" s="378"/>
      <c r="AF11" s="378"/>
      <c r="AG11" s="378"/>
      <c r="AH11" s="379"/>
      <c r="AI11" s="380" t="s">
        <v>35</v>
      </c>
      <c r="AJ11" s="380" t="s">
        <v>36</v>
      </c>
      <c r="AK11" s="396" t="s">
        <v>37</v>
      </c>
      <c r="AL11" s="392" t="s">
        <v>2</v>
      </c>
      <c r="AM11" s="398" t="s">
        <v>38</v>
      </c>
      <c r="AN11" s="100"/>
      <c r="AO11" s="101"/>
      <c r="AP11" s="24"/>
      <c r="AQ11" s="41"/>
      <c r="AR11" s="41"/>
      <c r="AS11" s="42"/>
      <c r="AT11" s="23"/>
      <c r="AU11" s="23"/>
      <c r="AV11" s="23"/>
      <c r="AW11" s="23"/>
      <c r="AX11" s="23"/>
      <c r="AY11" s="23"/>
    </row>
    <row r="12" spans="1:51" s="27" customFormat="1" ht="13.5" customHeight="1">
      <c r="A12" s="384"/>
      <c r="B12" s="376"/>
      <c r="C12" s="376"/>
      <c r="D12" s="376"/>
      <c r="E12" s="375"/>
      <c r="F12" s="376"/>
      <c r="G12" s="376"/>
      <c r="H12" s="376"/>
      <c r="I12" s="386"/>
      <c r="J12" s="388"/>
      <c r="K12" s="395"/>
      <c r="L12" s="382"/>
      <c r="M12" s="376"/>
      <c r="N12" s="399">
        <v>160</v>
      </c>
      <c r="O12" s="399"/>
      <c r="P12" s="399"/>
      <c r="Q12" s="399">
        <v>165</v>
      </c>
      <c r="R12" s="399"/>
      <c r="S12" s="399"/>
      <c r="T12" s="400">
        <v>170</v>
      </c>
      <c r="U12" s="401"/>
      <c r="V12" s="402"/>
      <c r="W12" s="400">
        <v>175</v>
      </c>
      <c r="X12" s="401"/>
      <c r="Y12" s="402"/>
      <c r="Z12" s="389"/>
      <c r="AA12" s="390"/>
      <c r="AB12" s="391"/>
      <c r="AC12" s="383"/>
      <c r="AD12" s="383"/>
      <c r="AE12" s="383"/>
      <c r="AF12" s="389"/>
      <c r="AG12" s="390"/>
      <c r="AH12" s="391"/>
      <c r="AI12" s="381"/>
      <c r="AJ12" s="381"/>
      <c r="AK12" s="397"/>
      <c r="AL12" s="393"/>
      <c r="AM12" s="398"/>
      <c r="AN12" s="100"/>
      <c r="AO12" s="101"/>
      <c r="AP12" s="24"/>
      <c r="AQ12" s="41"/>
      <c r="AR12" s="41"/>
      <c r="AS12" s="42"/>
      <c r="AT12" s="23"/>
      <c r="AU12" s="23"/>
      <c r="AV12" s="23"/>
      <c r="AW12" s="23"/>
      <c r="AX12" s="23"/>
      <c r="AY12" s="23"/>
    </row>
    <row r="13" spans="1:51" s="247" customFormat="1" ht="30.75" customHeight="1">
      <c r="A13" s="242"/>
      <c r="B13" s="242">
        <v>1</v>
      </c>
      <c r="C13" s="243">
        <v>156</v>
      </c>
      <c r="D13" s="244" t="str">
        <f>VLOOKUP(C13,'Уч дев'!$A$3:$H$520,2,FALSE)</f>
        <v>Коронцевич Дарья</v>
      </c>
      <c r="E13" s="245" t="str">
        <f>VLOOKUP(C13,'Уч дев'!$A$3:$H$520,3,FALSE)</f>
        <v>1995</v>
      </c>
      <c r="F13" s="242" t="str">
        <f>VLOOKUP(C13,'Уч дев'!$A$3:$H$520,4,FALSE)</f>
        <v>КМС</v>
      </c>
      <c r="G13" s="244" t="str">
        <f>VLOOKUP(C13,'Уч дев'!$A$3:$H$520,5,FALSE)</f>
        <v>Мордовия</v>
      </c>
      <c r="H13" s="244">
        <f>VLOOKUP(C13,'Уч дев'!$A$3:$H$520,6,FALSE)</f>
        <v>0</v>
      </c>
      <c r="I13" s="244" t="str">
        <f>VLOOKUP(C13,'Уч дев'!$A$3:$H$520,7,FALSE)</f>
        <v>МГУ им. Н. П. Огарёва</v>
      </c>
      <c r="J13" s="245">
        <v>175</v>
      </c>
      <c r="K13" s="246" t="str">
        <f>LOOKUP(J13,$AN$1:$AX$1,$AN$2:$AX$2)</f>
        <v>КМС</v>
      </c>
      <c r="L13" s="246" t="e">
        <f>LOOKUP(B13,#REF!,#REF!)</f>
        <v>#REF!</v>
      </c>
      <c r="M13" s="244" t="str">
        <f>VLOOKUP(C13,'Уч дев'!$A$3:$H$520,8,FALSE)</f>
        <v>Разов В. Н.</v>
      </c>
      <c r="N13" s="238">
        <v>0</v>
      </c>
      <c r="O13" s="239"/>
      <c r="P13" s="239"/>
      <c r="Q13" s="239">
        <v>0</v>
      </c>
      <c r="R13" s="239"/>
      <c r="S13" s="239"/>
      <c r="T13" s="239">
        <v>0</v>
      </c>
      <c r="U13" s="239"/>
      <c r="V13" s="239"/>
      <c r="W13" s="239" t="s">
        <v>699</v>
      </c>
      <c r="X13" s="239" t="s">
        <v>699</v>
      </c>
      <c r="Y13" s="239" t="s">
        <v>699</v>
      </c>
      <c r="Z13" s="239"/>
      <c r="AA13" s="239"/>
      <c r="AB13" s="239"/>
      <c r="AC13" s="239"/>
      <c r="AD13" s="239"/>
      <c r="AE13" s="239"/>
      <c r="AF13" s="239"/>
      <c r="AG13" s="239"/>
      <c r="AH13" s="239"/>
      <c r="AI13" s="240"/>
      <c r="AJ13" s="240"/>
      <c r="AK13" s="239">
        <v>170</v>
      </c>
      <c r="AL13" s="239">
        <v>1</v>
      </c>
      <c r="AM13" s="241"/>
      <c r="AS13" s="248"/>
    </row>
    <row r="14" spans="1:51">
      <c r="J14" s="63"/>
    </row>
    <row r="15" spans="1:51">
      <c r="J15" s="63"/>
    </row>
    <row r="16" spans="1:51" ht="15.75">
      <c r="B16" s="79"/>
      <c r="D16" s="86" t="s">
        <v>748</v>
      </c>
      <c r="E16" s="249">
        <v>160</v>
      </c>
      <c r="F16" s="237">
        <v>165</v>
      </c>
      <c r="G16" s="235">
        <v>170</v>
      </c>
      <c r="H16" s="235"/>
      <c r="I16" s="250" t="s">
        <v>758</v>
      </c>
      <c r="J16" s="63"/>
    </row>
    <row r="17" spans="2:10" ht="15.75">
      <c r="B17" s="327">
        <v>1</v>
      </c>
      <c r="C17" s="328">
        <v>156</v>
      </c>
      <c r="D17" s="329" t="str">
        <f>VLOOKUP(C17,'Уч дев'!$A$3:$H$520,2,FALSE)</f>
        <v>Коронцевич Дарья</v>
      </c>
      <c r="E17" s="90">
        <v>0</v>
      </c>
      <c r="F17" s="236">
        <v>0</v>
      </c>
      <c r="G17" s="15">
        <v>0</v>
      </c>
      <c r="I17" s="68" t="s">
        <v>749</v>
      </c>
      <c r="J17" s="63"/>
    </row>
    <row r="18" spans="2:10">
      <c r="B18" s="79"/>
      <c r="D18" s="5"/>
      <c r="J18" s="63"/>
    </row>
    <row r="19" spans="2:10">
      <c r="J19" s="63"/>
    </row>
    <row r="20" spans="2:10">
      <c r="J20" s="63"/>
    </row>
    <row r="21" spans="2:10">
      <c r="J21" s="63"/>
    </row>
    <row r="22" spans="2:10">
      <c r="J22" s="63"/>
    </row>
    <row r="23" spans="2:10">
      <c r="J23" s="63"/>
    </row>
    <row r="24" spans="2:10">
      <c r="J24" s="63"/>
    </row>
    <row r="25" spans="2:10">
      <c r="J25" s="63"/>
    </row>
    <row r="26" spans="2:10">
      <c r="J26" s="63"/>
    </row>
    <row r="27" spans="2:10">
      <c r="J27" s="63"/>
    </row>
    <row r="28" spans="2:10">
      <c r="J28" s="63"/>
    </row>
  </sheetData>
  <sheetProtection password="C628" sheet="1" objects="1" scenarios="1" formatCells="0" formatColumns="0" formatRows="0" insertColumns="0" insertRows="0" insertHyperlinks="0" deleteColumns="0" deleteRows="0"/>
  <customSheetViews>
    <customSheetView guid="{948F6758-08EB-455E-9DF2-723DFC2E4E47}" showPageBreaks="1" printArea="1" hiddenColumns="1" view="pageBreakPreview" topLeftCell="B3">
      <selection activeCell="M21" sqref="M21"/>
      <colBreaks count="2" manualBreakCount="2">
        <brk id="13" max="1048575" man="1"/>
        <brk id="39" max="1048575" man="1"/>
      </colBreaks>
      <pageMargins left="0.19685039370078741" right="0.15748031496062992" top="0.15748031496062992" bottom="0.15748031496062992" header="0.15748031496062992" footer="0.15748031496062992"/>
      <printOptions horizontalCentered="1"/>
      <pageSetup paperSize="9" fitToHeight="2" orientation="landscape" r:id="rId1"/>
      <headerFooter alignWithMargins="0"/>
    </customSheetView>
    <customSheetView guid="{AB6DF331-6F3D-4A04-9B31-9285668B630A}" showPageBreaks="1" view="pageBreakPreview" topLeftCell="K7">
      <selection activeCell="A9" sqref="A9:IV9"/>
      <colBreaks count="4" manualBreakCount="4">
        <brk id="15" max="34" man="1"/>
        <brk id="19" max="35" man="1"/>
        <brk id="44" max="108" man="1"/>
        <brk id="45" max="108" man="1"/>
      </colBreaks>
      <pageMargins left="0.2" right="0.15748031496062992" top="0.15748031496062992" bottom="0.15748031496062992" header="0.15748031496062992" footer="0.15748031496062992"/>
      <printOptions horizontalCentered="1"/>
      <pageSetup paperSize="9" scale="84" fitToHeight="2" orientation="landscape" r:id="rId2"/>
      <headerFooter alignWithMargins="0"/>
    </customSheetView>
    <customSheetView guid="{2CB5C6AB-8CA4-4A12-8C86-30C44E11A564}" showPageBreaks="1" fitToPage="1" printArea="1" hiddenColumns="1" view="pageBreakPreview" topLeftCell="B6">
      <selection activeCell="E26" sqref="E26"/>
      <pageMargins left="0.15748031496062992" right="0.15748031496062992" top="0.15748031496062992" bottom="0.15748031496062992" header="0.15748031496062992" footer="0.15748031496062992"/>
      <printOptions horizontalCentered="1"/>
      <pageSetup paperSize="9" orientation="landscape" r:id="rId3"/>
      <headerFooter alignWithMargins="0"/>
    </customSheetView>
    <customSheetView guid="{A52F393E-587E-40A2-B224-F36DC3F0F66D}" showPageBreaks="1" view="pageBreakPreview" topLeftCell="A21">
      <selection activeCell="F33" sqref="F33"/>
      <colBreaks count="3" manualBreakCount="3">
        <brk id="18" max="108" man="1"/>
        <brk id="45" max="108" man="1"/>
        <brk id="46" max="108" man="1"/>
      </colBreaks>
      <pageMargins left="0.2" right="0.15748031496062992" top="0.15748031496062992" bottom="0.15748031496062992" header="0.15748031496062992" footer="0.15748031496062992"/>
      <printOptions horizontalCentered="1"/>
      <pageSetup paperSize="9" scale="93" fitToHeight="2" orientation="landscape" r:id="rId4"/>
      <headerFooter alignWithMargins="0"/>
    </customSheetView>
    <customSheetView guid="{4654A10B-BF2C-4F91-B821-84CF341F9FF3}" scale="90" showPageBreaks="1" printArea="1" hiddenColumns="1" view="pageBreakPreview">
      <selection activeCell="A13" sqref="A13:XFD13"/>
      <pageMargins left="0.16" right="0.15748031496062992" top="0.15748031496062992" bottom="0.15748031496062992" header="0.15748031496062992" footer="0.15748031496062992"/>
      <printOptions horizontalCentered="1"/>
      <pageSetup paperSize="9" scale="81" orientation="landscape" r:id="rId5"/>
      <headerFooter alignWithMargins="0"/>
    </customSheetView>
    <customSheetView guid="{E05EE54E-E471-44B0-925C-BA927179E512}" showPageBreaks="1" printArea="1" hiddenColumns="1" view="pageBreakPreview" topLeftCell="B3">
      <selection activeCell="M21" sqref="M21"/>
      <colBreaks count="2" manualBreakCount="2">
        <brk id="13" max="1048575" man="1"/>
        <brk id="39" max="1048575" man="1"/>
      </colBreaks>
      <pageMargins left="0.19685039370078741" right="0.15748031496062992" top="0.15748031496062992" bottom="0.15748031496062992" header="0.15748031496062992" footer="0.15748031496062992"/>
      <printOptions horizontalCentered="1"/>
      <pageSetup paperSize="9" fitToHeight="2" orientation="landscape" r:id="rId6"/>
      <headerFooter alignWithMargins="0"/>
    </customSheetView>
  </customSheetViews>
  <mergeCells count="37">
    <mergeCell ref="AM11:AM12"/>
    <mergeCell ref="N12:P12"/>
    <mergeCell ref="Q12:S12"/>
    <mergeCell ref="T12:V12"/>
    <mergeCell ref="W12:Y12"/>
    <mergeCell ref="Z12:AB12"/>
    <mergeCell ref="G11:G12"/>
    <mergeCell ref="J11:J12"/>
    <mergeCell ref="AF12:AH12"/>
    <mergeCell ref="M11:M12"/>
    <mergeCell ref="AL11:AL12"/>
    <mergeCell ref="AJ11:AJ12"/>
    <mergeCell ref="K11:K12"/>
    <mergeCell ref="AK11:AK12"/>
    <mergeCell ref="A1:AM1"/>
    <mergeCell ref="M6:AM6"/>
    <mergeCell ref="A2:AM2"/>
    <mergeCell ref="E6:K6"/>
    <mergeCell ref="A3:AM3"/>
    <mergeCell ref="A4:AM4"/>
    <mergeCell ref="A5:AM5"/>
    <mergeCell ref="I10:K10"/>
    <mergeCell ref="A8:AM8"/>
    <mergeCell ref="A9:AM9"/>
    <mergeCell ref="Z10:AH10"/>
    <mergeCell ref="E11:E12"/>
    <mergeCell ref="F11:F12"/>
    <mergeCell ref="N11:AH11"/>
    <mergeCell ref="AI11:AI12"/>
    <mergeCell ref="L11:L12"/>
    <mergeCell ref="AC12:AE12"/>
    <mergeCell ref="A11:A12"/>
    <mergeCell ref="B11:B12"/>
    <mergeCell ref="C11:C12"/>
    <mergeCell ref="H11:H12"/>
    <mergeCell ref="I11:I12"/>
    <mergeCell ref="D11:D12"/>
  </mergeCells>
  <phoneticPr fontId="7" type="noConversion"/>
  <printOptions horizontalCentered="1"/>
  <pageMargins left="0.19685039370078741" right="0.15748031496062992" top="0.15748031496062992" bottom="0.15748031496062992" header="0.15748031496062992" footer="0.15748031496062992"/>
  <pageSetup paperSize="9" fitToHeight="2" orientation="landscape" r:id="rId7"/>
  <headerFooter alignWithMargins="0"/>
  <colBreaks count="2" manualBreakCount="2">
    <brk id="13" max="1048575" man="1"/>
    <brk id="3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indexed="45"/>
    <pageSetUpPr fitToPage="1"/>
  </sheetPr>
  <dimension ref="A1:AH29"/>
  <sheetViews>
    <sheetView view="pageBreakPreview" zoomScaleSheetLayoutView="90" workbookViewId="0">
      <selection activeCell="C24" sqref="C24"/>
    </sheetView>
  </sheetViews>
  <sheetFormatPr defaultRowHeight="15.75"/>
  <cols>
    <col min="1" max="1" width="6.5703125" style="15" customWidth="1"/>
    <col min="2" max="2" width="4.85546875" style="13" hidden="1" customWidth="1"/>
    <col min="3" max="3" width="25.42578125" style="6" customWidth="1"/>
    <col min="4" max="4" width="8.5703125" style="90" customWidth="1"/>
    <col min="5" max="5" width="6" style="13" customWidth="1"/>
    <col min="6" max="6" width="19.28515625" style="9" customWidth="1"/>
    <col min="7" max="7" width="10.85546875" style="74" hidden="1" customWidth="1"/>
    <col min="8" max="8" width="29.85546875" style="68" customWidth="1"/>
    <col min="9" max="9" width="6.140625" style="98" customWidth="1"/>
    <col min="10" max="10" width="6" style="105" customWidth="1"/>
    <col min="11" max="11" width="7.28515625" style="12" customWidth="1"/>
    <col min="12" max="12" width="35" style="6" customWidth="1"/>
    <col min="13" max="19" width="9.5703125" style="6" hidden="1" customWidth="1"/>
    <col min="20" max="20" width="8.140625" style="6" hidden="1" customWidth="1"/>
    <col min="21" max="21" width="4.7109375" style="6" hidden="1" customWidth="1"/>
    <col min="22" max="22" width="3.5703125" style="6" hidden="1" customWidth="1"/>
    <col min="23" max="33" width="6.7109375" style="6" hidden="1" customWidth="1"/>
    <col min="34" max="16384" width="9.140625" style="6"/>
  </cols>
  <sheetData>
    <row r="1" spans="1:34" ht="15.75" customHeight="1">
      <c r="A1" s="369" t="str">
        <f>'60 дев'!A1:U1</f>
        <v>Министерство физической культуры и спорта Пензенской области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403"/>
      <c r="W1" s="59">
        <v>3</v>
      </c>
      <c r="X1" s="59">
        <v>3.6</v>
      </c>
      <c r="Y1" s="59">
        <v>4</v>
      </c>
      <c r="Z1" s="59">
        <v>4.3</v>
      </c>
      <c r="AA1" s="59">
        <v>4.7</v>
      </c>
      <c r="AB1" s="59">
        <v>5.2</v>
      </c>
      <c r="AC1" s="59">
        <v>5.6</v>
      </c>
      <c r="AD1" s="59">
        <v>6</v>
      </c>
      <c r="AE1" s="59">
        <v>6.3</v>
      </c>
      <c r="AF1" s="59">
        <v>6.7</v>
      </c>
      <c r="AG1" s="59">
        <v>7</v>
      </c>
    </row>
    <row r="2" spans="1:34" ht="20.25" customHeight="1">
      <c r="A2" s="354" t="s">
        <v>49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404"/>
      <c r="W2" s="58" t="s">
        <v>31</v>
      </c>
      <c r="X2" s="58" t="s">
        <v>21</v>
      </c>
      <c r="Y2" s="58" t="s">
        <v>20</v>
      </c>
      <c r="Z2" s="58" t="s">
        <v>19</v>
      </c>
      <c r="AA2" s="58">
        <v>3</v>
      </c>
      <c r="AB2" s="58">
        <v>2</v>
      </c>
      <c r="AC2" s="58">
        <v>1</v>
      </c>
      <c r="AD2" s="58" t="s">
        <v>15</v>
      </c>
      <c r="AE2" s="58" t="s">
        <v>16</v>
      </c>
      <c r="AF2" s="58" t="s">
        <v>17</v>
      </c>
      <c r="AG2" s="58" t="s">
        <v>17</v>
      </c>
    </row>
    <row r="3" spans="1:34" s="16" customFormat="1" ht="11.25" customHeight="1">
      <c r="A3" s="354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Y3" s="18"/>
      <c r="Z3" s="36"/>
    </row>
    <row r="4" spans="1:34" s="16" customFormat="1" ht="18" customHeight="1">
      <c r="A4" s="352" t="s">
        <v>747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55"/>
      <c r="X4" s="55"/>
      <c r="Y4" s="60"/>
      <c r="Z4" s="60"/>
      <c r="AA4" s="55"/>
      <c r="AB4" s="55"/>
      <c r="AC4" s="60"/>
      <c r="AD4" s="55"/>
      <c r="AE4" s="55"/>
      <c r="AF4" s="60"/>
      <c r="AG4" s="55"/>
      <c r="AH4" s="55"/>
    </row>
    <row r="5" spans="1:34" s="16" customFormat="1" ht="33" customHeight="1">
      <c r="A5" s="355" t="str">
        <f>'60 дев'!A6:U6</f>
        <v>личного первенства XXXVIII Фестиваля легкой атлетики  памяти Героя-Пограничника А.Е. Махалина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  <c r="V5" s="355"/>
      <c r="W5" s="55"/>
      <c r="X5" s="55"/>
      <c r="Y5" s="60"/>
      <c r="Z5" s="60"/>
      <c r="AA5" s="55"/>
      <c r="AB5" s="55"/>
      <c r="AC5" s="55"/>
      <c r="AD5" s="55"/>
      <c r="AE5" s="55"/>
      <c r="AF5" s="55"/>
      <c r="AG5" s="55"/>
      <c r="AH5" s="55"/>
    </row>
    <row r="6" spans="1:34" s="16" customFormat="1" ht="15.75" customHeight="1">
      <c r="A6" s="14"/>
      <c r="B6" s="12"/>
      <c r="C6" s="19" t="s">
        <v>1</v>
      </c>
      <c r="D6" s="359" t="s">
        <v>58</v>
      </c>
      <c r="E6" s="359"/>
      <c r="F6" s="359"/>
      <c r="G6" s="359"/>
      <c r="H6" s="359"/>
      <c r="I6" s="359"/>
      <c r="J6" s="359"/>
      <c r="K6" s="359"/>
      <c r="L6" s="359" t="s">
        <v>399</v>
      </c>
      <c r="M6" s="359"/>
      <c r="N6" s="359"/>
      <c r="O6" s="359"/>
      <c r="P6" s="359"/>
      <c r="Q6" s="359"/>
      <c r="R6" s="359"/>
      <c r="S6" s="359"/>
      <c r="T6" s="359"/>
      <c r="U6" s="359"/>
      <c r="V6" s="359"/>
      <c r="W6" s="55"/>
      <c r="X6" s="55"/>
      <c r="Y6" s="60"/>
      <c r="Z6" s="60"/>
      <c r="AA6" s="55"/>
      <c r="AB6" s="55"/>
      <c r="AC6" s="60"/>
      <c r="AD6" s="55"/>
      <c r="AE6" s="55"/>
      <c r="AF6" s="60"/>
      <c r="AG6" s="55"/>
      <c r="AH6" s="55"/>
    </row>
    <row r="7" spans="1:34" s="16" customFormat="1" ht="15.75" customHeight="1">
      <c r="A7" s="352" t="s">
        <v>76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2"/>
      <c r="Q7" s="352"/>
      <c r="R7" s="352"/>
      <c r="S7" s="352"/>
      <c r="T7" s="352"/>
      <c r="U7" s="352"/>
      <c r="V7" s="352"/>
      <c r="W7" s="60"/>
      <c r="X7" s="60"/>
      <c r="Y7" s="61"/>
      <c r="Z7" s="55"/>
      <c r="AA7" s="55"/>
      <c r="AB7" s="55"/>
      <c r="AC7" s="55"/>
      <c r="AD7" s="55"/>
      <c r="AE7" s="55"/>
      <c r="AF7" s="55"/>
      <c r="AG7" s="55"/>
      <c r="AH7" s="55"/>
    </row>
    <row r="8" spans="1:34" s="16" customFormat="1" ht="15.75" customHeight="1">
      <c r="A8" s="361" t="s">
        <v>45</v>
      </c>
      <c r="B8" s="361"/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61"/>
      <c r="V8" s="361"/>
      <c r="W8" s="60"/>
      <c r="X8" s="60"/>
      <c r="Y8" s="61"/>
      <c r="Z8" s="60"/>
      <c r="AA8" s="5"/>
      <c r="AB8" s="21"/>
      <c r="AC8" s="72"/>
      <c r="AD8" s="72"/>
      <c r="AE8" s="72"/>
      <c r="AF8" s="72"/>
      <c r="AG8" s="72"/>
      <c r="AH8" s="72"/>
    </row>
    <row r="9" spans="1:34" s="26" customFormat="1" ht="15.75" customHeight="1">
      <c r="A9" s="30"/>
      <c r="B9" s="56"/>
      <c r="C9" s="33"/>
      <c r="D9" s="93"/>
      <c r="E9" s="32"/>
      <c r="F9" s="29"/>
      <c r="G9" s="76"/>
      <c r="H9" s="373" t="s">
        <v>814</v>
      </c>
      <c r="I9" s="373"/>
      <c r="J9" s="373"/>
      <c r="K9" s="373"/>
      <c r="L9" s="28" t="s">
        <v>595</v>
      </c>
      <c r="Q9" s="374" t="s">
        <v>398</v>
      </c>
      <c r="R9" s="374"/>
      <c r="S9" s="374"/>
      <c r="T9" s="26" t="s">
        <v>595</v>
      </c>
      <c r="W9" s="38"/>
      <c r="X9" s="10"/>
      <c r="Y9" s="20"/>
      <c r="Z9" s="5"/>
      <c r="AA9" s="5"/>
      <c r="AB9" s="21"/>
      <c r="AC9" s="86"/>
      <c r="AD9" s="86"/>
      <c r="AE9" s="86"/>
      <c r="AF9" s="86"/>
      <c r="AG9" s="86"/>
      <c r="AH9" s="86"/>
    </row>
    <row r="10" spans="1:34" s="27" customFormat="1" ht="18" customHeight="1">
      <c r="A10" s="376" t="s">
        <v>671</v>
      </c>
      <c r="B10" s="376" t="s">
        <v>25</v>
      </c>
      <c r="C10" s="376" t="s">
        <v>3</v>
      </c>
      <c r="D10" s="375" t="s">
        <v>4</v>
      </c>
      <c r="E10" s="376" t="s">
        <v>5</v>
      </c>
      <c r="F10" s="376" t="s">
        <v>6</v>
      </c>
      <c r="G10" s="376" t="s">
        <v>7</v>
      </c>
      <c r="H10" s="376" t="s">
        <v>8</v>
      </c>
      <c r="I10" s="405" t="s">
        <v>0</v>
      </c>
      <c r="J10" s="405" t="s">
        <v>10</v>
      </c>
      <c r="K10" s="376" t="s">
        <v>18</v>
      </c>
      <c r="L10" s="376" t="s">
        <v>11</v>
      </c>
      <c r="M10" s="406" t="s">
        <v>46</v>
      </c>
      <c r="N10" s="406"/>
      <c r="O10" s="406"/>
      <c r="P10" s="406"/>
      <c r="Q10" s="406"/>
      <c r="R10" s="406"/>
      <c r="S10" s="406"/>
      <c r="T10" s="406" t="s">
        <v>13</v>
      </c>
      <c r="U10" s="407" t="s">
        <v>2</v>
      </c>
      <c r="V10" s="408" t="s">
        <v>38</v>
      </c>
      <c r="W10" s="114"/>
      <c r="X10" s="115"/>
      <c r="Y10" s="24"/>
      <c r="Z10" s="23"/>
      <c r="AA10" s="23"/>
      <c r="AB10" s="24"/>
      <c r="AC10" s="23"/>
      <c r="AD10" s="23"/>
      <c r="AE10" s="23"/>
      <c r="AF10" s="23"/>
      <c r="AG10" s="23"/>
      <c r="AH10" s="23"/>
    </row>
    <row r="11" spans="1:34" s="27" customFormat="1" ht="17.25" customHeight="1">
      <c r="A11" s="376"/>
      <c r="B11" s="376"/>
      <c r="C11" s="376"/>
      <c r="D11" s="375"/>
      <c r="E11" s="376"/>
      <c r="F11" s="376"/>
      <c r="G11" s="376"/>
      <c r="H11" s="376"/>
      <c r="I11" s="405"/>
      <c r="J11" s="405"/>
      <c r="K11" s="376"/>
      <c r="L11" s="376"/>
      <c r="M11" s="330">
        <v>1</v>
      </c>
      <c r="N11" s="330">
        <v>2</v>
      </c>
      <c r="O11" s="330">
        <v>3</v>
      </c>
      <c r="P11" s="331"/>
      <c r="Q11" s="330">
        <v>4</v>
      </c>
      <c r="R11" s="330">
        <v>5</v>
      </c>
      <c r="S11" s="330">
        <v>6</v>
      </c>
      <c r="T11" s="406"/>
      <c r="U11" s="407"/>
      <c r="V11" s="408"/>
      <c r="W11" s="114"/>
      <c r="X11" s="115"/>
      <c r="Y11" s="24"/>
      <c r="Z11" s="23"/>
      <c r="AA11" s="23"/>
      <c r="AB11" s="24"/>
      <c r="AC11" s="23"/>
      <c r="AD11" s="23"/>
      <c r="AE11" s="23"/>
      <c r="AF11" s="23"/>
      <c r="AG11" s="23"/>
      <c r="AH11" s="23"/>
    </row>
    <row r="12" spans="1:34" s="103" customFormat="1" ht="16.5" customHeight="1">
      <c r="A12" s="332">
        <v>1</v>
      </c>
      <c r="B12" s="333">
        <v>88</v>
      </c>
      <c r="C12" s="334" t="str">
        <f>VLOOKUP(B12,'Уч дев'!$A$3:$H$520,2,FALSE)</f>
        <v>Исаева Юлия</v>
      </c>
      <c r="D12" s="335" t="str">
        <f>VLOOKUP(B12,'Уч дев'!$A$3:$H$520,3,FALSE)</f>
        <v>1996</v>
      </c>
      <c r="E12" s="332" t="str">
        <f>VLOOKUP(B12,'Уч дев'!$A$3:$H$520,4,FALSE)</f>
        <v>КМС</v>
      </c>
      <c r="F12" s="334" t="str">
        <f>VLOOKUP(B12,'Уч дев'!$A$3:$H$520,5,FALSE)</f>
        <v>Мордовия</v>
      </c>
      <c r="G12" s="334">
        <f>VLOOKUP(B12,'Уч дев'!$A$3:$H$520,6,FALSE)</f>
        <v>0</v>
      </c>
      <c r="H12" s="334" t="str">
        <f>VLOOKUP(B12,'Уч дев'!$A$3:$H$520,7,FALSE)</f>
        <v>КСШОР</v>
      </c>
      <c r="I12" s="336"/>
      <c r="J12" s="336">
        <v>5.73</v>
      </c>
      <c r="K12" s="337">
        <f>LOOKUP(J12,$W$1:$AG$1,$W$2:$AG$2)</f>
        <v>1</v>
      </c>
      <c r="L12" s="334" t="str">
        <f>VLOOKUP(B12,'Уч дев'!$A$3:$H$520,8,FALSE)</f>
        <v>Иванов А.И., Кондов Г.И.</v>
      </c>
      <c r="M12" s="338"/>
      <c r="N12" s="338"/>
      <c r="O12" s="338"/>
      <c r="P12" s="339"/>
      <c r="Q12" s="338"/>
      <c r="R12" s="338"/>
      <c r="S12" s="338"/>
      <c r="T12" s="338"/>
      <c r="U12" s="338"/>
      <c r="V12" s="339"/>
    </row>
    <row r="13" spans="1:34" s="103" customFormat="1" ht="16.5" customHeight="1">
      <c r="A13" s="332"/>
      <c r="B13" s="333"/>
      <c r="C13" s="334"/>
      <c r="D13" s="335"/>
      <c r="E13" s="332">
        <v>5.55</v>
      </c>
      <c r="F13" s="334" t="s">
        <v>698</v>
      </c>
      <c r="G13" s="334"/>
      <c r="H13" s="334" t="s">
        <v>700</v>
      </c>
      <c r="I13" s="336"/>
      <c r="J13" s="336"/>
      <c r="K13" s="337"/>
      <c r="L13" s="334"/>
      <c r="M13" s="338"/>
      <c r="N13" s="338"/>
      <c r="O13" s="338"/>
      <c r="P13" s="339"/>
      <c r="Q13" s="338"/>
      <c r="R13" s="338"/>
      <c r="S13" s="338"/>
      <c r="T13" s="338"/>
      <c r="U13" s="338"/>
      <c r="V13" s="339"/>
    </row>
    <row r="14" spans="1:34" s="103" customFormat="1" ht="16.5" customHeight="1">
      <c r="A14" s="332">
        <v>2</v>
      </c>
      <c r="B14" s="333">
        <v>945</v>
      </c>
      <c r="C14" s="334" t="str">
        <f>VLOOKUP(B14,'Уч дев'!$A$3:$H$520,2,FALSE)</f>
        <v>Иванова Валерия</v>
      </c>
      <c r="D14" s="335" t="str">
        <f>VLOOKUP(B14,'Уч дев'!$A$3:$H$520,3,FALSE)</f>
        <v>1996</v>
      </c>
      <c r="E14" s="332">
        <f>VLOOKUP(B14,'Уч дев'!$A$3:$H$520,4,FALSE)</f>
        <v>0</v>
      </c>
      <c r="F14" s="334" t="str">
        <f>VLOOKUP(B14,'Уч дев'!$A$3:$H$520,5,FALSE)</f>
        <v>Тамбовская</v>
      </c>
      <c r="G14" s="334">
        <f>VLOOKUP(B14,'Уч дев'!$A$3:$H$520,6,FALSE)</f>
        <v>0</v>
      </c>
      <c r="H14" s="334" t="str">
        <f>VLOOKUP(B14,'Уч дев'!$A$3:$H$520,7,FALSE)</f>
        <v>СДЮСШОР "ЦПС по ЦИВС"</v>
      </c>
      <c r="I14" s="336"/>
      <c r="J14" s="336">
        <v>5.26</v>
      </c>
      <c r="K14" s="337">
        <f>LOOKUP(J14,$W$1:$AG$1,$W$2:$AG$2)</f>
        <v>2</v>
      </c>
      <c r="L14" s="334" t="str">
        <f>VLOOKUP(B14,'Уч дев'!$A$3:$H$520,8,FALSE)</f>
        <v>Иванов А.Н.</v>
      </c>
      <c r="M14" s="340"/>
      <c r="N14" s="340"/>
      <c r="O14" s="340"/>
      <c r="P14" s="341"/>
      <c r="Q14" s="340"/>
      <c r="R14" s="340"/>
      <c r="S14" s="340"/>
      <c r="T14" s="340"/>
      <c r="U14" s="340"/>
      <c r="V14" s="342"/>
      <c r="W14" s="106"/>
      <c r="X14" s="104"/>
      <c r="AB14" s="116"/>
    </row>
    <row r="15" spans="1:34" s="103" customFormat="1" ht="16.5" customHeight="1">
      <c r="A15" s="332"/>
      <c r="B15" s="333"/>
      <c r="C15" s="334"/>
      <c r="D15" s="335"/>
      <c r="E15" s="332" t="s">
        <v>699</v>
      </c>
      <c r="F15" s="334" t="s">
        <v>701</v>
      </c>
      <c r="G15" s="334"/>
      <c r="H15" s="334" t="s">
        <v>702</v>
      </c>
      <c r="I15" s="336"/>
      <c r="J15" s="336"/>
      <c r="K15" s="337"/>
      <c r="L15" s="334"/>
      <c r="M15" s="340"/>
      <c r="N15" s="340"/>
      <c r="O15" s="340"/>
      <c r="P15" s="341"/>
      <c r="Q15" s="340"/>
      <c r="R15" s="340"/>
      <c r="S15" s="340"/>
      <c r="T15" s="340"/>
      <c r="U15" s="340"/>
      <c r="V15" s="342"/>
      <c r="W15" s="106"/>
      <c r="X15" s="104"/>
      <c r="AB15" s="116"/>
    </row>
    <row r="16" spans="1:34" s="103" customFormat="1" ht="16.5" customHeight="1">
      <c r="A16" s="332">
        <v>3</v>
      </c>
      <c r="B16" s="333">
        <v>176</v>
      </c>
      <c r="C16" s="334" t="str">
        <f>VLOOKUP(B16,'Уч дев'!$A$3:$H$520,2,FALSE)</f>
        <v>Пивцайкина Алена</v>
      </c>
      <c r="D16" s="335" t="str">
        <f>VLOOKUP(B16,'Уч дев'!$A$3:$H$520,3,FALSE)</f>
        <v>1999</v>
      </c>
      <c r="E16" s="332" t="str">
        <f>VLOOKUP(B16,'Уч дев'!$A$3:$H$520,4,FALSE)</f>
        <v>1</v>
      </c>
      <c r="F16" s="334" t="str">
        <f>VLOOKUP(B16,'Уч дев'!$A$3:$H$520,5,FALSE)</f>
        <v>Мордовия</v>
      </c>
      <c r="G16" s="334">
        <f>VLOOKUP(B16,'Уч дев'!$A$3:$H$520,6,FALSE)</f>
        <v>0</v>
      </c>
      <c r="H16" s="334" t="str">
        <f>VLOOKUP(B16,'Уч дев'!$A$3:$H$520,7,FALSE)</f>
        <v>МГУ им. Н. П. Огарёва</v>
      </c>
      <c r="I16" s="336"/>
      <c r="J16" s="336">
        <v>5.17</v>
      </c>
      <c r="K16" s="337">
        <f>LOOKUP(J16,$W$1:$AG$1,$W$2:$AG$2)</f>
        <v>3</v>
      </c>
      <c r="L16" s="334" t="str">
        <f>VLOOKUP(B16,'Уч дев'!$A$3:$H$520,8,FALSE)</f>
        <v>Разов В. Н.</v>
      </c>
      <c r="M16" s="340"/>
      <c r="N16" s="340"/>
      <c r="O16" s="340"/>
      <c r="P16" s="341"/>
      <c r="Q16" s="340"/>
      <c r="R16" s="340"/>
      <c r="S16" s="340"/>
      <c r="T16" s="340"/>
      <c r="U16" s="340"/>
      <c r="V16" s="342"/>
      <c r="AB16" s="116"/>
    </row>
    <row r="17" spans="1:28" s="103" customFormat="1" ht="16.5" customHeight="1">
      <c r="A17" s="332"/>
      <c r="B17" s="333"/>
      <c r="C17" s="334"/>
      <c r="D17" s="335"/>
      <c r="E17" s="332">
        <v>5.04</v>
      </c>
      <c r="F17" s="334" t="s">
        <v>708</v>
      </c>
      <c r="G17" s="334"/>
      <c r="H17" s="334" t="s">
        <v>703</v>
      </c>
      <c r="I17" s="336"/>
      <c r="J17" s="336"/>
      <c r="K17" s="337"/>
      <c r="L17" s="334"/>
      <c r="M17" s="340"/>
      <c r="N17" s="340"/>
      <c r="O17" s="340"/>
      <c r="P17" s="341"/>
      <c r="Q17" s="340"/>
      <c r="R17" s="340"/>
      <c r="S17" s="340"/>
      <c r="T17" s="340"/>
      <c r="U17" s="340"/>
      <c r="V17" s="342"/>
      <c r="AB17" s="116"/>
    </row>
    <row r="18" spans="1:28" s="103" customFormat="1" ht="16.5" customHeight="1">
      <c r="A18" s="332">
        <v>4</v>
      </c>
      <c r="B18" s="333">
        <v>944</v>
      </c>
      <c r="C18" s="334" t="str">
        <f>VLOOKUP(B18,'Уч дев'!$A$3:$H$520,2,FALSE)</f>
        <v>Балясникова Евгения</v>
      </c>
      <c r="D18" s="335" t="str">
        <f>VLOOKUP(B18,'Уч дев'!$A$3:$H$520,3,FALSE)</f>
        <v>1999</v>
      </c>
      <c r="E18" s="332">
        <f>VLOOKUP(B18,'Уч дев'!$A$3:$H$520,4,FALSE)</f>
        <v>0</v>
      </c>
      <c r="F18" s="334" t="str">
        <f>VLOOKUP(B18,'Уч дев'!$A$3:$H$520,5,FALSE)</f>
        <v>Тамбовская</v>
      </c>
      <c r="G18" s="334">
        <f>VLOOKUP(B18,'Уч дев'!$A$3:$H$520,6,FALSE)</f>
        <v>0</v>
      </c>
      <c r="H18" s="334" t="str">
        <f>VLOOKUP(B18,'Уч дев'!$A$3:$H$520,7,FALSE)</f>
        <v>СДЮСШОР "ЦПС по ЦИВС"</v>
      </c>
      <c r="I18" s="336"/>
      <c r="J18" s="336">
        <v>5.12</v>
      </c>
      <c r="K18" s="337">
        <f>LOOKUP(J18,$W$1:$AG$1,$W$2:$AG$2)</f>
        <v>3</v>
      </c>
      <c r="L18" s="334" t="str">
        <f>VLOOKUP(B18,'Уч дев'!$A$3:$H$520,8,FALSE)</f>
        <v>Иванов А.Н.</v>
      </c>
      <c r="M18" s="343"/>
      <c r="N18" s="343"/>
      <c r="O18" s="343"/>
      <c r="P18" s="341"/>
      <c r="Q18" s="343"/>
      <c r="R18" s="343"/>
      <c r="S18" s="343"/>
      <c r="T18" s="343"/>
      <c r="U18" s="343"/>
      <c r="V18" s="342"/>
      <c r="W18" s="112"/>
      <c r="X18" s="107"/>
    </row>
    <row r="19" spans="1:28" s="103" customFormat="1" ht="16.5" customHeight="1">
      <c r="A19" s="332"/>
      <c r="B19" s="333"/>
      <c r="C19" s="334"/>
      <c r="D19" s="335"/>
      <c r="E19" s="332">
        <v>5.01</v>
      </c>
      <c r="F19" s="334" t="s">
        <v>707</v>
      </c>
      <c r="G19" s="334"/>
      <c r="H19" s="334" t="s">
        <v>704</v>
      </c>
      <c r="I19" s="336"/>
      <c r="J19" s="336"/>
      <c r="K19" s="337"/>
      <c r="L19" s="334"/>
      <c r="M19" s="343"/>
      <c r="N19" s="343"/>
      <c r="O19" s="343"/>
      <c r="P19" s="341"/>
      <c r="Q19" s="343"/>
      <c r="R19" s="343"/>
      <c r="S19" s="343"/>
      <c r="T19" s="343"/>
      <c r="U19" s="343"/>
      <c r="V19" s="342"/>
      <c r="W19" s="112"/>
      <c r="X19" s="107"/>
    </row>
    <row r="20" spans="1:28" s="103" customFormat="1" ht="16.5" customHeight="1">
      <c r="A20" s="332">
        <v>5</v>
      </c>
      <c r="B20" s="333">
        <v>512</v>
      </c>
      <c r="C20" s="334" t="str">
        <f>VLOOKUP(B20,'Уч дев'!$A$3:$H$520,2,FALSE)</f>
        <v>Гаврилина Ангелина</v>
      </c>
      <c r="D20" s="335">
        <f>VLOOKUP(B20,'Уч дев'!$A$3:$H$520,3,FALSE)</f>
        <v>1999</v>
      </c>
      <c r="E20" s="332">
        <f>VLOOKUP(B20,'Уч дев'!$A$3:$H$520,4,FALSE)</f>
        <v>1</v>
      </c>
      <c r="F20" s="334" t="str">
        <f>VLOOKUP(B20,'Уч дев'!$A$3:$H$520,5,FALSE)</f>
        <v>Самарская</v>
      </c>
      <c r="G20" s="334">
        <f>VLOOKUP(B20,'Уч дев'!$A$3:$H$520,6,FALSE)</f>
        <v>0</v>
      </c>
      <c r="H20" s="334" t="str">
        <f>VLOOKUP(B20,'Уч дев'!$A$3:$H$520,7,FALSE)</f>
        <v xml:space="preserve"> Самарский университет</v>
      </c>
      <c r="I20" s="336"/>
      <c r="J20" s="336">
        <v>4.9800000000000004</v>
      </c>
      <c r="K20" s="337">
        <f>LOOKUP(J20,$W$1:$AG$1,$W$2:$AG$2)</f>
        <v>3</v>
      </c>
      <c r="L20" s="334" t="str">
        <f>VLOOKUP(B20,'Уч дев'!$A$3:$H$520,8,FALSE)</f>
        <v>Лобачев В. С., Кальбердин И. С.</v>
      </c>
      <c r="M20" s="340"/>
      <c r="N20" s="340"/>
      <c r="O20" s="340"/>
      <c r="P20" s="341"/>
      <c r="Q20" s="340"/>
      <c r="R20" s="340"/>
      <c r="S20" s="340"/>
      <c r="T20" s="340"/>
      <c r="U20" s="340"/>
      <c r="V20" s="342"/>
      <c r="W20" s="106"/>
      <c r="X20" s="104"/>
      <c r="AB20" s="116"/>
    </row>
    <row r="21" spans="1:28" s="103" customFormat="1" ht="16.5" customHeight="1">
      <c r="A21" s="332"/>
      <c r="B21" s="333"/>
      <c r="C21" s="334"/>
      <c r="D21" s="335"/>
      <c r="E21" s="332">
        <v>4.93</v>
      </c>
      <c r="F21" s="334" t="s">
        <v>706</v>
      </c>
      <c r="G21" s="334"/>
      <c r="H21" s="334" t="s">
        <v>705</v>
      </c>
      <c r="I21" s="336"/>
      <c r="J21" s="336"/>
      <c r="K21" s="337"/>
      <c r="L21" s="334"/>
      <c r="M21" s="340"/>
      <c r="N21" s="340"/>
      <c r="O21" s="340"/>
      <c r="P21" s="341"/>
      <c r="Q21" s="340"/>
      <c r="R21" s="340"/>
      <c r="S21" s="340"/>
      <c r="T21" s="340"/>
      <c r="U21" s="340"/>
      <c r="V21" s="342"/>
      <c r="W21" s="106"/>
      <c r="X21" s="104"/>
      <c r="AB21" s="116"/>
    </row>
    <row r="22" spans="1:28" s="103" customFormat="1" ht="16.5" customHeight="1">
      <c r="A22" s="332">
        <v>6</v>
      </c>
      <c r="B22" s="333">
        <v>363</v>
      </c>
      <c r="C22" s="334" t="str">
        <f>VLOOKUP(B22,'Уч дев'!$A$3:$H$520,2,FALSE)</f>
        <v>Золотарёва Марта</v>
      </c>
      <c r="D22" s="335" t="str">
        <f>VLOOKUP(B22,'Уч дев'!$A$3:$H$520,3,FALSE)</f>
        <v>1995</v>
      </c>
      <c r="E22" s="332" t="str">
        <f>VLOOKUP(B22,'Уч дев'!$A$3:$H$520,4,FALSE)</f>
        <v>1</v>
      </c>
      <c r="F22" s="334" t="str">
        <f>VLOOKUP(B22,'Уч дев'!$A$3:$H$520,5,FALSE)</f>
        <v>Пензенская</v>
      </c>
      <c r="G22" s="334">
        <f>VLOOKUP(B22,'Уч дев'!$A$3:$H$520,6,FALSE)</f>
        <v>0</v>
      </c>
      <c r="H22" s="334" t="str">
        <f>VLOOKUP(B22,'Уч дев'!$A$3:$H$520,7,FALSE)</f>
        <v>ПГУ</v>
      </c>
      <c r="I22" s="336"/>
      <c r="J22" s="336">
        <v>4.75</v>
      </c>
      <c r="K22" s="337">
        <f>LOOKUP(J22,$W$1:$AG$1,$W$2:$AG$2)</f>
        <v>3</v>
      </c>
      <c r="L22" s="334" t="str">
        <f>VLOOKUP(B22,'Уч дев'!$A$3:$H$520,8,FALSE)</f>
        <v>Беляев С.Н</v>
      </c>
      <c r="M22" s="334"/>
      <c r="N22" s="334"/>
      <c r="O22" s="334"/>
      <c r="P22" s="344"/>
      <c r="Q22" s="334"/>
      <c r="R22" s="334"/>
      <c r="S22" s="334"/>
      <c r="T22" s="334"/>
      <c r="U22" s="334"/>
      <c r="V22" s="344"/>
    </row>
    <row r="23" spans="1:28" s="103" customFormat="1" ht="16.5" customHeight="1">
      <c r="A23" s="332"/>
      <c r="B23" s="333"/>
      <c r="C23" s="334"/>
      <c r="D23" s="335"/>
      <c r="E23" s="332">
        <v>4.5599999999999996</v>
      </c>
      <c r="F23" s="334" t="s">
        <v>713</v>
      </c>
      <c r="G23" s="334"/>
      <c r="H23" s="334" t="s">
        <v>709</v>
      </c>
      <c r="I23" s="336"/>
      <c r="J23" s="336"/>
      <c r="K23" s="337"/>
      <c r="L23" s="334"/>
      <c r="M23" s="334"/>
      <c r="N23" s="334"/>
      <c r="O23" s="334"/>
      <c r="P23" s="344"/>
      <c r="Q23" s="334"/>
      <c r="R23" s="334"/>
      <c r="S23" s="334"/>
      <c r="T23" s="334"/>
      <c r="U23" s="334"/>
      <c r="V23" s="344"/>
    </row>
    <row r="24" spans="1:28" s="103" customFormat="1" ht="16.5" customHeight="1">
      <c r="A24" s="332">
        <v>7</v>
      </c>
      <c r="B24" s="333">
        <v>18</v>
      </c>
      <c r="C24" s="334" t="str">
        <f>VLOOKUP(B24,'Уч дев'!$A$3:$H$520,2,FALSE)</f>
        <v>Елисеева Полина</v>
      </c>
      <c r="D24" s="335" t="str">
        <f>VLOOKUP(B24,'Уч дев'!$A$3:$H$520,3,FALSE)</f>
        <v>2003</v>
      </c>
      <c r="E24" s="332" t="str">
        <f>VLOOKUP(B24,'Уч дев'!$A$3:$H$520,4,FALSE)</f>
        <v>3</v>
      </c>
      <c r="F24" s="334" t="str">
        <f>VLOOKUP(B24,'Уч дев'!$A$3:$H$520,5,FALSE)</f>
        <v>Самарская</v>
      </c>
      <c r="G24" s="334">
        <f>VLOOKUP(B24,'Уч дев'!$A$3:$H$520,6,FALSE)</f>
        <v>0</v>
      </c>
      <c r="H24" s="334" t="str">
        <f>VLOOKUP(B24,'Уч дев'!$A$3:$H$520,7,FALSE)</f>
        <v>Борская СШ-1</v>
      </c>
      <c r="I24" s="336"/>
      <c r="J24" s="336">
        <v>4.42</v>
      </c>
      <c r="K24" s="337" t="str">
        <f>LOOKUP(J24,$W$1:$AG$1,$W$2:$AG$2)</f>
        <v>1ю</v>
      </c>
      <c r="L24" s="334"/>
      <c r="M24" s="340"/>
      <c r="N24" s="340"/>
      <c r="O24" s="340"/>
      <c r="P24" s="341"/>
      <c r="Q24" s="340"/>
      <c r="R24" s="340"/>
      <c r="S24" s="340"/>
      <c r="T24" s="340"/>
      <c r="U24" s="340"/>
      <c r="V24" s="342"/>
      <c r="W24" s="106"/>
      <c r="X24" s="104"/>
      <c r="AB24" s="116"/>
    </row>
    <row r="25" spans="1:28" s="103" customFormat="1" ht="16.5" customHeight="1">
      <c r="A25" s="332"/>
      <c r="B25" s="333"/>
      <c r="C25" s="334"/>
      <c r="D25" s="335"/>
      <c r="E25" s="332">
        <v>4.42</v>
      </c>
      <c r="F25" s="334" t="s">
        <v>712</v>
      </c>
      <c r="G25" s="334"/>
      <c r="H25" s="334" t="s">
        <v>710</v>
      </c>
      <c r="I25" s="336"/>
      <c r="J25" s="336"/>
      <c r="K25" s="337"/>
      <c r="L25" s="334"/>
      <c r="M25" s="340"/>
      <c r="N25" s="340"/>
      <c r="O25" s="340"/>
      <c r="P25" s="341"/>
      <c r="Q25" s="340"/>
      <c r="R25" s="340"/>
      <c r="S25" s="340"/>
      <c r="T25" s="340"/>
      <c r="U25" s="340"/>
      <c r="V25" s="342"/>
      <c r="W25" s="106"/>
      <c r="X25" s="104"/>
      <c r="AB25" s="116"/>
    </row>
    <row r="26" spans="1:28" s="103" customFormat="1" ht="16.5" customHeight="1">
      <c r="A26" s="332">
        <v>8</v>
      </c>
      <c r="B26" s="333">
        <v>631</v>
      </c>
      <c r="C26" s="334" t="str">
        <f>VLOOKUP(B26,'Уч дев'!$A$3:$H$520,2,FALSE)</f>
        <v>Пешкова Елена</v>
      </c>
      <c r="D26" s="335" t="str">
        <f>VLOOKUP(B26,'Уч дев'!$A$3:$H$520,3,FALSE)</f>
        <v>1999</v>
      </c>
      <c r="E26" s="332" t="str">
        <f>VLOOKUP(B26,'Уч дев'!$A$3:$H$520,4,FALSE)</f>
        <v>1</v>
      </c>
      <c r="F26" s="334" t="str">
        <f>VLOOKUP(B26,'Уч дев'!$A$3:$H$520,5,FALSE)</f>
        <v>Самарская</v>
      </c>
      <c r="G26" s="334">
        <f>VLOOKUP(B26,'Уч дев'!$A$3:$H$520,6,FALSE)</f>
        <v>0</v>
      </c>
      <c r="H26" s="334" t="str">
        <f>VLOOKUP(B26,'Уч дев'!$A$3:$H$520,7,FALSE)</f>
        <v>Борская СШ-1</v>
      </c>
      <c r="I26" s="336"/>
      <c r="J26" s="336">
        <v>4.21</v>
      </c>
      <c r="K26" s="337" t="str">
        <f>LOOKUP(J26,$W$1:$AG$1,$W$2:$AG$2)</f>
        <v>2ю</v>
      </c>
      <c r="L26" s="334"/>
      <c r="M26" s="340"/>
      <c r="N26" s="340"/>
      <c r="O26" s="340"/>
      <c r="P26" s="341"/>
      <c r="Q26" s="340"/>
      <c r="R26" s="340"/>
      <c r="S26" s="340"/>
      <c r="T26" s="340"/>
      <c r="U26" s="340"/>
      <c r="V26" s="342"/>
      <c r="W26" s="106"/>
      <c r="X26" s="104"/>
      <c r="AB26" s="116"/>
    </row>
    <row r="27" spans="1:28" s="103" customFormat="1" ht="16.5" customHeight="1">
      <c r="A27" s="332"/>
      <c r="B27" s="333"/>
      <c r="C27" s="334"/>
      <c r="D27" s="335"/>
      <c r="E27" s="332">
        <v>4.1900000000000004</v>
      </c>
      <c r="F27" s="334" t="s">
        <v>711</v>
      </c>
      <c r="G27" s="334"/>
      <c r="H27" s="334"/>
      <c r="I27" s="336"/>
      <c r="J27" s="336"/>
      <c r="K27" s="337"/>
      <c r="L27" s="334"/>
      <c r="M27" s="340"/>
      <c r="N27" s="340"/>
      <c r="O27" s="340"/>
      <c r="P27" s="341"/>
      <c r="Q27" s="340"/>
      <c r="R27" s="340"/>
      <c r="S27" s="340"/>
      <c r="T27" s="340"/>
      <c r="U27" s="340"/>
      <c r="V27" s="342"/>
      <c r="W27" s="106"/>
      <c r="X27" s="104"/>
      <c r="AB27" s="116"/>
    </row>
    <row r="28" spans="1:28" s="5" customFormat="1">
      <c r="A28" s="79"/>
      <c r="B28" s="55"/>
      <c r="D28" s="271"/>
      <c r="E28" s="55"/>
      <c r="F28" s="272"/>
      <c r="G28" s="273"/>
      <c r="H28" s="262"/>
      <c r="I28" s="108"/>
      <c r="J28" s="109"/>
      <c r="K28" s="84"/>
    </row>
    <row r="29" spans="1:28" s="5" customFormat="1">
      <c r="A29" s="79"/>
      <c r="B29" s="55"/>
      <c r="D29" s="271"/>
      <c r="E29" s="55"/>
      <c r="F29" s="272"/>
      <c r="G29" s="273"/>
      <c r="H29" s="262"/>
      <c r="I29" s="108"/>
      <c r="J29" s="109"/>
      <c r="K29" s="84"/>
    </row>
  </sheetData>
  <sheetProtection password="C628" sheet="1" objects="1" scenarios="1" formatCells="0" formatColumns="0" formatRows="0" insertColumns="0" insertRows="0" insertHyperlinks="0" deleteColumns="0" deleteRows="0"/>
  <sortState ref="A12:AH23">
    <sortCondition descending="1" ref="J12:J23"/>
  </sortState>
  <customSheetViews>
    <customSheetView guid="{948F6758-08EB-455E-9DF2-723DFC2E4E47}" showPageBreaks="1" view="pageBreakPreview">
      <selection activeCell="A27" sqref="A27:XFD27"/>
      <pageMargins left="0.15748031496062992" right="0.15748031496062992" top="0.15748031496062992" bottom="0.15748031496062992" header="0.15748031496062992" footer="0.15748031496062992"/>
      <printOptions horizontalCentered="1"/>
      <pageSetup paperSize="9" scale="84" fitToHeight="2" orientation="landscape" r:id="rId1"/>
      <headerFooter alignWithMargins="0"/>
    </customSheetView>
    <customSheetView guid="{AB6DF331-6F3D-4A04-9B31-9285668B630A}" showPageBreaks="1" hiddenColumns="1" view="pageBreakPreview" topLeftCell="A7">
      <selection activeCell="A13" sqref="A13:IV13"/>
      <rowBreaks count="2" manualBreakCount="2">
        <brk id="29" max="32" man="1"/>
        <brk id="31" max="16383" man="1"/>
      </rowBreaks>
      <colBreaks count="1" manualBreakCount="1">
        <brk id="12" max="1048575" man="1"/>
      </colBreaks>
      <pageMargins left="0.16" right="0.15748031496062992" top="0.15748031496062992" bottom="0.15748031496062992" header="0.15748031496062992" footer="0.15748031496062992"/>
      <printOptions horizontalCentered="1"/>
      <pageSetup paperSize="9" scale="84" fitToHeight="2" orientation="landscape" r:id="rId2"/>
      <headerFooter alignWithMargins="0"/>
    </customSheetView>
    <customSheetView guid="{2CB5C6AB-8CA4-4A12-8C86-30C44E11A564}" showPageBreaks="1" printArea="1" hiddenColumns="1" view="pageBreakPreview" topLeftCell="A28">
      <selection activeCell="F21" sqref="F21"/>
      <rowBreaks count="1" manualBreakCount="1">
        <brk id="37" max="21" man="1"/>
      </rowBreaks>
      <pageMargins left="0.15748031496062992" right="0.15748031496062992" top="0.15748031496062992" bottom="0.15748031496062992" header="0.15748031496062992" footer="0.15748031496062992"/>
      <printOptions horizontalCentered="1"/>
      <pageSetup paperSize="9" scale="95" fitToHeight="2" orientation="landscape" r:id="rId3"/>
      <headerFooter alignWithMargins="0"/>
    </customSheetView>
    <customSheetView guid="{4654A10B-BF2C-4F91-B821-84CF341F9FF3}" scale="90" showPageBreaks="1" printArea="1" hiddenRows="1" hiddenColumns="1" view="pageBreakPreview" topLeftCell="A7">
      <selection activeCell="F23" sqref="F23"/>
      <pageMargins left="0.15748031496062992" right="0.15748031496062992" top="0.15748031496062992" bottom="0.15748031496062992" header="0.15748031496062992" footer="0.15748031496062992"/>
      <printOptions horizontalCentered="1"/>
      <pageSetup paperSize="9" fitToHeight="2" orientation="landscape" r:id="rId4"/>
      <headerFooter alignWithMargins="0"/>
    </customSheetView>
    <customSheetView guid="{E05EE54E-E471-44B0-925C-BA927179E512}" showPageBreaks="1" view="pageBreakPreview">
      <selection activeCell="A27" sqref="A27:XFD27"/>
      <pageMargins left="0.15748031496062992" right="0.15748031496062992" top="0.15748031496062992" bottom="0.15748031496062992" header="0.15748031496062992" footer="0.15748031496062992"/>
      <printOptions horizontalCentered="1"/>
      <pageSetup paperSize="9" scale="84" fitToHeight="2" orientation="landscape" r:id="rId5"/>
      <headerFooter alignWithMargins="0"/>
    </customSheetView>
  </customSheetViews>
  <mergeCells count="27">
    <mergeCell ref="U10:U11"/>
    <mergeCell ref="K10:K11"/>
    <mergeCell ref="V10:V11"/>
    <mergeCell ref="L10:L11"/>
    <mergeCell ref="M10:S10"/>
    <mergeCell ref="E10:E11"/>
    <mergeCell ref="F10:F11"/>
    <mergeCell ref="D6:K6"/>
    <mergeCell ref="L6:V6"/>
    <mergeCell ref="A7:V7"/>
    <mergeCell ref="A8:V8"/>
    <mergeCell ref="Q9:S9"/>
    <mergeCell ref="A10:A11"/>
    <mergeCell ref="B10:B11"/>
    <mergeCell ref="C10:C11"/>
    <mergeCell ref="D10:D11"/>
    <mergeCell ref="G10:G11"/>
    <mergeCell ref="H10:H11"/>
    <mergeCell ref="I10:I11"/>
    <mergeCell ref="J10:J11"/>
    <mergeCell ref="T10:T11"/>
    <mergeCell ref="H9:K9"/>
    <mergeCell ref="A1:V1"/>
    <mergeCell ref="A2:V2"/>
    <mergeCell ref="A3:V3"/>
    <mergeCell ref="A5:V5"/>
    <mergeCell ref="A4:V4"/>
  </mergeCells>
  <phoneticPr fontId="7" type="noConversion"/>
  <printOptions horizontalCentered="1"/>
  <pageMargins left="0.15748031496062992" right="0.15748031496062992" top="0.15748031496062992" bottom="0.15748031496062992" header="0.15748031496062992" footer="0.15748031496062992"/>
  <pageSetup paperSize="9" scale="98" orientation="landscape" r:id="rId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D54FE3"/>
  </sheetPr>
  <dimension ref="A1:AL180"/>
  <sheetViews>
    <sheetView tabSelected="1" view="pageBreakPreview" topLeftCell="A4" zoomScaleSheetLayoutView="90" workbookViewId="0">
      <selection activeCell="H14" sqref="H14"/>
    </sheetView>
  </sheetViews>
  <sheetFormatPr defaultRowHeight="12.75"/>
  <cols>
    <col min="1" max="1" width="6.42578125" style="15" customWidth="1"/>
    <col min="2" max="2" width="4.85546875" style="13" hidden="1" customWidth="1"/>
    <col min="3" max="3" width="25.140625" style="6" customWidth="1"/>
    <col min="4" max="4" width="8.42578125" style="90" customWidth="1"/>
    <col min="5" max="5" width="6" style="13" customWidth="1"/>
    <col min="6" max="6" width="17.42578125" style="9" customWidth="1"/>
    <col min="7" max="7" width="10.7109375" style="74" hidden="1" customWidth="1"/>
    <col min="8" max="8" width="31.140625" style="68" customWidth="1"/>
    <col min="9" max="9" width="7.140625" style="63" customWidth="1"/>
    <col min="10" max="10" width="6" style="63" customWidth="1"/>
    <col min="11" max="12" width="6" style="13" customWidth="1"/>
    <col min="13" max="13" width="11.28515625" style="50" hidden="1" customWidth="1"/>
    <col min="14" max="15" width="6" style="50" hidden="1" customWidth="1"/>
    <col min="16" max="16" width="39.5703125" style="6" customWidth="1"/>
    <col min="17" max="17" width="5" style="65" hidden="1" customWidth="1"/>
    <col min="18" max="19" width="5" style="6" hidden="1" customWidth="1"/>
    <col min="20" max="20" width="7.28515625" style="6" hidden="1" customWidth="1"/>
    <col min="21" max="21" width="5.5703125" style="6" hidden="1" customWidth="1"/>
    <col min="22" max="30" width="6.85546875" style="6" hidden="1" customWidth="1"/>
    <col min="31" max="31" width="5.7109375" style="6" hidden="1" customWidth="1"/>
    <col min="32" max="38" width="3" style="13" hidden="1" customWidth="1"/>
    <col min="39" max="16384" width="9.140625" style="6"/>
  </cols>
  <sheetData>
    <row r="1" spans="1:38" ht="15.75" customHeight="1">
      <c r="A1" s="352" t="s">
        <v>30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3"/>
      <c r="V1" s="87">
        <v>5</v>
      </c>
      <c r="W1" s="87">
        <v>7.6</v>
      </c>
      <c r="X1" s="87">
        <v>7.7</v>
      </c>
      <c r="Y1" s="87">
        <v>8.1</v>
      </c>
      <c r="Z1" s="87">
        <v>8.5</v>
      </c>
      <c r="AA1" s="87">
        <v>9</v>
      </c>
      <c r="AB1" s="87">
        <v>9.5</v>
      </c>
      <c r="AC1" s="87">
        <v>10</v>
      </c>
      <c r="AD1" s="87">
        <v>10.6</v>
      </c>
      <c r="AF1" s="58">
        <v>10</v>
      </c>
      <c r="AG1" s="58">
        <v>7</v>
      </c>
      <c r="AH1" s="58">
        <v>4</v>
      </c>
      <c r="AI1" s="58">
        <v>3</v>
      </c>
      <c r="AJ1" s="58">
        <v>2</v>
      </c>
      <c r="AK1" s="58">
        <v>1</v>
      </c>
      <c r="AL1" s="58">
        <v>0</v>
      </c>
    </row>
    <row r="2" spans="1:38" ht="13.5" customHeight="1">
      <c r="A2" s="354" t="s">
        <v>49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58" t="s">
        <v>15</v>
      </c>
      <c r="W2" s="58" t="s">
        <v>15</v>
      </c>
      <c r="X2" s="58">
        <v>1</v>
      </c>
      <c r="Y2" s="58">
        <v>2</v>
      </c>
      <c r="Z2" s="58">
        <v>3</v>
      </c>
      <c r="AA2" s="58" t="s">
        <v>19</v>
      </c>
      <c r="AB2" s="58" t="s">
        <v>20</v>
      </c>
      <c r="AC2" s="58" t="s">
        <v>21</v>
      </c>
      <c r="AD2" s="58" t="s">
        <v>31</v>
      </c>
      <c r="AF2" s="58">
        <v>1</v>
      </c>
      <c r="AG2" s="58">
        <v>2</v>
      </c>
      <c r="AH2" s="58">
        <v>3</v>
      </c>
      <c r="AI2" s="58">
        <v>4</v>
      </c>
      <c r="AJ2" s="58">
        <v>5</v>
      </c>
      <c r="AK2" s="58">
        <v>6</v>
      </c>
      <c r="AL2" s="58">
        <v>7</v>
      </c>
    </row>
    <row r="3" spans="1:38" s="16" customFormat="1" ht="8.25" customHeight="1">
      <c r="Q3" s="200"/>
      <c r="W3" s="36"/>
      <c r="AF3" s="12"/>
      <c r="AG3" s="12"/>
      <c r="AH3" s="12"/>
      <c r="AI3" s="12"/>
      <c r="AJ3" s="12"/>
      <c r="AK3" s="12"/>
      <c r="AL3" s="12"/>
    </row>
    <row r="4" spans="1:38" s="16" customFormat="1" ht="8.25" customHeight="1">
      <c r="A4" s="14"/>
      <c r="B4" s="12"/>
      <c r="C4" s="12"/>
      <c r="D4" s="89"/>
      <c r="E4" s="12"/>
      <c r="F4" s="19"/>
      <c r="G4" s="74"/>
      <c r="H4" s="68"/>
      <c r="I4" s="47"/>
      <c r="J4" s="47"/>
      <c r="K4" s="12"/>
      <c r="L4" s="12"/>
      <c r="M4" s="47"/>
      <c r="N4" s="47"/>
      <c r="O4" s="47"/>
      <c r="P4" s="13"/>
      <c r="Q4" s="201"/>
      <c r="V4" s="55"/>
      <c r="W4" s="60"/>
      <c r="X4" s="55"/>
      <c r="Y4" s="55"/>
      <c r="Z4" s="60"/>
      <c r="AA4" s="55"/>
      <c r="AB4" s="55"/>
      <c r="AC4" s="60"/>
      <c r="AD4" s="55"/>
      <c r="AE4" s="55"/>
      <c r="AF4" s="60"/>
      <c r="AG4" s="55"/>
      <c r="AH4" s="55"/>
      <c r="AI4" s="60"/>
      <c r="AJ4" s="55"/>
      <c r="AK4" s="55"/>
      <c r="AL4" s="55"/>
    </row>
    <row r="5" spans="1:38" s="16" customFormat="1" ht="16.5" customHeight="1">
      <c r="A5" s="352" t="s">
        <v>747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55"/>
      <c r="W5" s="60"/>
      <c r="X5" s="55"/>
      <c r="Y5" s="55"/>
      <c r="Z5" s="60"/>
      <c r="AA5" s="55"/>
      <c r="AB5" s="55"/>
      <c r="AC5" s="60"/>
      <c r="AD5" s="55"/>
      <c r="AE5" s="55"/>
      <c r="AF5" s="60"/>
      <c r="AG5" s="55"/>
      <c r="AH5" s="55"/>
      <c r="AI5" s="60"/>
      <c r="AJ5" s="55"/>
      <c r="AK5" s="55"/>
      <c r="AL5" s="55"/>
    </row>
    <row r="6" spans="1:38" s="16" customFormat="1" ht="15.75">
      <c r="A6" s="355" t="s">
        <v>71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  <c r="V6" s="55"/>
      <c r="W6" s="60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</row>
    <row r="7" spans="1:38" s="16" customFormat="1" ht="15.75" customHeight="1">
      <c r="A7" s="14"/>
      <c r="B7" s="12"/>
      <c r="C7" s="19" t="s">
        <v>1</v>
      </c>
      <c r="D7" s="359" t="s">
        <v>58</v>
      </c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60" t="s">
        <v>73</v>
      </c>
      <c r="Q7" s="360"/>
      <c r="R7" s="360"/>
      <c r="S7" s="360"/>
      <c r="T7" s="360"/>
      <c r="U7" s="360"/>
      <c r="V7" s="55"/>
      <c r="W7" s="60"/>
      <c r="X7" s="55"/>
      <c r="Y7" s="55"/>
      <c r="Z7" s="60"/>
      <c r="AA7" s="55"/>
      <c r="AB7" s="55"/>
      <c r="AC7" s="60"/>
      <c r="AD7" s="55"/>
      <c r="AE7" s="55"/>
      <c r="AF7" s="60"/>
      <c r="AG7" s="55"/>
      <c r="AH7" s="55"/>
      <c r="AI7" s="60"/>
      <c r="AJ7" s="55"/>
      <c r="AK7" s="55"/>
      <c r="AL7" s="55"/>
    </row>
    <row r="8" spans="1:38" s="16" customFormat="1" ht="15.75" customHeight="1">
      <c r="A8" s="14"/>
      <c r="B8" s="251"/>
      <c r="C8" s="19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2"/>
      <c r="Q8" s="252"/>
      <c r="R8" s="252"/>
      <c r="S8" s="252"/>
      <c r="T8" s="252"/>
      <c r="U8" s="252"/>
      <c r="V8" s="55"/>
      <c r="W8" s="60"/>
      <c r="X8" s="55"/>
      <c r="Y8" s="55"/>
      <c r="Z8" s="60"/>
      <c r="AA8" s="55"/>
      <c r="AB8" s="55"/>
      <c r="AC8" s="60"/>
      <c r="AD8" s="55"/>
      <c r="AE8" s="55"/>
      <c r="AF8" s="60"/>
      <c r="AG8" s="55"/>
      <c r="AH8" s="55"/>
      <c r="AI8" s="60"/>
      <c r="AJ8" s="55"/>
      <c r="AK8" s="55"/>
      <c r="AL8" s="55"/>
    </row>
    <row r="9" spans="1:38" s="16" customFormat="1" ht="15.75" customHeight="1">
      <c r="A9" s="352" t="s">
        <v>72</v>
      </c>
      <c r="B9" s="352"/>
      <c r="C9" s="352"/>
      <c r="D9" s="352"/>
      <c r="E9" s="352"/>
      <c r="F9" s="352"/>
      <c r="G9" s="352"/>
      <c r="H9" s="352"/>
      <c r="I9" s="352"/>
      <c r="J9" s="352"/>
      <c r="K9" s="352"/>
      <c r="L9" s="352"/>
      <c r="M9" s="352"/>
      <c r="N9" s="352"/>
      <c r="O9" s="352"/>
      <c r="P9" s="352"/>
      <c r="Q9" s="352"/>
      <c r="R9" s="352"/>
      <c r="S9" s="352"/>
      <c r="T9" s="352"/>
      <c r="U9" s="352"/>
      <c r="V9" s="60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</row>
    <row r="10" spans="1:38" s="16" customFormat="1" ht="15.75" customHeight="1">
      <c r="A10" s="361" t="s">
        <v>59</v>
      </c>
      <c r="B10" s="361"/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60"/>
      <c r="W10" s="60"/>
      <c r="X10" s="5"/>
      <c r="Y10" s="21"/>
      <c r="Z10" s="72"/>
      <c r="AA10" s="72"/>
      <c r="AB10" s="72"/>
      <c r="AC10" s="72"/>
      <c r="AD10" s="72"/>
      <c r="AE10" s="72"/>
      <c r="AF10" s="84"/>
      <c r="AG10" s="84"/>
      <c r="AH10" s="84"/>
      <c r="AI10" s="84"/>
      <c r="AJ10" s="84"/>
      <c r="AK10" s="84"/>
      <c r="AL10" s="84"/>
    </row>
    <row r="11" spans="1:38" ht="12.75" customHeight="1">
      <c r="A11" s="28"/>
      <c r="B11" s="56"/>
      <c r="C11" s="31"/>
      <c r="D11" s="92"/>
      <c r="E11" s="28"/>
      <c r="F11" s="28"/>
      <c r="G11" s="75"/>
      <c r="J11" s="28"/>
      <c r="K11" s="28"/>
      <c r="L11" s="28" t="s">
        <v>23</v>
      </c>
      <c r="M11" s="48"/>
      <c r="N11" s="48"/>
      <c r="O11" s="48"/>
      <c r="P11" s="28" t="s">
        <v>584</v>
      </c>
      <c r="Q11" s="202"/>
      <c r="R11" s="28"/>
      <c r="S11" s="28"/>
      <c r="T11" s="28"/>
      <c r="U11" s="28"/>
      <c r="V11" s="60"/>
      <c r="W11" s="60"/>
      <c r="X11" s="5"/>
      <c r="Y11" s="21"/>
      <c r="Z11" s="5"/>
      <c r="AA11" s="5"/>
      <c r="AB11" s="5"/>
      <c r="AC11" s="5"/>
      <c r="AD11" s="5"/>
      <c r="AE11" s="5"/>
      <c r="AF11" s="55"/>
      <c r="AG11" s="55"/>
      <c r="AH11" s="55"/>
      <c r="AI11" s="55"/>
      <c r="AJ11" s="55"/>
      <c r="AK11" s="55"/>
      <c r="AL11" s="55"/>
    </row>
    <row r="12" spans="1:38" s="26" customFormat="1" ht="13.5" customHeight="1">
      <c r="A12" s="30"/>
      <c r="B12" s="56"/>
      <c r="C12" s="33"/>
      <c r="D12" s="93"/>
      <c r="E12" s="32"/>
      <c r="F12" s="29"/>
      <c r="G12" s="76"/>
      <c r="I12" s="138"/>
      <c r="J12" s="138"/>
      <c r="K12" s="138"/>
      <c r="L12" s="118" t="s">
        <v>24</v>
      </c>
      <c r="M12" s="49"/>
      <c r="N12" s="49"/>
      <c r="O12" s="49"/>
      <c r="P12" s="28" t="s">
        <v>797</v>
      </c>
      <c r="Q12" s="358" t="s">
        <v>29</v>
      </c>
      <c r="R12" s="358"/>
      <c r="S12" s="357" t="s">
        <v>584</v>
      </c>
      <c r="T12" s="357"/>
      <c r="U12" s="357"/>
      <c r="V12" s="38"/>
      <c r="W12" s="5"/>
      <c r="X12" s="5"/>
      <c r="Y12" s="21"/>
      <c r="Z12" s="86"/>
      <c r="AA12" s="86"/>
      <c r="AB12" s="86"/>
      <c r="AC12" s="86"/>
      <c r="AD12" s="86"/>
      <c r="AE12" s="86"/>
      <c r="AF12" s="136"/>
      <c r="AG12" s="136"/>
      <c r="AH12" s="136"/>
      <c r="AI12" s="136"/>
      <c r="AJ12" s="136"/>
      <c r="AK12" s="136"/>
      <c r="AL12" s="136"/>
    </row>
    <row r="13" spans="1:38" s="27" customFormat="1" ht="24.75" customHeight="1">
      <c r="A13" s="34" t="s">
        <v>2</v>
      </c>
      <c r="B13" s="34" t="s">
        <v>25</v>
      </c>
      <c r="C13" s="34" t="s">
        <v>3</v>
      </c>
      <c r="D13" s="94" t="s">
        <v>4</v>
      </c>
      <c r="E13" s="34" t="s">
        <v>5</v>
      </c>
      <c r="F13" s="34" t="s">
        <v>6</v>
      </c>
      <c r="G13" s="34" t="s">
        <v>7</v>
      </c>
      <c r="H13" s="85" t="s">
        <v>8</v>
      </c>
      <c r="I13" s="81" t="s">
        <v>9</v>
      </c>
      <c r="J13" s="82" t="s">
        <v>10</v>
      </c>
      <c r="K13" s="83" t="s">
        <v>18</v>
      </c>
      <c r="L13" s="83" t="s">
        <v>57</v>
      </c>
      <c r="M13" s="81" t="s">
        <v>23</v>
      </c>
      <c r="N13" s="81" t="s">
        <v>24</v>
      </c>
      <c r="O13" s="81" t="s">
        <v>27</v>
      </c>
      <c r="P13" s="80" t="s">
        <v>11</v>
      </c>
      <c r="Q13" s="356" t="s">
        <v>12</v>
      </c>
      <c r="R13" s="356"/>
      <c r="S13" s="356"/>
      <c r="T13" s="275" t="s">
        <v>13</v>
      </c>
      <c r="U13" s="276" t="s">
        <v>2</v>
      </c>
      <c r="V13" s="100"/>
      <c r="W13" s="39"/>
      <c r="X13" s="39"/>
      <c r="Y13" s="40"/>
      <c r="AF13" s="137"/>
      <c r="AG13" s="137"/>
      <c r="AH13" s="137"/>
      <c r="AI13" s="137"/>
      <c r="AJ13" s="137"/>
      <c r="AK13" s="137"/>
      <c r="AL13" s="137"/>
    </row>
    <row r="14" spans="1:38" s="7" customFormat="1" ht="15" customHeight="1">
      <c r="A14" s="53">
        <v>1</v>
      </c>
      <c r="B14" s="53">
        <v>268</v>
      </c>
      <c r="C14" s="54" t="str">
        <f>VLOOKUP(B14,'Уч дев'!$A$3:$H$520,2,FALSE)</f>
        <v>Андрикова Маргарита</v>
      </c>
      <c r="D14" s="95" t="str">
        <f>VLOOKUP(B14,'Уч дев'!$A$3:$H$520,3,FALSE)</f>
        <v>2003</v>
      </c>
      <c r="E14" s="45" t="str">
        <f>VLOOKUP(B14,'Уч дев'!$A$3:$H$520,4,FALSE)</f>
        <v>2</v>
      </c>
      <c r="F14" s="54" t="str">
        <f>VLOOKUP(B14,'Уч дев'!$A$3:$H$520,5,FALSE)</f>
        <v>Пензенская</v>
      </c>
      <c r="G14" s="73">
        <f>VLOOKUP(B14,'Уч дев'!$A$3:$H$520,6,FALSE)</f>
        <v>0</v>
      </c>
      <c r="H14" s="99" t="str">
        <f>VLOOKUP(B14,'Уч дев'!$A$3:$H$520,7,FALSE)</f>
        <v>КСШОР</v>
      </c>
      <c r="I14" s="51">
        <f t="shared" ref="I14:J21" si="0">M14</f>
        <v>8.1</v>
      </c>
      <c r="J14" s="51">
        <f t="shared" si="0"/>
        <v>7.9</v>
      </c>
      <c r="K14" s="277">
        <f t="shared" ref="K14:K21" si="1">LOOKUP(O14,$V$1:$AD$1,$V$2:$AD$2)</f>
        <v>1</v>
      </c>
      <c r="L14" s="277">
        <v>10</v>
      </c>
      <c r="M14" s="278">
        <v>8.1</v>
      </c>
      <c r="N14" s="278">
        <v>7.9</v>
      </c>
      <c r="O14" s="279">
        <f t="shared" ref="O14:O21" si="2">SMALL(M14:N14,1)+0</f>
        <v>7.9</v>
      </c>
      <c r="P14" s="280" t="str">
        <f>VLOOKUP(B14,'Уч дев'!$A$3:$H$520,8,FALSE)</f>
        <v>Карасик Н.А.и А.Г.</v>
      </c>
      <c r="Q14" s="61" t="s">
        <v>146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5"/>
      <c r="AG14" s="55"/>
      <c r="AH14" s="55"/>
      <c r="AI14" s="55"/>
      <c r="AJ14" s="55"/>
      <c r="AK14" s="55"/>
      <c r="AL14" s="55"/>
    </row>
    <row r="15" spans="1:38" s="7" customFormat="1" ht="15" customHeight="1">
      <c r="A15" s="53">
        <v>2</v>
      </c>
      <c r="B15" s="53" t="s">
        <v>574</v>
      </c>
      <c r="C15" s="54" t="str">
        <f>VLOOKUP(B15,'Уч дев'!$A$3:$H$520,2,FALSE)</f>
        <v>Неупряженко Алёна</v>
      </c>
      <c r="D15" s="95" t="str">
        <f>VLOOKUP(B15,'Уч дев'!$A$3:$H$520,3,FALSE)</f>
        <v>2004</v>
      </c>
      <c r="E15" s="45" t="str">
        <f>VLOOKUP(B15,'Уч дев'!$A$3:$H$520,4,FALSE)</f>
        <v>1</v>
      </c>
      <c r="F15" s="54" t="str">
        <f>VLOOKUP(B15,'Уч дев'!$A$3:$H$520,5,FALSE)</f>
        <v>Саратовская</v>
      </c>
      <c r="G15" s="73">
        <f>VLOOKUP(B15,'Уч дев'!$A$3:$H$520,6,FALSE)</f>
        <v>0</v>
      </c>
      <c r="H15" s="99" t="str">
        <f>VLOOKUP(B15,'Уч дев'!$A$3:$H$520,7,FALSE)</f>
        <v>ДЮСШ Энгельс</v>
      </c>
      <c r="I15" s="51">
        <f t="shared" si="0"/>
        <v>8</v>
      </c>
      <c r="J15" s="51">
        <f t="shared" si="0"/>
        <v>7.9</v>
      </c>
      <c r="K15" s="277">
        <f t="shared" si="1"/>
        <v>1</v>
      </c>
      <c r="L15" s="277" t="s">
        <v>746</v>
      </c>
      <c r="M15" s="278">
        <v>8</v>
      </c>
      <c r="N15" s="278">
        <v>7.9</v>
      </c>
      <c r="O15" s="279">
        <f t="shared" si="2"/>
        <v>7.9</v>
      </c>
      <c r="P15" s="280" t="str">
        <f>VLOOKUP(B15,'Уч дев'!$A$3:$H$520,8,FALSE)</f>
        <v>Минахметова О.В.</v>
      </c>
      <c r="Q15" s="61">
        <v>1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5"/>
      <c r="AG15" s="55"/>
      <c r="AH15" s="55"/>
      <c r="AI15" s="55"/>
      <c r="AJ15" s="55"/>
      <c r="AK15" s="55"/>
      <c r="AL15" s="55"/>
    </row>
    <row r="16" spans="1:38" s="7" customFormat="1" ht="15" customHeight="1">
      <c r="A16" s="53">
        <v>3</v>
      </c>
      <c r="B16" s="53" t="s">
        <v>564</v>
      </c>
      <c r="C16" s="54" t="str">
        <f>VLOOKUP(B16,'Уч дев'!$A$3:$H$520,2,FALSE)</f>
        <v>Донскова Алёна</v>
      </c>
      <c r="D16" s="95" t="str">
        <f>VLOOKUP(B16,'Уч дев'!$A$3:$H$520,3,FALSE)</f>
        <v>2003</v>
      </c>
      <c r="E16" s="45"/>
      <c r="F16" s="54" t="str">
        <f>VLOOKUP(B16,'Уч дев'!$A$3:$H$520,5,FALSE)</f>
        <v>Пензенская</v>
      </c>
      <c r="G16" s="73">
        <f>VLOOKUP(B16,'Уч дев'!$A$3:$H$520,6,FALSE)</f>
        <v>0</v>
      </c>
      <c r="H16" s="99" t="str">
        <f>VLOOKUP(B16,'Уч дев'!$A$3:$H$520,7,FALSE)</f>
        <v>КСШОР, ДЮСШ Пензенский</v>
      </c>
      <c r="I16" s="51">
        <f t="shared" si="0"/>
        <v>8.1999999999999993</v>
      </c>
      <c r="J16" s="51">
        <f t="shared" si="0"/>
        <v>8.1</v>
      </c>
      <c r="K16" s="277">
        <f t="shared" si="1"/>
        <v>2</v>
      </c>
      <c r="L16" s="277">
        <v>7</v>
      </c>
      <c r="M16" s="278">
        <v>8.1999999999999993</v>
      </c>
      <c r="N16" s="278">
        <v>8.1</v>
      </c>
      <c r="O16" s="279">
        <f t="shared" si="2"/>
        <v>8.1</v>
      </c>
      <c r="P16" s="280" t="str">
        <f>VLOOKUP(B16,'Уч дев'!$A$3:$H$520,8,FALSE)</f>
        <v>Димаев Р.Р</v>
      </c>
      <c r="Q16" s="281" t="s">
        <v>146</v>
      </c>
      <c r="R16" s="53"/>
      <c r="S16" s="53"/>
      <c r="T16" s="282"/>
      <c r="U16" s="283"/>
      <c r="V16" s="38"/>
      <c r="W16" s="41"/>
      <c r="X16" s="5"/>
      <c r="Y16" s="21"/>
      <c r="Z16" s="23"/>
      <c r="AA16" s="23"/>
      <c r="AB16" s="23"/>
      <c r="AC16" s="23"/>
      <c r="AD16" s="23"/>
      <c r="AE16" s="23"/>
      <c r="AF16" s="113"/>
      <c r="AG16" s="113"/>
      <c r="AH16" s="113"/>
      <c r="AI16" s="113"/>
      <c r="AJ16" s="113"/>
      <c r="AK16" s="113"/>
      <c r="AL16" s="113"/>
    </row>
    <row r="17" spans="1:38" s="7" customFormat="1" ht="15" customHeight="1">
      <c r="A17" s="53">
        <v>4</v>
      </c>
      <c r="B17" s="53">
        <v>259</v>
      </c>
      <c r="C17" s="54" t="str">
        <f>VLOOKUP(B17,'Уч дев'!$A$3:$H$520,2,FALSE)</f>
        <v>Заболотских Виктория</v>
      </c>
      <c r="D17" s="95" t="str">
        <f>VLOOKUP(B17,'Уч дев'!$A$3:$H$520,3,FALSE)</f>
        <v>2003</v>
      </c>
      <c r="E17" s="45" t="str">
        <f>VLOOKUP(B17,'Уч дев'!$A$3:$H$520,4,FALSE)</f>
        <v>1</v>
      </c>
      <c r="F17" s="54" t="str">
        <f>VLOOKUP(B17,'Уч дев'!$A$3:$H$520,5,FALSE)</f>
        <v>Пензенская</v>
      </c>
      <c r="G17" s="73">
        <f>VLOOKUP(B17,'Уч дев'!$A$3:$H$520,6,FALSE)</f>
        <v>0</v>
      </c>
      <c r="H17" s="99" t="str">
        <f>VLOOKUP(B17,'Уч дев'!$A$3:$H$520,7,FALSE)</f>
        <v>КСШОР</v>
      </c>
      <c r="I17" s="51">
        <f t="shared" si="0"/>
        <v>8.1999999999999993</v>
      </c>
      <c r="J17" s="51">
        <f t="shared" si="0"/>
        <v>8.1</v>
      </c>
      <c r="K17" s="277">
        <f t="shared" si="1"/>
        <v>2</v>
      </c>
      <c r="L17" s="277" t="s">
        <v>746</v>
      </c>
      <c r="M17" s="278">
        <v>8.1999999999999993</v>
      </c>
      <c r="N17" s="278">
        <v>8.1</v>
      </c>
      <c r="O17" s="279">
        <f t="shared" si="2"/>
        <v>8.1</v>
      </c>
      <c r="P17" s="280" t="str">
        <f>VLOOKUP(B17,'Уч дев'!$A$3:$H$520,8,FALSE)</f>
        <v>Карасик Н.А.и А.Г.</v>
      </c>
      <c r="Q17" s="61" t="s">
        <v>147</v>
      </c>
      <c r="R17" s="53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5"/>
      <c r="AG17" s="55"/>
      <c r="AH17" s="55"/>
      <c r="AI17" s="55"/>
      <c r="AJ17" s="55"/>
      <c r="AK17" s="55"/>
      <c r="AL17" s="55"/>
    </row>
    <row r="18" spans="1:38" s="7" customFormat="1" ht="15" customHeight="1">
      <c r="A18" s="53">
        <v>5</v>
      </c>
      <c r="B18" s="53">
        <v>405</v>
      </c>
      <c r="C18" s="54" t="str">
        <f>VLOOKUP(B18,'Уч дев'!$A$3:$H$520,2,FALSE)</f>
        <v>Карнатова Полина</v>
      </c>
      <c r="D18" s="95" t="str">
        <f>VLOOKUP(B18,'Уч дев'!$A$3:$H$520,3,FALSE)</f>
        <v>2003</v>
      </c>
      <c r="E18" s="45" t="str">
        <f>VLOOKUP(B18,'Уч дев'!$A$3:$H$520,4,FALSE)</f>
        <v>2</v>
      </c>
      <c r="F18" s="54" t="str">
        <f>VLOOKUP(B18,'Уч дев'!$A$3:$H$520,5,FALSE)</f>
        <v>Пензенская</v>
      </c>
      <c r="G18" s="73">
        <f>VLOOKUP(B18,'Уч дев'!$A$3:$H$520,6,FALSE)</f>
        <v>0</v>
      </c>
      <c r="H18" s="99" t="str">
        <f>VLOOKUP(B18,'Уч дев'!$A$3:$H$520,7,FALSE)</f>
        <v>ДЮСШ-6</v>
      </c>
      <c r="I18" s="51">
        <f t="shared" si="0"/>
        <v>8.1999999999999993</v>
      </c>
      <c r="J18" s="51">
        <f t="shared" si="0"/>
        <v>8.1</v>
      </c>
      <c r="K18" s="277">
        <f t="shared" si="1"/>
        <v>2</v>
      </c>
      <c r="L18" s="277" t="s">
        <v>746</v>
      </c>
      <c r="M18" s="278">
        <v>8.1999999999999993</v>
      </c>
      <c r="N18" s="278">
        <v>8.1</v>
      </c>
      <c r="O18" s="279">
        <f t="shared" si="2"/>
        <v>8.1</v>
      </c>
      <c r="P18" s="280" t="str">
        <f>VLOOKUP(B18,'Уч дев'!$A$3:$H$520,8,FALSE)</f>
        <v>Зинуков А.В</v>
      </c>
      <c r="Q18" s="61" t="s">
        <v>146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5"/>
      <c r="AG18" s="55"/>
      <c r="AH18" s="55"/>
      <c r="AI18" s="55"/>
      <c r="AJ18" s="55"/>
      <c r="AK18" s="55"/>
      <c r="AL18" s="55"/>
    </row>
    <row r="19" spans="1:38" s="7" customFormat="1" ht="15" customHeight="1">
      <c r="A19" s="53">
        <v>6</v>
      </c>
      <c r="B19" s="53">
        <v>547</v>
      </c>
      <c r="C19" s="54" t="str">
        <f>VLOOKUP(B19,'Уч дев'!$A$3:$H$520,2,FALSE)</f>
        <v>Мустафаева Валерия</v>
      </c>
      <c r="D19" s="95" t="str">
        <f>VLOOKUP(B19,'Уч дев'!$A$3:$H$520,3,FALSE)</f>
        <v>2004</v>
      </c>
      <c r="E19" s="45">
        <f>VLOOKUP(B19,'Уч дев'!$A$3:$H$520,4,FALSE)</f>
        <v>2</v>
      </c>
      <c r="F19" s="54" t="str">
        <f>VLOOKUP(B19,'Уч дев'!$A$3:$H$520,5,FALSE)</f>
        <v>Самарская</v>
      </c>
      <c r="G19" s="73">
        <f>VLOOKUP(B19,'Уч дев'!$A$3:$H$520,6,FALSE)</f>
        <v>0</v>
      </c>
      <c r="H19" s="99" t="str">
        <f>VLOOKUP(B19,'Уч дев'!$A$3:$H$520,7,FALSE)</f>
        <v xml:space="preserve"> СДЮСШОР-2</v>
      </c>
      <c r="I19" s="51">
        <f t="shared" si="0"/>
        <v>8.3000000000000007</v>
      </c>
      <c r="J19" s="51">
        <f t="shared" si="0"/>
        <v>8.1999999999999993</v>
      </c>
      <c r="K19" s="277">
        <f t="shared" si="1"/>
        <v>2</v>
      </c>
      <c r="L19" s="277">
        <v>4</v>
      </c>
      <c r="M19" s="278">
        <v>8.3000000000000007</v>
      </c>
      <c r="N19" s="278">
        <v>8.1999999999999993</v>
      </c>
      <c r="O19" s="279">
        <f t="shared" si="2"/>
        <v>8.1999999999999993</v>
      </c>
      <c r="P19" s="280" t="str">
        <f>VLOOKUP(B19,'Уч дев'!$A$3:$H$520,8,FALSE)</f>
        <v>Зайцев И. С., Андронов Ю.В.</v>
      </c>
      <c r="Q19" s="61" t="s">
        <v>146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5"/>
      <c r="AG19" s="55"/>
      <c r="AH19" s="55"/>
      <c r="AI19" s="55"/>
      <c r="AJ19" s="55"/>
      <c r="AK19" s="55"/>
      <c r="AL19" s="55"/>
    </row>
    <row r="20" spans="1:38" s="7" customFormat="1" ht="15" customHeight="1">
      <c r="A20" s="53">
        <v>7</v>
      </c>
      <c r="B20" s="53">
        <v>267</v>
      </c>
      <c r="C20" s="54" t="str">
        <f>VLOOKUP(B20,'Уч дев'!$A$3:$H$520,2,FALSE)</f>
        <v>Шантарина Яна</v>
      </c>
      <c r="D20" s="95" t="str">
        <f>VLOOKUP(B20,'Уч дев'!$A$3:$H$520,3,FALSE)</f>
        <v>2003</v>
      </c>
      <c r="E20" s="45" t="str">
        <f>VLOOKUP(B20,'Уч дев'!$A$3:$H$520,4,FALSE)</f>
        <v>1</v>
      </c>
      <c r="F20" s="54" t="str">
        <f>VLOOKUP(B20,'Уч дев'!$A$3:$H$520,5,FALSE)</f>
        <v>Пензенская</v>
      </c>
      <c r="G20" s="73">
        <f>VLOOKUP(B20,'Уч дев'!$A$3:$H$520,6,FALSE)</f>
        <v>0</v>
      </c>
      <c r="H20" s="99" t="str">
        <f>VLOOKUP(B20,'Уч дев'!$A$3:$H$520,7,FALSE)</f>
        <v>КСШОР</v>
      </c>
      <c r="I20" s="51">
        <f t="shared" si="0"/>
        <v>8.1999999999999993</v>
      </c>
      <c r="J20" s="51">
        <f t="shared" si="0"/>
        <v>8.1999999999999993</v>
      </c>
      <c r="K20" s="277">
        <f t="shared" si="1"/>
        <v>2</v>
      </c>
      <c r="L20" s="277" t="s">
        <v>746</v>
      </c>
      <c r="M20" s="278">
        <v>8.1999999999999993</v>
      </c>
      <c r="N20" s="278">
        <v>8.1999999999999993</v>
      </c>
      <c r="O20" s="279">
        <f t="shared" si="2"/>
        <v>8.1999999999999993</v>
      </c>
      <c r="P20" s="280" t="str">
        <f>VLOOKUP(B20,'Уч дев'!$A$3:$H$520,8,FALSE)</f>
        <v>Карасик Н.А.и А.Г.</v>
      </c>
      <c r="Q20" s="61" t="s">
        <v>146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5"/>
      <c r="AG20" s="55"/>
      <c r="AH20" s="55"/>
      <c r="AI20" s="55"/>
      <c r="AJ20" s="55"/>
      <c r="AK20" s="55"/>
      <c r="AL20" s="55"/>
    </row>
    <row r="21" spans="1:38" s="7" customFormat="1" ht="15" customHeight="1">
      <c r="A21" s="53">
        <v>8</v>
      </c>
      <c r="B21" s="53">
        <v>262</v>
      </c>
      <c r="C21" s="54" t="str">
        <f>VLOOKUP(B21,'Уч дев'!$A$3:$H$520,2,FALSE)</f>
        <v>Ерёмина Елена</v>
      </c>
      <c r="D21" s="95" t="str">
        <f>VLOOKUP(B21,'Уч дев'!$A$3:$H$520,3,FALSE)</f>
        <v>2004</v>
      </c>
      <c r="E21" s="45" t="str">
        <f>VLOOKUP(B21,'Уч дев'!$A$3:$H$520,4,FALSE)</f>
        <v>2</v>
      </c>
      <c r="F21" s="54" t="str">
        <f>VLOOKUP(B21,'Уч дев'!$A$3:$H$520,5,FALSE)</f>
        <v>Пензенская</v>
      </c>
      <c r="G21" s="73">
        <f>VLOOKUP(B21,'Уч дев'!$A$3:$H$520,6,FALSE)</f>
        <v>0</v>
      </c>
      <c r="H21" s="99" t="str">
        <f>VLOOKUP(B21,'Уч дев'!$A$3:$H$520,7,FALSE)</f>
        <v>КСШОР</v>
      </c>
      <c r="I21" s="51">
        <f t="shared" si="0"/>
        <v>8.1</v>
      </c>
      <c r="J21" s="51">
        <f t="shared" si="0"/>
        <v>8.1999999999999993</v>
      </c>
      <c r="K21" s="277">
        <f t="shared" si="1"/>
        <v>2</v>
      </c>
      <c r="L21" s="277" t="s">
        <v>746</v>
      </c>
      <c r="M21" s="278">
        <v>8.1</v>
      </c>
      <c r="N21" s="278">
        <v>8.1999999999999993</v>
      </c>
      <c r="O21" s="279">
        <f t="shared" si="2"/>
        <v>8.1</v>
      </c>
      <c r="P21" s="280" t="str">
        <f>VLOOKUP(B21,'Уч дев'!$A$3:$H$520,8,FALSE)</f>
        <v>Карасик Н.А.и А.Г.</v>
      </c>
      <c r="Q21" s="61" t="s">
        <v>146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5"/>
      <c r="AG21" s="55"/>
      <c r="AH21" s="55"/>
      <c r="AI21" s="55"/>
      <c r="AJ21" s="55"/>
      <c r="AK21" s="55"/>
      <c r="AL21" s="55"/>
    </row>
    <row r="22" spans="1:38" s="7" customFormat="1" ht="15" customHeight="1">
      <c r="A22" s="53">
        <v>9</v>
      </c>
      <c r="B22" s="53">
        <v>142</v>
      </c>
      <c r="C22" s="54" t="str">
        <f>VLOOKUP(B22,'Уч дев'!$A$3:$H$520,2,FALSE)</f>
        <v xml:space="preserve">Желтенкова Виолетта </v>
      </c>
      <c r="D22" s="95" t="str">
        <f>VLOOKUP(B22,'Уч дев'!$A$3:$H$520,3,FALSE)</f>
        <v>2003</v>
      </c>
      <c r="E22" s="45" t="str">
        <f>VLOOKUP(B22,'Уч дев'!$A$3:$H$520,4,FALSE)</f>
        <v>2</v>
      </c>
      <c r="F22" s="54" t="str">
        <f>VLOOKUP(B22,'Уч дев'!$A$3:$H$520,5,FALSE)</f>
        <v>Пензенская</v>
      </c>
      <c r="G22" s="73">
        <f>VLOOKUP(B22,'Уч дев'!$A$3:$H$520,6,FALSE)</f>
        <v>0</v>
      </c>
      <c r="H22" s="99" t="str">
        <f>VLOOKUP(B22,'Уч дев'!$A$3:$H$520,7,FALSE)</f>
        <v>СОШ Старая Каменка</v>
      </c>
      <c r="I22" s="51">
        <f t="shared" ref="I22:I53" si="3">M22</f>
        <v>8.3000000000000007</v>
      </c>
      <c r="J22" s="51"/>
      <c r="K22" s="277">
        <f t="shared" ref="K22:K67" si="4">LOOKUP(O22,$V$1:$AD$1,$V$2:$AD$2)</f>
        <v>2</v>
      </c>
      <c r="L22" s="277" t="s">
        <v>746</v>
      </c>
      <c r="M22" s="278">
        <v>8.3000000000000007</v>
      </c>
      <c r="N22" s="278"/>
      <c r="O22" s="279">
        <f t="shared" ref="O22:O53" si="5">SMALL(M22:N22,1)+0</f>
        <v>8.3000000000000007</v>
      </c>
      <c r="P22" s="280" t="str">
        <f>VLOOKUP(B22,'Уч дев'!$A$3:$H$520,8,FALSE)</f>
        <v>Андреев В.В.</v>
      </c>
      <c r="Q22" s="61" t="s">
        <v>147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5"/>
      <c r="AG22" s="55"/>
      <c r="AH22" s="55"/>
      <c r="AI22" s="55"/>
      <c r="AJ22" s="55"/>
      <c r="AK22" s="55"/>
      <c r="AL22" s="55"/>
    </row>
    <row r="23" spans="1:38" s="7" customFormat="1" ht="15" customHeight="1">
      <c r="A23" s="284">
        <v>9</v>
      </c>
      <c r="B23" s="53">
        <v>974</v>
      </c>
      <c r="C23" s="54" t="str">
        <f>VLOOKUP(B23,'Уч дев'!$A$3:$H$520,2,FALSE)</f>
        <v>Маркина София</v>
      </c>
      <c r="D23" s="95" t="str">
        <f>VLOOKUP(B23,'Уч дев'!$A$3:$H$520,3,FALSE)</f>
        <v>2004</v>
      </c>
      <c r="E23" s="45"/>
      <c r="F23" s="54" t="str">
        <f>VLOOKUP(B23,'Уч дев'!$A$3:$H$520,5,FALSE)</f>
        <v>Мордовия</v>
      </c>
      <c r="G23" s="73">
        <f>VLOOKUP(B23,'Уч дев'!$A$3:$H$520,6,FALSE)</f>
        <v>0</v>
      </c>
      <c r="H23" s="99" t="str">
        <f>VLOOKUP(B23,'Уч дев'!$A$3:$H$520,7,FALSE)</f>
        <v>ДЮСШ-1</v>
      </c>
      <c r="I23" s="51">
        <f t="shared" si="3"/>
        <v>8.3000000000000007</v>
      </c>
      <c r="J23" s="51"/>
      <c r="K23" s="277">
        <f t="shared" si="4"/>
        <v>2</v>
      </c>
      <c r="L23" s="277" t="s">
        <v>746</v>
      </c>
      <c r="M23" s="278">
        <v>8.3000000000000007</v>
      </c>
      <c r="N23" s="278"/>
      <c r="O23" s="279">
        <f t="shared" si="5"/>
        <v>8.3000000000000007</v>
      </c>
      <c r="P23" s="280" t="str">
        <f>VLOOKUP(B23,'Уч дев'!$A$3:$H$520,8,FALSE)</f>
        <v>Лемайкин В.А.</v>
      </c>
      <c r="Q23" s="61" t="s">
        <v>147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5"/>
      <c r="AG23" s="55"/>
      <c r="AH23" s="55"/>
      <c r="AI23" s="55"/>
      <c r="AJ23" s="55"/>
      <c r="AK23" s="55"/>
      <c r="AL23" s="55"/>
    </row>
    <row r="24" spans="1:38" s="7" customFormat="1" ht="15.75" customHeight="1">
      <c r="A24" s="53">
        <v>9</v>
      </c>
      <c r="B24" s="53">
        <v>214</v>
      </c>
      <c r="C24" s="54" t="str">
        <f>VLOOKUP(B24,'Уч дев'!$A$3:$H$520,2,FALSE)</f>
        <v>Андреева Алина</v>
      </c>
      <c r="D24" s="95" t="str">
        <f>VLOOKUP(B24,'Уч дев'!$A$3:$H$520,3,FALSE)</f>
        <v>2003</v>
      </c>
      <c r="E24" s="45"/>
      <c r="F24" s="54" t="str">
        <f>VLOOKUP(B24,'Уч дев'!$A$3:$H$520,5,FALSE)</f>
        <v>Пензенская</v>
      </c>
      <c r="G24" s="73">
        <f>VLOOKUP(B24,'Уч дев'!$A$3:$H$520,6,FALSE)</f>
        <v>0</v>
      </c>
      <c r="H24" s="99" t="str">
        <f>VLOOKUP(B24,'Уч дев'!$A$3:$H$520,7,FALSE)</f>
        <v>ДЮСШ-6</v>
      </c>
      <c r="I24" s="51">
        <f t="shared" si="3"/>
        <v>8.3000000000000007</v>
      </c>
      <c r="J24" s="51"/>
      <c r="K24" s="277">
        <f t="shared" si="4"/>
        <v>2</v>
      </c>
      <c r="L24" s="277" t="s">
        <v>746</v>
      </c>
      <c r="M24" s="278">
        <v>8.3000000000000007</v>
      </c>
      <c r="N24" s="278"/>
      <c r="O24" s="279">
        <f t="shared" si="5"/>
        <v>8.3000000000000007</v>
      </c>
      <c r="P24" s="280" t="str">
        <f>VLOOKUP(B24,'Уч дев'!$A$3:$H$520,8,FALSE)</f>
        <v>Лелявин А.Ю.</v>
      </c>
      <c r="Q24" s="285" t="s">
        <v>147</v>
      </c>
      <c r="R24" s="286"/>
      <c r="S24" s="53"/>
      <c r="T24" s="286"/>
      <c r="U24" s="286"/>
      <c r="W24" s="5"/>
      <c r="Y24" s="21"/>
      <c r="AF24" s="11"/>
      <c r="AG24" s="11"/>
      <c r="AH24" s="11"/>
      <c r="AI24" s="11"/>
      <c r="AJ24" s="11"/>
      <c r="AK24" s="11"/>
      <c r="AL24" s="11"/>
    </row>
    <row r="25" spans="1:38" s="5" customFormat="1" ht="15" customHeight="1">
      <c r="A25" s="284">
        <v>12</v>
      </c>
      <c r="B25" s="53">
        <v>179</v>
      </c>
      <c r="C25" s="54" t="str">
        <f>VLOOKUP(B25,'Уч дев'!$A$3:$H$520,2,FALSE)</f>
        <v>Исупова Дарья</v>
      </c>
      <c r="D25" s="95" t="str">
        <f>VLOOKUP(B25,'Уч дев'!$A$3:$H$520,3,FALSE)</f>
        <v>2004</v>
      </c>
      <c r="E25" s="45" t="str">
        <f>VLOOKUP(B25,'Уч дев'!$A$3:$H$520,4,FALSE)</f>
        <v>2</v>
      </c>
      <c r="F25" s="54" t="str">
        <f>VLOOKUP(B25,'Уч дев'!$A$3:$H$520,5,FALSE)</f>
        <v>Мордовия</v>
      </c>
      <c r="G25" s="73">
        <f>VLOOKUP(B25,'Уч дев'!$A$3:$H$520,6,FALSE)</f>
        <v>0</v>
      </c>
      <c r="H25" s="99" t="str">
        <f>VLOOKUP(B25,'Уч дев'!$A$3:$H$520,7,FALSE)</f>
        <v>МГУ им. Н. П. Огарёва</v>
      </c>
      <c r="I25" s="51">
        <f t="shared" si="3"/>
        <v>8.4</v>
      </c>
      <c r="J25" s="51"/>
      <c r="K25" s="277">
        <f t="shared" si="4"/>
        <v>2</v>
      </c>
      <c r="L25" s="277" t="s">
        <v>746</v>
      </c>
      <c r="M25" s="278">
        <v>8.4</v>
      </c>
      <c r="N25" s="278"/>
      <c r="O25" s="279">
        <f t="shared" si="5"/>
        <v>8.4</v>
      </c>
      <c r="P25" s="280" t="str">
        <f>VLOOKUP(B25,'Уч дев'!$A$3:$H$520,8,FALSE)</f>
        <v>Разов В. Н.</v>
      </c>
      <c r="Q25" s="281" t="s">
        <v>147</v>
      </c>
      <c r="R25" s="53"/>
      <c r="S25" s="53"/>
      <c r="T25" s="282"/>
      <c r="U25" s="283"/>
      <c r="V25" s="38"/>
      <c r="W25" s="41"/>
      <c r="Y25" s="21"/>
      <c r="Z25" s="23"/>
      <c r="AA25" s="23"/>
      <c r="AB25" s="23"/>
      <c r="AC25" s="23"/>
      <c r="AD25" s="23"/>
      <c r="AE25" s="23"/>
      <c r="AF25" s="113"/>
      <c r="AG25" s="113"/>
      <c r="AH25" s="113"/>
      <c r="AI25" s="113"/>
      <c r="AJ25" s="113"/>
      <c r="AK25" s="113"/>
      <c r="AL25" s="113"/>
    </row>
    <row r="26" spans="1:38" s="5" customFormat="1" ht="15" customHeight="1">
      <c r="A26" s="284">
        <v>12</v>
      </c>
      <c r="B26" s="53">
        <v>128</v>
      </c>
      <c r="C26" s="54" t="str">
        <f>VLOOKUP(B26,'Уч дев'!$A$3:$H$520,2,FALSE)</f>
        <v>Бутузова Ева</v>
      </c>
      <c r="D26" s="95" t="str">
        <f>VLOOKUP(B26,'Уч дев'!$A$3:$H$520,3,FALSE)</f>
        <v>2004</v>
      </c>
      <c r="E26" s="45">
        <f>VLOOKUP(B26,'Уч дев'!$A$3:$H$520,4,FALSE)</f>
        <v>3</v>
      </c>
      <c r="F26" s="54" t="str">
        <f>VLOOKUP(B26,'Уч дев'!$A$3:$H$520,5,FALSE)</f>
        <v>Пензенская</v>
      </c>
      <c r="G26" s="73">
        <f>VLOOKUP(B26,'Уч дев'!$A$3:$H$520,6,FALSE)</f>
        <v>0</v>
      </c>
      <c r="H26" s="99" t="str">
        <f>VLOOKUP(B26,'Уч дев'!$A$3:$H$520,7,FALSE)</f>
        <v>СДЮСШОР г.Заречный</v>
      </c>
      <c r="I26" s="51">
        <f t="shared" si="3"/>
        <v>8.4</v>
      </c>
      <c r="J26" s="51"/>
      <c r="K26" s="277">
        <f t="shared" si="4"/>
        <v>2</v>
      </c>
      <c r="L26" s="277" t="s">
        <v>746</v>
      </c>
      <c r="M26" s="278">
        <v>8.4</v>
      </c>
      <c r="N26" s="278"/>
      <c r="O26" s="279">
        <f t="shared" si="5"/>
        <v>8.4</v>
      </c>
      <c r="P26" s="280" t="str">
        <f>VLOOKUP(B26,'Уч дев'!$A$3:$H$520,8,FALSE)</f>
        <v>Аксеновы А.В. и Е.С.</v>
      </c>
      <c r="Q26" s="285" t="s">
        <v>150</v>
      </c>
      <c r="R26" s="286"/>
      <c r="S26" s="53"/>
      <c r="T26" s="286"/>
      <c r="U26" s="286"/>
      <c r="V26" s="7"/>
      <c r="X26" s="7"/>
      <c r="Y26" s="7"/>
      <c r="Z26" s="7"/>
      <c r="AA26" s="7"/>
      <c r="AB26" s="7"/>
      <c r="AC26" s="7"/>
      <c r="AD26" s="7"/>
      <c r="AE26" s="7"/>
      <c r="AF26" s="11"/>
      <c r="AG26" s="11"/>
      <c r="AH26" s="11"/>
      <c r="AI26" s="11"/>
      <c r="AJ26" s="11"/>
      <c r="AK26" s="11"/>
      <c r="AL26" s="11"/>
    </row>
    <row r="27" spans="1:38" s="5" customFormat="1" ht="15" customHeight="1">
      <c r="A27" s="53">
        <v>12</v>
      </c>
      <c r="B27" s="53">
        <v>607</v>
      </c>
      <c r="C27" s="54" t="str">
        <f>VLOOKUP(B27,'Уч дев'!$A$3:$H$520,2,FALSE)</f>
        <v>Клишина Карина</v>
      </c>
      <c r="D27" s="95" t="str">
        <f>VLOOKUP(B27,'Уч дев'!$A$3:$H$520,3,FALSE)</f>
        <v>2003</v>
      </c>
      <c r="E27" s="45" t="str">
        <f>VLOOKUP(B27,'Уч дев'!$A$3:$H$520,4,FALSE)</f>
        <v>2</v>
      </c>
      <c r="F27" s="54" t="str">
        <f>VLOOKUP(B27,'Уч дев'!$A$3:$H$520,5,FALSE)</f>
        <v>Саратовская</v>
      </c>
      <c r="G27" s="73">
        <f>VLOOKUP(B27,'Уч дев'!$A$3:$H$520,6,FALSE)</f>
        <v>0</v>
      </c>
      <c r="H27" s="99" t="str">
        <f>VLOOKUP(B27,'Уч дев'!$A$3:$H$520,7,FALSE)</f>
        <v>ДЮСШ Энгельс</v>
      </c>
      <c r="I27" s="51">
        <f t="shared" si="3"/>
        <v>8.4</v>
      </c>
      <c r="J27" s="51"/>
      <c r="K27" s="277">
        <f t="shared" si="4"/>
        <v>2</v>
      </c>
      <c r="L27" s="277" t="s">
        <v>746</v>
      </c>
      <c r="M27" s="278">
        <v>8.4</v>
      </c>
      <c r="N27" s="278"/>
      <c r="O27" s="279">
        <f t="shared" si="5"/>
        <v>8.4</v>
      </c>
      <c r="P27" s="280" t="str">
        <f>VLOOKUP(B27,'Уч дев'!$A$3:$H$520,8,FALSE)</f>
        <v>Бабушкина О.И.</v>
      </c>
      <c r="Q27" s="61" t="s">
        <v>150</v>
      </c>
      <c r="AF27" s="55"/>
      <c r="AG27" s="55"/>
      <c r="AH27" s="55"/>
      <c r="AI27" s="55"/>
      <c r="AJ27" s="55"/>
      <c r="AK27" s="55"/>
      <c r="AL27" s="55"/>
    </row>
    <row r="28" spans="1:38" s="5" customFormat="1" ht="15" customHeight="1">
      <c r="A28" s="284">
        <v>12</v>
      </c>
      <c r="B28" s="53">
        <v>147</v>
      </c>
      <c r="C28" s="54" t="str">
        <f>VLOOKUP(B28,'Уч дев'!$A$3:$H$520,2,FALSE)</f>
        <v>Шевлякова Анастасия</v>
      </c>
      <c r="D28" s="95" t="str">
        <f>VLOOKUP(B28,'Уч дев'!$A$3:$H$520,3,FALSE)</f>
        <v>2004</v>
      </c>
      <c r="E28" s="45" t="str">
        <f>VLOOKUP(B28,'Уч дев'!$A$3:$H$520,4,FALSE)</f>
        <v>3</v>
      </c>
      <c r="F28" s="54" t="str">
        <f>VLOOKUP(B28,'Уч дев'!$A$3:$H$520,5,FALSE)</f>
        <v>Пензенская</v>
      </c>
      <c r="G28" s="73">
        <f>VLOOKUP(B28,'Уч дев'!$A$3:$H$520,6,FALSE)</f>
        <v>0</v>
      </c>
      <c r="H28" s="99" t="str">
        <f>VLOOKUP(B28,'Уч дев'!$A$3:$H$520,7,FALSE)</f>
        <v>СОШ Старая Каменка</v>
      </c>
      <c r="I28" s="51">
        <f t="shared" si="3"/>
        <v>8.4</v>
      </c>
      <c r="J28" s="51"/>
      <c r="K28" s="277">
        <f t="shared" si="4"/>
        <v>2</v>
      </c>
      <c r="L28" s="277" t="s">
        <v>746</v>
      </c>
      <c r="M28" s="278">
        <v>8.4</v>
      </c>
      <c r="N28" s="278"/>
      <c r="O28" s="279">
        <f t="shared" si="5"/>
        <v>8.4</v>
      </c>
      <c r="P28" s="280" t="str">
        <f>VLOOKUP(B28,'Уч дев'!$A$3:$H$520,8,FALSE)</f>
        <v>Андреев В.В. Кузнецов В.Б.</v>
      </c>
      <c r="Q28" s="61" t="s">
        <v>150</v>
      </c>
      <c r="R28" s="53"/>
      <c r="AF28" s="55"/>
      <c r="AG28" s="55"/>
      <c r="AH28" s="55"/>
      <c r="AI28" s="55"/>
      <c r="AJ28" s="55"/>
      <c r="AK28" s="55"/>
      <c r="AL28" s="55"/>
    </row>
    <row r="29" spans="1:38" s="5" customFormat="1" ht="15" customHeight="1">
      <c r="A29" s="53">
        <v>12</v>
      </c>
      <c r="B29" s="53">
        <v>266</v>
      </c>
      <c r="C29" s="54" t="str">
        <f>VLOOKUP(B29,'Уч дев'!$A$3:$H$520,2,FALSE)</f>
        <v>Ляшонкова Екатерина</v>
      </c>
      <c r="D29" s="95" t="str">
        <f>VLOOKUP(B29,'Уч дев'!$A$3:$H$520,3,FALSE)</f>
        <v>2003</v>
      </c>
      <c r="E29" s="45" t="str">
        <f>VLOOKUP(B29,'Уч дев'!$A$3:$H$520,4,FALSE)</f>
        <v>2</v>
      </c>
      <c r="F29" s="54" t="str">
        <f>VLOOKUP(B29,'Уч дев'!$A$3:$H$520,5,FALSE)</f>
        <v>Пензенская</v>
      </c>
      <c r="G29" s="73">
        <f>VLOOKUP(B29,'Уч дев'!$A$3:$H$520,6,FALSE)</f>
        <v>0</v>
      </c>
      <c r="H29" s="99" t="str">
        <f>VLOOKUP(B29,'Уч дев'!$A$3:$H$520,7,FALSE)</f>
        <v>КСШОР</v>
      </c>
      <c r="I29" s="51">
        <f t="shared" si="3"/>
        <v>8.4</v>
      </c>
      <c r="J29" s="51"/>
      <c r="K29" s="277">
        <f t="shared" si="4"/>
        <v>2</v>
      </c>
      <c r="L29" s="277" t="s">
        <v>746</v>
      </c>
      <c r="M29" s="278">
        <v>8.4</v>
      </c>
      <c r="N29" s="278"/>
      <c r="O29" s="279">
        <f t="shared" si="5"/>
        <v>8.4</v>
      </c>
      <c r="P29" s="280" t="str">
        <f>VLOOKUP(B29,'Уч дев'!$A$3:$H$520,8,FALSE)</f>
        <v>Карасик Н.А.и А.Г.</v>
      </c>
      <c r="Q29" s="285" t="s">
        <v>150</v>
      </c>
      <c r="R29" s="286"/>
      <c r="S29" s="53"/>
      <c r="T29" s="286"/>
      <c r="U29" s="286"/>
      <c r="V29" s="7"/>
      <c r="X29" s="7"/>
      <c r="Y29" s="21"/>
      <c r="Z29" s="7"/>
      <c r="AA29" s="7"/>
      <c r="AB29" s="7"/>
      <c r="AC29" s="7"/>
      <c r="AD29" s="7"/>
      <c r="AE29" s="7"/>
      <c r="AF29" s="11"/>
      <c r="AG29" s="11"/>
      <c r="AH29" s="11"/>
      <c r="AI29" s="11"/>
      <c r="AJ29" s="11"/>
      <c r="AK29" s="11"/>
      <c r="AL29" s="11"/>
    </row>
    <row r="30" spans="1:38" s="5" customFormat="1" ht="15" customHeight="1">
      <c r="A30" s="53">
        <v>17</v>
      </c>
      <c r="B30" s="53" t="s">
        <v>563</v>
      </c>
      <c r="C30" s="54" t="str">
        <f>VLOOKUP(B30,'Уч дев'!$A$3:$H$520,2,FALSE)</f>
        <v>Каримова Полина</v>
      </c>
      <c r="D30" s="95" t="str">
        <f>VLOOKUP(B30,'Уч дев'!$A$3:$H$520,3,FALSE)</f>
        <v>2004</v>
      </c>
      <c r="E30" s="45"/>
      <c r="F30" s="54" t="str">
        <f>VLOOKUP(B30,'Уч дев'!$A$3:$H$520,5,FALSE)</f>
        <v>Пензенская</v>
      </c>
      <c r="G30" s="73">
        <f>VLOOKUP(B30,'Уч дев'!$A$3:$H$520,6,FALSE)</f>
        <v>0</v>
      </c>
      <c r="H30" s="99" t="str">
        <f>VLOOKUP(B30,'Уч дев'!$A$3:$H$520,7,FALSE)</f>
        <v>ДЮСШ</v>
      </c>
      <c r="I30" s="51">
        <f t="shared" si="3"/>
        <v>8.5</v>
      </c>
      <c r="J30" s="51"/>
      <c r="K30" s="277">
        <f t="shared" si="4"/>
        <v>3</v>
      </c>
      <c r="L30" s="277" t="s">
        <v>746</v>
      </c>
      <c r="M30" s="278">
        <v>8.5</v>
      </c>
      <c r="N30" s="278"/>
      <c r="O30" s="279">
        <f t="shared" si="5"/>
        <v>8.5</v>
      </c>
      <c r="P30" s="280" t="str">
        <f>VLOOKUP(B30,'Уч дев'!$A$3:$H$520,8,FALSE)</f>
        <v>Димаев Р.Р</v>
      </c>
      <c r="Q30" s="285">
        <v>2</v>
      </c>
      <c r="R30" s="286"/>
      <c r="S30" s="53"/>
      <c r="T30" s="286"/>
      <c r="U30" s="286"/>
      <c r="V30" s="7"/>
      <c r="X30" s="7"/>
      <c r="Y30" s="21"/>
      <c r="Z30" s="7"/>
      <c r="AA30" s="7"/>
      <c r="AB30" s="7"/>
      <c r="AC30" s="7"/>
      <c r="AD30" s="7"/>
      <c r="AE30" s="7"/>
      <c r="AF30" s="11"/>
      <c r="AG30" s="11"/>
      <c r="AH30" s="11"/>
      <c r="AI30" s="11"/>
      <c r="AJ30" s="11"/>
      <c r="AK30" s="11"/>
      <c r="AL30" s="11"/>
    </row>
    <row r="31" spans="1:38" s="5" customFormat="1" ht="15" customHeight="1">
      <c r="A31" s="284">
        <v>17</v>
      </c>
      <c r="B31" s="53">
        <v>26</v>
      </c>
      <c r="C31" s="54" t="str">
        <f>VLOOKUP(B31,'Уч дев'!$A$3:$H$520,2,FALSE)</f>
        <v xml:space="preserve">Долгова София </v>
      </c>
      <c r="D31" s="95" t="str">
        <f>VLOOKUP(B31,'Уч дев'!$A$3:$H$520,3,FALSE)</f>
        <v>2004</v>
      </c>
      <c r="E31" s="45" t="str">
        <f>VLOOKUP(B31,'Уч дев'!$A$3:$H$520,4,FALSE)</f>
        <v>3</v>
      </c>
      <c r="F31" s="54" t="str">
        <f>VLOOKUP(B31,'Уч дев'!$A$3:$H$520,5,FALSE)</f>
        <v>Тамбовская</v>
      </c>
      <c r="G31" s="73">
        <f>VLOOKUP(B31,'Уч дев'!$A$3:$H$520,6,FALSE)</f>
        <v>0</v>
      </c>
      <c r="H31" s="99" t="str">
        <f>VLOOKUP(B31,'Уч дев'!$A$3:$H$520,7,FALSE)</f>
        <v>ДЮСШ-1</v>
      </c>
      <c r="I31" s="51">
        <f t="shared" si="3"/>
        <v>8.5</v>
      </c>
      <c r="J31" s="51"/>
      <c r="K31" s="277">
        <f t="shared" si="4"/>
        <v>3</v>
      </c>
      <c r="L31" s="277" t="s">
        <v>746</v>
      </c>
      <c r="M31" s="278">
        <v>8.5</v>
      </c>
      <c r="N31" s="278"/>
      <c r="O31" s="279">
        <f t="shared" si="5"/>
        <v>8.5</v>
      </c>
      <c r="P31" s="280" t="str">
        <f>VLOOKUP(B31,'Уч дев'!$A$3:$H$520,8,FALSE)</f>
        <v>Чернова Г.Н.</v>
      </c>
      <c r="Q31" s="285" t="s">
        <v>600</v>
      </c>
      <c r="R31" s="286"/>
      <c r="S31" s="53"/>
      <c r="T31" s="286"/>
      <c r="U31" s="286"/>
      <c r="V31" s="7"/>
      <c r="X31" s="7"/>
      <c r="Y31" s="21"/>
      <c r="Z31" s="7"/>
      <c r="AA31" s="7"/>
      <c r="AB31" s="7"/>
      <c r="AC31" s="7"/>
      <c r="AD31" s="7"/>
      <c r="AE31" s="7"/>
      <c r="AF31" s="11"/>
      <c r="AG31" s="11"/>
      <c r="AH31" s="11"/>
      <c r="AI31" s="11"/>
      <c r="AJ31" s="11"/>
      <c r="AK31" s="11"/>
      <c r="AL31" s="11"/>
    </row>
    <row r="32" spans="1:38" s="7" customFormat="1" ht="15" customHeight="1">
      <c r="A32" s="53">
        <v>17</v>
      </c>
      <c r="B32" s="53">
        <v>466</v>
      </c>
      <c r="C32" s="54" t="str">
        <f>VLOOKUP(B32,'Уч дев'!$A$3:$H$520,2,FALSE)</f>
        <v>Андреева Кристина</v>
      </c>
      <c r="D32" s="95" t="str">
        <f>VLOOKUP(B32,'Уч дев'!$A$3:$H$520,3,FALSE)</f>
        <v>2003</v>
      </c>
      <c r="E32" s="45"/>
      <c r="F32" s="54" t="str">
        <f>VLOOKUP(B32,'Уч дев'!$A$3:$H$520,5,FALSE)</f>
        <v>Пензенская</v>
      </c>
      <c r="G32" s="73">
        <f>VLOOKUP(B32,'Уч дев'!$A$3:$H$520,6,FALSE)</f>
        <v>0</v>
      </c>
      <c r="H32" s="99" t="str">
        <f>VLOOKUP(B32,'Уч дев'!$A$3:$H$520,7,FALSE)</f>
        <v>ДЮСШ-6</v>
      </c>
      <c r="I32" s="51">
        <f t="shared" si="3"/>
        <v>8.5</v>
      </c>
      <c r="J32" s="51"/>
      <c r="K32" s="277">
        <f t="shared" si="4"/>
        <v>3</v>
      </c>
      <c r="L32" s="277" t="s">
        <v>746</v>
      </c>
      <c r="M32" s="278">
        <v>8.5</v>
      </c>
      <c r="N32" s="278"/>
      <c r="O32" s="279">
        <f t="shared" si="5"/>
        <v>8.5</v>
      </c>
      <c r="P32" s="280" t="str">
        <f>VLOOKUP(B32,'Уч дев'!$A$3:$H$520,8,FALSE)</f>
        <v>Кабанова Н.С.</v>
      </c>
      <c r="Q32" s="285" t="s">
        <v>150</v>
      </c>
      <c r="R32" s="286"/>
      <c r="S32" s="53"/>
      <c r="T32" s="286"/>
      <c r="U32" s="286"/>
      <c r="W32" s="5"/>
      <c r="AF32" s="11"/>
      <c r="AG32" s="11"/>
      <c r="AH32" s="11"/>
      <c r="AI32" s="11"/>
      <c r="AJ32" s="11"/>
      <c r="AK32" s="11"/>
      <c r="AL32" s="11"/>
    </row>
    <row r="33" spans="1:38" s="7" customFormat="1" ht="15" customHeight="1">
      <c r="A33" s="284">
        <v>20</v>
      </c>
      <c r="B33" s="53">
        <v>305</v>
      </c>
      <c r="C33" s="54" t="str">
        <f>VLOOKUP(B33,'Уч дев'!$A$3:$H$520,2,FALSE)</f>
        <v>Богомолова Оксана</v>
      </c>
      <c r="D33" s="95" t="str">
        <f>VLOOKUP(B33,'Уч дев'!$A$3:$H$520,3,FALSE)</f>
        <v>2003</v>
      </c>
      <c r="E33" s="45"/>
      <c r="F33" s="54" t="str">
        <f>VLOOKUP(B33,'Уч дев'!$A$3:$H$520,5,FALSE)</f>
        <v>Пензенская</v>
      </c>
      <c r="G33" s="73">
        <f>VLOOKUP(B33,'Уч дев'!$A$3:$H$520,6,FALSE)</f>
        <v>0</v>
      </c>
      <c r="H33" s="99" t="str">
        <f>VLOOKUP(B33,'Уч дев'!$A$3:$H$520,7,FALSE)</f>
        <v>КСШОР</v>
      </c>
      <c r="I33" s="51">
        <f t="shared" si="3"/>
        <v>8.6</v>
      </c>
      <c r="J33" s="51"/>
      <c r="K33" s="277">
        <f t="shared" si="4"/>
        <v>3</v>
      </c>
      <c r="L33" s="277" t="s">
        <v>746</v>
      </c>
      <c r="M33" s="278">
        <v>8.6</v>
      </c>
      <c r="N33" s="278"/>
      <c r="O33" s="279">
        <f t="shared" si="5"/>
        <v>8.6</v>
      </c>
      <c r="P33" s="280" t="str">
        <f>VLOOKUP(B33,'Уч дев'!$A$3:$H$520,8,FALSE)</f>
        <v>Конова Т.В</v>
      </c>
      <c r="Q33" s="61">
        <v>3</v>
      </c>
      <c r="R33" s="53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5"/>
      <c r="AG33" s="55"/>
      <c r="AH33" s="55"/>
      <c r="AI33" s="55"/>
      <c r="AJ33" s="55"/>
      <c r="AK33" s="55"/>
      <c r="AL33" s="55"/>
    </row>
    <row r="34" spans="1:38" s="7" customFormat="1" ht="15" customHeight="1">
      <c r="A34" s="53">
        <v>20</v>
      </c>
      <c r="B34" s="53">
        <v>431</v>
      </c>
      <c r="C34" s="54" t="str">
        <f>VLOOKUP(B34,'Уч дев'!$A$3:$H$520,2,FALSE)</f>
        <v>Шабалова Виктория</v>
      </c>
      <c r="D34" s="95" t="str">
        <f>VLOOKUP(B34,'Уч дев'!$A$3:$H$520,3,FALSE)</f>
        <v>2004</v>
      </c>
      <c r="E34" s="45" t="str">
        <f>VLOOKUP(B34,'Уч дев'!$A$3:$H$520,4,FALSE)</f>
        <v>2</v>
      </c>
      <c r="F34" s="54" t="str">
        <f>VLOOKUP(B34,'Уч дев'!$A$3:$H$520,5,FALSE)</f>
        <v>Пензенская</v>
      </c>
      <c r="G34" s="73">
        <f>VLOOKUP(B34,'Уч дев'!$A$3:$H$520,6,FALSE)</f>
        <v>0</v>
      </c>
      <c r="H34" s="99" t="str">
        <f>VLOOKUP(B34,'Уч дев'!$A$3:$H$520,7,FALSE)</f>
        <v>ДЮСШ-6</v>
      </c>
      <c r="I34" s="51">
        <f t="shared" si="3"/>
        <v>8.6</v>
      </c>
      <c r="J34" s="51"/>
      <c r="K34" s="277">
        <f t="shared" si="4"/>
        <v>3</v>
      </c>
      <c r="L34" s="277" t="s">
        <v>746</v>
      </c>
      <c r="M34" s="278">
        <v>8.6</v>
      </c>
      <c r="N34" s="278"/>
      <c r="O34" s="279">
        <f t="shared" si="5"/>
        <v>8.6</v>
      </c>
      <c r="P34" s="280" t="str">
        <f>VLOOKUP(B34,'Уч дев'!$A$3:$H$520,8,FALSE)</f>
        <v>Зинуков А.В</v>
      </c>
      <c r="Q34" s="285" t="s">
        <v>600</v>
      </c>
      <c r="R34" s="286"/>
      <c r="S34" s="53"/>
      <c r="T34" s="286"/>
      <c r="U34" s="286"/>
      <c r="W34" s="5"/>
      <c r="Y34" s="21"/>
      <c r="AF34" s="11"/>
      <c r="AG34" s="11"/>
      <c r="AH34" s="11"/>
      <c r="AI34" s="11"/>
      <c r="AJ34" s="11"/>
      <c r="AK34" s="11"/>
      <c r="AL34" s="11"/>
    </row>
    <row r="35" spans="1:38" s="7" customFormat="1" ht="15" customHeight="1">
      <c r="A35" s="284">
        <v>20</v>
      </c>
      <c r="B35" s="53">
        <v>463</v>
      </c>
      <c r="C35" s="54" t="str">
        <f>VLOOKUP(B35,'Уч дев'!$A$3:$H$520,2,FALSE)</f>
        <v>Павлова Анастасия</v>
      </c>
      <c r="D35" s="95" t="str">
        <f>VLOOKUP(B35,'Уч дев'!$A$3:$H$520,3,FALSE)</f>
        <v>2003</v>
      </c>
      <c r="E35" s="45"/>
      <c r="F35" s="54" t="str">
        <f>VLOOKUP(B35,'Уч дев'!$A$3:$H$520,5,FALSE)</f>
        <v>Пензенская</v>
      </c>
      <c r="G35" s="73">
        <f>VLOOKUP(B35,'Уч дев'!$A$3:$H$520,6,FALSE)</f>
        <v>0</v>
      </c>
      <c r="H35" s="99" t="str">
        <f>VLOOKUP(B35,'Уч дев'!$A$3:$H$520,7,FALSE)</f>
        <v>ДЮСШ-6</v>
      </c>
      <c r="I35" s="51">
        <f t="shared" si="3"/>
        <v>8.6</v>
      </c>
      <c r="J35" s="51"/>
      <c r="K35" s="277">
        <f t="shared" si="4"/>
        <v>3</v>
      </c>
      <c r="L35" s="277" t="s">
        <v>746</v>
      </c>
      <c r="M35" s="278">
        <v>8.6</v>
      </c>
      <c r="N35" s="278"/>
      <c r="O35" s="279">
        <f t="shared" si="5"/>
        <v>8.6</v>
      </c>
      <c r="P35" s="280" t="str">
        <f>VLOOKUP(B35,'Уч дев'!$A$3:$H$520,8,FALSE)</f>
        <v>Кабанова Н.С.</v>
      </c>
      <c r="Q35" s="61" t="s">
        <v>146</v>
      </c>
      <c r="R35" s="53"/>
      <c r="S35" s="53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5"/>
      <c r="AG35" s="55"/>
      <c r="AH35" s="55"/>
      <c r="AI35" s="55"/>
      <c r="AJ35" s="55"/>
      <c r="AK35" s="55"/>
      <c r="AL35" s="55"/>
    </row>
    <row r="36" spans="1:38" s="7" customFormat="1" ht="15" customHeight="1">
      <c r="A36" s="53">
        <v>20</v>
      </c>
      <c r="B36" s="53">
        <v>306</v>
      </c>
      <c r="C36" s="54" t="str">
        <f>VLOOKUP(B36,'Уч дев'!$A$3:$H$520,2,FALSE)</f>
        <v>Цыбочкина Александра</v>
      </c>
      <c r="D36" s="95" t="str">
        <f>VLOOKUP(B36,'Уч дев'!$A$3:$H$520,3,FALSE)</f>
        <v>2004</v>
      </c>
      <c r="E36" s="45"/>
      <c r="F36" s="54" t="str">
        <f>VLOOKUP(B36,'Уч дев'!$A$3:$H$520,5,FALSE)</f>
        <v>Пензенская</v>
      </c>
      <c r="G36" s="73">
        <f>VLOOKUP(B36,'Уч дев'!$A$3:$H$520,6,FALSE)</f>
        <v>0</v>
      </c>
      <c r="H36" s="99" t="str">
        <f>VLOOKUP(B36,'Уч дев'!$A$3:$H$520,7,FALSE)</f>
        <v>КСШОР</v>
      </c>
      <c r="I36" s="51">
        <f t="shared" si="3"/>
        <v>8.6</v>
      </c>
      <c r="J36" s="51"/>
      <c r="K36" s="277">
        <f t="shared" si="4"/>
        <v>3</v>
      </c>
      <c r="L36" s="277" t="s">
        <v>746</v>
      </c>
      <c r="M36" s="278">
        <v>8.6</v>
      </c>
      <c r="N36" s="278"/>
      <c r="O36" s="279">
        <f t="shared" si="5"/>
        <v>8.6</v>
      </c>
      <c r="P36" s="280" t="str">
        <f>VLOOKUP(B36,'Уч дев'!$A$3:$H$520,8,FALSE)</f>
        <v>Конова Т.В</v>
      </c>
      <c r="Q36" s="285" t="s">
        <v>146</v>
      </c>
      <c r="R36" s="286"/>
      <c r="S36" s="53"/>
      <c r="T36" s="286"/>
      <c r="U36" s="286"/>
      <c r="W36" s="5"/>
      <c r="AF36" s="11"/>
      <c r="AG36" s="11"/>
      <c r="AH36" s="11"/>
      <c r="AI36" s="11"/>
      <c r="AJ36" s="11"/>
      <c r="AK36" s="11"/>
      <c r="AL36" s="11"/>
    </row>
    <row r="37" spans="1:38" s="7" customFormat="1" ht="15" customHeight="1">
      <c r="A37" s="284">
        <v>20</v>
      </c>
      <c r="B37" s="53">
        <v>66</v>
      </c>
      <c r="C37" s="54" t="str">
        <f>VLOOKUP(B37,'Уч дев'!$A$3:$H$520,2,FALSE)</f>
        <v>Жегулина Ольга</v>
      </c>
      <c r="D37" s="95" t="str">
        <f>VLOOKUP(B37,'Уч дев'!$A$3:$H$520,3,FALSE)</f>
        <v>2004</v>
      </c>
      <c r="E37" s="45"/>
      <c r="F37" s="54" t="str">
        <f>VLOOKUP(B37,'Уч дев'!$A$3:$H$520,5,FALSE)</f>
        <v>Пензенская</v>
      </c>
      <c r="G37" s="73">
        <f>VLOOKUP(B37,'Уч дев'!$A$3:$H$520,6,FALSE)</f>
        <v>0</v>
      </c>
      <c r="H37" s="99" t="str">
        <f>VLOOKUP(B37,'Уч дев'!$A$3:$H$520,7,FALSE)</f>
        <v>ДЮСШ</v>
      </c>
      <c r="I37" s="51">
        <f t="shared" si="3"/>
        <v>8.6</v>
      </c>
      <c r="J37" s="51"/>
      <c r="K37" s="277">
        <f t="shared" si="4"/>
        <v>3</v>
      </c>
      <c r="L37" s="277" t="s">
        <v>746</v>
      </c>
      <c r="M37" s="278">
        <v>8.6</v>
      </c>
      <c r="N37" s="278"/>
      <c r="O37" s="279">
        <f t="shared" si="5"/>
        <v>8.6</v>
      </c>
      <c r="P37" s="280" t="str">
        <f>VLOOKUP(B37,'Уч дев'!$A$3:$H$520,8,FALSE)</f>
        <v>Бесчастнова Л.Н.</v>
      </c>
      <c r="Q37" s="61" t="s">
        <v>600</v>
      </c>
      <c r="R37" s="53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5"/>
      <c r="AG37" s="55"/>
      <c r="AH37" s="55"/>
      <c r="AI37" s="55"/>
      <c r="AJ37" s="55"/>
      <c r="AK37" s="55"/>
      <c r="AL37" s="55"/>
    </row>
    <row r="38" spans="1:38" s="7" customFormat="1" ht="15" customHeight="1">
      <c r="A38" s="53">
        <v>20</v>
      </c>
      <c r="B38" s="53">
        <v>205</v>
      </c>
      <c r="C38" s="54" t="str">
        <f>VLOOKUP(B38,'Уч дев'!$A$3:$H$520,2,FALSE)</f>
        <v>Спирина Алина</v>
      </c>
      <c r="D38" s="95" t="str">
        <f>VLOOKUP(B38,'Уч дев'!$A$3:$H$520,3,FALSE)</f>
        <v>2003</v>
      </c>
      <c r="E38" s="45"/>
      <c r="F38" s="54" t="str">
        <f>VLOOKUP(B38,'Уч дев'!$A$3:$H$520,5,FALSE)</f>
        <v>Пензенская</v>
      </c>
      <c r="G38" s="73">
        <f>VLOOKUP(B38,'Уч дев'!$A$3:$H$520,6,FALSE)</f>
        <v>0</v>
      </c>
      <c r="H38" s="99" t="str">
        <f>VLOOKUP(B38,'Уч дев'!$A$3:$H$520,7,FALSE)</f>
        <v>СДЮСШОР Заречный</v>
      </c>
      <c r="I38" s="51">
        <f t="shared" si="3"/>
        <v>8.6</v>
      </c>
      <c r="J38" s="51"/>
      <c r="K38" s="277">
        <f t="shared" si="4"/>
        <v>3</v>
      </c>
      <c r="L38" s="277" t="s">
        <v>746</v>
      </c>
      <c r="M38" s="278">
        <v>8.6</v>
      </c>
      <c r="N38" s="278"/>
      <c r="O38" s="279">
        <f t="shared" si="5"/>
        <v>8.6</v>
      </c>
      <c r="P38" s="280" t="str">
        <f>VLOOKUP(B38,'Уч дев'!$A$3:$H$520,8,FALSE)</f>
        <v>Кораблев В.В</v>
      </c>
      <c r="Q38" s="61" t="s">
        <v>150</v>
      </c>
      <c r="R38" s="53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5"/>
      <c r="AG38" s="55"/>
      <c r="AH38" s="55"/>
      <c r="AI38" s="55"/>
      <c r="AJ38" s="55"/>
      <c r="AK38" s="55"/>
      <c r="AL38" s="55"/>
    </row>
    <row r="39" spans="1:38" s="7" customFormat="1" ht="15" customHeight="1">
      <c r="A39" s="284">
        <v>20</v>
      </c>
      <c r="B39" s="53">
        <v>269</v>
      </c>
      <c r="C39" s="54" t="str">
        <f>VLOOKUP(B39,'Уч дев'!$A$3:$H$520,2,FALSE)</f>
        <v>Суздальцева Екатерина</v>
      </c>
      <c r="D39" s="95" t="str">
        <f>VLOOKUP(B39,'Уч дев'!$A$3:$H$520,3,FALSE)</f>
        <v>2003</v>
      </c>
      <c r="E39" s="45" t="str">
        <f>VLOOKUP(B39,'Уч дев'!$A$3:$H$520,4,FALSE)</f>
        <v>2</v>
      </c>
      <c r="F39" s="54" t="str">
        <f>VLOOKUP(B39,'Уч дев'!$A$3:$H$520,5,FALSE)</f>
        <v>Пензенская</v>
      </c>
      <c r="G39" s="73">
        <f>VLOOKUP(B39,'Уч дев'!$A$3:$H$520,6,FALSE)</f>
        <v>0</v>
      </c>
      <c r="H39" s="99" t="str">
        <f>VLOOKUP(B39,'Уч дев'!$A$3:$H$520,7,FALSE)</f>
        <v>КСШОР</v>
      </c>
      <c r="I39" s="51">
        <f t="shared" si="3"/>
        <v>8.6</v>
      </c>
      <c r="J39" s="51"/>
      <c r="K39" s="277">
        <f t="shared" si="4"/>
        <v>3</v>
      </c>
      <c r="L39" s="277" t="s">
        <v>746</v>
      </c>
      <c r="M39" s="278">
        <v>8.6</v>
      </c>
      <c r="N39" s="278"/>
      <c r="O39" s="279">
        <f t="shared" si="5"/>
        <v>8.6</v>
      </c>
      <c r="P39" s="280" t="str">
        <f>VLOOKUP(B39,'Уч дев'!$A$3:$H$520,8,FALSE)</f>
        <v>Карасик Н.А.и А.Г.</v>
      </c>
      <c r="Q39" s="285" t="s">
        <v>600</v>
      </c>
      <c r="R39" s="286"/>
      <c r="S39" s="53"/>
      <c r="T39" s="286"/>
      <c r="U39" s="286"/>
      <c r="W39" s="5"/>
      <c r="AF39" s="11"/>
      <c r="AG39" s="11"/>
      <c r="AH39" s="11"/>
      <c r="AI39" s="11"/>
      <c r="AJ39" s="11"/>
      <c r="AK39" s="11"/>
      <c r="AL39" s="11"/>
    </row>
    <row r="40" spans="1:38" s="7" customFormat="1" ht="15" customHeight="1">
      <c r="A40" s="53">
        <v>20</v>
      </c>
      <c r="B40" s="53">
        <v>207</v>
      </c>
      <c r="C40" s="54" t="str">
        <f>VLOOKUP(B40,'Уч дев'!$A$3:$H$520,2,FALSE)</f>
        <v>Якомазова Анастасия</v>
      </c>
      <c r="D40" s="95" t="str">
        <f>VLOOKUP(B40,'Уч дев'!$A$3:$H$520,3,FALSE)</f>
        <v>2004</v>
      </c>
      <c r="E40" s="45"/>
      <c r="F40" s="54" t="str">
        <f>VLOOKUP(B40,'Уч дев'!$A$3:$H$520,5,FALSE)</f>
        <v>Пензенская</v>
      </c>
      <c r="G40" s="73">
        <f>VLOOKUP(B40,'Уч дев'!$A$3:$H$520,6,FALSE)</f>
        <v>0</v>
      </c>
      <c r="H40" s="99" t="str">
        <f>VLOOKUP(B40,'Уч дев'!$A$3:$H$520,7,FALSE)</f>
        <v>СДЮСШОР Заречный</v>
      </c>
      <c r="I40" s="51">
        <f t="shared" si="3"/>
        <v>8.6</v>
      </c>
      <c r="J40" s="51"/>
      <c r="K40" s="277">
        <f t="shared" si="4"/>
        <v>3</v>
      </c>
      <c r="L40" s="277" t="s">
        <v>746</v>
      </c>
      <c r="M40" s="278">
        <v>8.6</v>
      </c>
      <c r="N40" s="278"/>
      <c r="O40" s="279">
        <f t="shared" si="5"/>
        <v>8.6</v>
      </c>
      <c r="P40" s="280" t="str">
        <f>VLOOKUP(B40,'Уч дев'!$A$3:$H$520,8,FALSE)</f>
        <v>Короблев В.В.</v>
      </c>
      <c r="Q40" s="285" t="s">
        <v>147</v>
      </c>
      <c r="R40" s="53"/>
      <c r="S40" s="53"/>
      <c r="T40" s="286"/>
      <c r="U40" s="286"/>
      <c r="W40" s="5"/>
      <c r="Y40" s="21"/>
      <c r="AF40" s="11"/>
      <c r="AG40" s="11"/>
      <c r="AH40" s="11"/>
      <c r="AI40" s="11"/>
      <c r="AJ40" s="11"/>
      <c r="AK40" s="11"/>
      <c r="AL40" s="11"/>
    </row>
    <row r="41" spans="1:38" s="7" customFormat="1" ht="15" customHeight="1">
      <c r="A41" s="284">
        <v>20</v>
      </c>
      <c r="B41" s="53">
        <v>308</v>
      </c>
      <c r="C41" s="54" t="str">
        <f>VLOOKUP(B41,'Уч дев'!$A$3:$H$520,2,FALSE)</f>
        <v>Вакуляк Полина</v>
      </c>
      <c r="D41" s="95" t="str">
        <f>VLOOKUP(B41,'Уч дев'!$A$3:$H$520,3,FALSE)</f>
        <v>2004</v>
      </c>
      <c r="E41" s="45"/>
      <c r="F41" s="54" t="str">
        <f>VLOOKUP(B41,'Уч дев'!$A$3:$H$520,5,FALSE)</f>
        <v>Пензенская</v>
      </c>
      <c r="G41" s="73">
        <f>VLOOKUP(B41,'Уч дев'!$A$3:$H$520,6,FALSE)</f>
        <v>0</v>
      </c>
      <c r="H41" s="99" t="str">
        <f>VLOOKUP(B41,'Уч дев'!$A$3:$H$520,7,FALSE)</f>
        <v>КСШОР</v>
      </c>
      <c r="I41" s="51">
        <f t="shared" si="3"/>
        <v>8.6</v>
      </c>
      <c r="J41" s="51"/>
      <c r="K41" s="277">
        <f t="shared" si="4"/>
        <v>3</v>
      </c>
      <c r="L41" s="277" t="s">
        <v>746</v>
      </c>
      <c r="M41" s="278">
        <v>8.6</v>
      </c>
      <c r="N41" s="278"/>
      <c r="O41" s="279">
        <f t="shared" si="5"/>
        <v>8.6</v>
      </c>
      <c r="P41" s="280" t="str">
        <f>VLOOKUP(B41,'Уч дев'!$A$3:$H$520,8,FALSE)</f>
        <v>Конова Т.В</v>
      </c>
      <c r="Q41" s="61" t="s">
        <v>600</v>
      </c>
      <c r="R41" s="53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5"/>
      <c r="AG41" s="55"/>
      <c r="AH41" s="55"/>
      <c r="AI41" s="55"/>
      <c r="AJ41" s="55"/>
      <c r="AK41" s="55"/>
      <c r="AL41" s="55"/>
    </row>
    <row r="42" spans="1:38" s="7" customFormat="1" ht="15" customHeight="1">
      <c r="A42" s="53">
        <v>29</v>
      </c>
      <c r="B42" s="53">
        <v>265</v>
      </c>
      <c r="C42" s="54" t="str">
        <f>VLOOKUP(B42,'Уч дев'!$A$3:$H$520,2,FALSE)</f>
        <v>Журавлёва Елена</v>
      </c>
      <c r="D42" s="95" t="str">
        <f>VLOOKUP(B42,'Уч дев'!$A$3:$H$520,3,FALSE)</f>
        <v>2003</v>
      </c>
      <c r="E42" s="45" t="str">
        <f>VLOOKUP(B42,'Уч дев'!$A$3:$H$520,4,FALSE)</f>
        <v>2</v>
      </c>
      <c r="F42" s="54" t="str">
        <f>VLOOKUP(B42,'Уч дев'!$A$3:$H$520,5,FALSE)</f>
        <v>Пензенская</v>
      </c>
      <c r="G42" s="73">
        <f>VLOOKUP(B42,'Уч дев'!$A$3:$H$520,6,FALSE)</f>
        <v>0</v>
      </c>
      <c r="H42" s="99" t="str">
        <f>VLOOKUP(B42,'Уч дев'!$A$3:$H$520,7,FALSE)</f>
        <v>КСШОР</v>
      </c>
      <c r="I42" s="51">
        <f t="shared" si="3"/>
        <v>8.6999999999999993</v>
      </c>
      <c r="J42" s="51"/>
      <c r="K42" s="277">
        <f t="shared" si="4"/>
        <v>3</v>
      </c>
      <c r="L42" s="277" t="s">
        <v>746</v>
      </c>
      <c r="M42" s="278">
        <v>8.6999999999999993</v>
      </c>
      <c r="N42" s="278"/>
      <c r="O42" s="279">
        <f t="shared" si="5"/>
        <v>8.6999999999999993</v>
      </c>
      <c r="P42" s="280" t="str">
        <f>VLOOKUP(B42,'Уч дев'!$A$3:$H$520,8,FALSE)</f>
        <v>Карасик Н.А.и А.Г.</v>
      </c>
      <c r="Q42" s="61" t="s">
        <v>147</v>
      </c>
      <c r="R42" s="53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5"/>
      <c r="AG42" s="55"/>
      <c r="AH42" s="55"/>
      <c r="AI42" s="55"/>
      <c r="AJ42" s="55"/>
      <c r="AK42" s="55"/>
      <c r="AL42" s="55"/>
    </row>
    <row r="43" spans="1:38" s="5" customFormat="1" ht="15" customHeight="1">
      <c r="A43" s="284">
        <v>29</v>
      </c>
      <c r="B43" s="53">
        <v>264</v>
      </c>
      <c r="C43" s="54" t="str">
        <f>VLOOKUP(B43,'Уч дев'!$A$3:$H$520,2,FALSE)</f>
        <v>Грошева Полина</v>
      </c>
      <c r="D43" s="95" t="str">
        <f>VLOOKUP(B43,'Уч дев'!$A$3:$H$520,3,FALSE)</f>
        <v>2003</v>
      </c>
      <c r="E43" s="45" t="str">
        <f>VLOOKUP(B43,'Уч дев'!$A$3:$H$520,4,FALSE)</f>
        <v>3</v>
      </c>
      <c r="F43" s="54" t="str">
        <f>VLOOKUP(B43,'Уч дев'!$A$3:$H$520,5,FALSE)</f>
        <v>Пензенская</v>
      </c>
      <c r="G43" s="73">
        <f>VLOOKUP(B43,'Уч дев'!$A$3:$H$520,6,FALSE)</f>
        <v>0</v>
      </c>
      <c r="H43" s="99" t="str">
        <f>VLOOKUP(B43,'Уч дев'!$A$3:$H$520,7,FALSE)</f>
        <v>КСШОР</v>
      </c>
      <c r="I43" s="51">
        <f t="shared" si="3"/>
        <v>8.6999999999999993</v>
      </c>
      <c r="J43" s="51"/>
      <c r="K43" s="277">
        <f t="shared" si="4"/>
        <v>3</v>
      </c>
      <c r="L43" s="277" t="s">
        <v>746</v>
      </c>
      <c r="M43" s="278">
        <v>8.6999999999999993</v>
      </c>
      <c r="N43" s="278"/>
      <c r="O43" s="279">
        <f t="shared" si="5"/>
        <v>8.6999999999999993</v>
      </c>
      <c r="P43" s="280" t="str">
        <f>VLOOKUP(B43,'Уч дев'!$A$3:$H$520,8,FALSE)</f>
        <v>Карасик Н.А.и А.Г.</v>
      </c>
      <c r="Q43" s="61" t="s">
        <v>601</v>
      </c>
      <c r="AF43" s="55"/>
      <c r="AG43" s="55"/>
      <c r="AH43" s="55"/>
      <c r="AI43" s="55"/>
      <c r="AJ43" s="55"/>
      <c r="AK43" s="55"/>
      <c r="AL43" s="55"/>
    </row>
    <row r="44" spans="1:38" s="5" customFormat="1" ht="15" customHeight="1">
      <c r="A44" s="53">
        <v>29</v>
      </c>
      <c r="B44" s="53">
        <v>229</v>
      </c>
      <c r="C44" s="54" t="str">
        <f>VLOOKUP(B44,'Уч дев'!$A$3:$H$520,2,FALSE)</f>
        <v>Удовина Виоллета</v>
      </c>
      <c r="D44" s="95" t="str">
        <f>VLOOKUP(B44,'Уч дев'!$A$3:$H$520,3,FALSE)</f>
        <v>2001</v>
      </c>
      <c r="E44" s="45" t="str">
        <f>VLOOKUP(B44,'Уч дев'!$A$3:$H$520,4,FALSE)</f>
        <v>3</v>
      </c>
      <c r="F44" s="54" t="str">
        <f>VLOOKUP(B44,'Уч дев'!$A$3:$H$520,5,FALSE)</f>
        <v>Пензенская</v>
      </c>
      <c r="G44" s="73">
        <f>VLOOKUP(B44,'Уч дев'!$A$3:$H$520,6,FALSE)</f>
        <v>0</v>
      </c>
      <c r="H44" s="99" t="str">
        <f>VLOOKUP(B44,'Уч дев'!$A$3:$H$520,7,FALSE)</f>
        <v>КСШОР</v>
      </c>
      <c r="I44" s="51">
        <f t="shared" si="3"/>
        <v>8.6999999999999993</v>
      </c>
      <c r="J44" s="51"/>
      <c r="K44" s="277">
        <f t="shared" si="4"/>
        <v>3</v>
      </c>
      <c r="L44" s="277" t="s">
        <v>746</v>
      </c>
      <c r="M44" s="278">
        <v>8.6999999999999993</v>
      </c>
      <c r="N44" s="278"/>
      <c r="O44" s="279">
        <f t="shared" si="5"/>
        <v>8.6999999999999993</v>
      </c>
      <c r="P44" s="280" t="str">
        <f>VLOOKUP(B44,'Уч дев'!$A$3:$H$520,8,FALSE)</f>
        <v>Копылова О.Н.</v>
      </c>
      <c r="Q44" s="61" t="s">
        <v>601</v>
      </c>
      <c r="R44" s="53"/>
      <c r="AF44" s="55"/>
      <c r="AG44" s="55"/>
      <c r="AH44" s="55"/>
      <c r="AI44" s="55"/>
      <c r="AJ44" s="55"/>
      <c r="AK44" s="55"/>
      <c r="AL44" s="55"/>
    </row>
    <row r="45" spans="1:38" s="5" customFormat="1" ht="15" customHeight="1">
      <c r="A45" s="284">
        <v>32</v>
      </c>
      <c r="B45" s="53">
        <v>203</v>
      </c>
      <c r="C45" s="54" t="str">
        <f>VLOOKUP(B45,'Уч дев'!$A$3:$H$520,2,FALSE)</f>
        <v>Кулькова Анастасия</v>
      </c>
      <c r="D45" s="95" t="str">
        <f>VLOOKUP(B45,'Уч дев'!$A$3:$H$520,3,FALSE)</f>
        <v>2004</v>
      </c>
      <c r="E45" s="45"/>
      <c r="F45" s="54" t="str">
        <f>VLOOKUP(B45,'Уч дев'!$A$3:$H$520,5,FALSE)</f>
        <v>Пензенская</v>
      </c>
      <c r="G45" s="73">
        <f>VLOOKUP(B45,'Уч дев'!$A$3:$H$520,6,FALSE)</f>
        <v>0</v>
      </c>
      <c r="H45" s="99" t="str">
        <f>VLOOKUP(B45,'Уч дев'!$A$3:$H$520,7,FALSE)</f>
        <v>СДЮСШОР Заречный</v>
      </c>
      <c r="I45" s="51">
        <f t="shared" si="3"/>
        <v>8.8000000000000007</v>
      </c>
      <c r="J45" s="51"/>
      <c r="K45" s="277">
        <f t="shared" si="4"/>
        <v>3</v>
      </c>
      <c r="L45" s="277" t="s">
        <v>746</v>
      </c>
      <c r="M45" s="278">
        <v>8.8000000000000007</v>
      </c>
      <c r="N45" s="278"/>
      <c r="O45" s="279">
        <f t="shared" si="5"/>
        <v>8.8000000000000007</v>
      </c>
      <c r="P45" s="280" t="str">
        <f>VLOOKUP(B45,'Уч дев'!$A$3:$H$520,8,FALSE)</f>
        <v>Короблев В.В.</v>
      </c>
      <c r="Q45" s="61" t="s">
        <v>632</v>
      </c>
      <c r="AF45" s="55"/>
      <c r="AG45" s="55"/>
      <c r="AH45" s="55"/>
      <c r="AI45" s="55"/>
      <c r="AJ45" s="55"/>
      <c r="AK45" s="55"/>
      <c r="AL45" s="55"/>
    </row>
    <row r="46" spans="1:38" s="5" customFormat="1" ht="15" customHeight="1">
      <c r="A46" s="53">
        <v>33</v>
      </c>
      <c r="B46" s="53">
        <v>228</v>
      </c>
      <c r="C46" s="54" t="str">
        <f>VLOOKUP(B46,'Уч дев'!$A$3:$H$520,2,FALSE)</f>
        <v>Сисина Капитолина</v>
      </c>
      <c r="D46" s="95" t="str">
        <f>VLOOKUP(B46,'Уч дев'!$A$3:$H$520,3,FALSE)</f>
        <v>2003</v>
      </c>
      <c r="E46" s="45" t="str">
        <f>VLOOKUP(B46,'Уч дев'!$A$3:$H$520,4,FALSE)</f>
        <v>3</v>
      </c>
      <c r="F46" s="54" t="str">
        <f>VLOOKUP(B46,'Уч дев'!$A$3:$H$520,5,FALSE)</f>
        <v>Пензенская</v>
      </c>
      <c r="G46" s="73">
        <f>VLOOKUP(B46,'Уч дев'!$A$3:$H$520,6,FALSE)</f>
        <v>0</v>
      </c>
      <c r="H46" s="99" t="str">
        <f>VLOOKUP(B46,'Уч дев'!$A$3:$H$520,7,FALSE)</f>
        <v>КСШОР</v>
      </c>
      <c r="I46" s="51">
        <f t="shared" si="3"/>
        <v>8.9</v>
      </c>
      <c r="J46" s="51"/>
      <c r="K46" s="277">
        <f t="shared" si="4"/>
        <v>3</v>
      </c>
      <c r="L46" s="277" t="s">
        <v>746</v>
      </c>
      <c r="M46" s="278">
        <v>8.9</v>
      </c>
      <c r="N46" s="278"/>
      <c r="O46" s="279">
        <f t="shared" si="5"/>
        <v>8.9</v>
      </c>
      <c r="P46" s="280" t="str">
        <f>VLOOKUP(B46,'Уч дев'!$A$3:$H$520,8,FALSE)</f>
        <v>Копылова О.Н.</v>
      </c>
      <c r="Q46" s="61" t="s">
        <v>600</v>
      </c>
      <c r="AF46" s="55"/>
      <c r="AG46" s="55"/>
      <c r="AH46" s="55"/>
      <c r="AI46" s="55"/>
      <c r="AJ46" s="55"/>
      <c r="AK46" s="55"/>
      <c r="AL46" s="55"/>
    </row>
    <row r="47" spans="1:38" s="5" customFormat="1" ht="15" customHeight="1">
      <c r="A47" s="284">
        <v>33</v>
      </c>
      <c r="B47" s="53">
        <v>258</v>
      </c>
      <c r="C47" s="54" t="str">
        <f>VLOOKUP(B47,'Уч дев'!$A$3:$H$520,2,FALSE)</f>
        <v>Семикова Светлана</v>
      </c>
      <c r="D47" s="95" t="str">
        <f>VLOOKUP(B47,'Уч дев'!$A$3:$H$520,3,FALSE)</f>
        <v>2004</v>
      </c>
      <c r="E47" s="45"/>
      <c r="F47" s="54" t="str">
        <f>VLOOKUP(B47,'Уч дев'!$A$3:$H$520,5,FALSE)</f>
        <v>Пензенская</v>
      </c>
      <c r="G47" s="73">
        <f>VLOOKUP(B47,'Уч дев'!$A$3:$H$520,6,FALSE)</f>
        <v>0</v>
      </c>
      <c r="H47" s="99" t="str">
        <f>VLOOKUP(B47,'Уч дев'!$A$3:$H$520,7,FALSE)</f>
        <v>ДЮСШ-6</v>
      </c>
      <c r="I47" s="51">
        <f t="shared" si="3"/>
        <v>8.9</v>
      </c>
      <c r="J47" s="51"/>
      <c r="K47" s="277">
        <f t="shared" si="4"/>
        <v>3</v>
      </c>
      <c r="L47" s="277" t="s">
        <v>746</v>
      </c>
      <c r="M47" s="278">
        <v>8.9</v>
      </c>
      <c r="N47" s="278"/>
      <c r="O47" s="279">
        <f t="shared" si="5"/>
        <v>8.9</v>
      </c>
      <c r="P47" s="280" t="str">
        <f>VLOOKUP(B47,'Уч дев'!$A$3:$H$520,8,FALSE)</f>
        <v>Краснова И.Н.,Любомиров И.С.</v>
      </c>
      <c r="Q47" s="61" t="s">
        <v>601</v>
      </c>
      <c r="AF47" s="55"/>
      <c r="AG47" s="55"/>
      <c r="AH47" s="55"/>
      <c r="AI47" s="55"/>
      <c r="AJ47" s="55"/>
      <c r="AK47" s="55"/>
      <c r="AL47" s="55"/>
    </row>
    <row r="48" spans="1:38" s="5" customFormat="1" ht="15" customHeight="1">
      <c r="A48" s="53">
        <v>33</v>
      </c>
      <c r="B48" s="53">
        <v>334</v>
      </c>
      <c r="C48" s="54" t="str">
        <f>VLOOKUP(B48,'Уч дев'!$A$3:$H$520,2,FALSE)</f>
        <v>Кирдяпкина Валерия</v>
      </c>
      <c r="D48" s="95" t="str">
        <f>VLOOKUP(B48,'Уч дев'!$A$3:$H$520,3,FALSE)</f>
        <v>2003</v>
      </c>
      <c r="E48" s="45" t="str">
        <f>VLOOKUP(B48,'Уч дев'!$A$3:$H$520,4,FALSE)</f>
        <v>2</v>
      </c>
      <c r="F48" s="54" t="str">
        <f>VLOOKUP(B48,'Уч дев'!$A$3:$H$520,5,FALSE)</f>
        <v>Пензенская</v>
      </c>
      <c r="G48" s="73">
        <f>VLOOKUP(B48,'Уч дев'!$A$3:$H$520,6,FALSE)</f>
        <v>0</v>
      </c>
      <c r="H48" s="99" t="str">
        <f>VLOOKUP(B48,'Уч дев'!$A$3:$H$520,7,FALSE)</f>
        <v>КСШОР</v>
      </c>
      <c r="I48" s="51">
        <f t="shared" si="3"/>
        <v>8.9</v>
      </c>
      <c r="J48" s="51"/>
      <c r="K48" s="277">
        <f t="shared" si="4"/>
        <v>3</v>
      </c>
      <c r="L48" s="277" t="s">
        <v>746</v>
      </c>
      <c r="M48" s="278">
        <v>8.9</v>
      </c>
      <c r="N48" s="278"/>
      <c r="O48" s="279">
        <f t="shared" si="5"/>
        <v>8.9</v>
      </c>
      <c r="P48" s="280" t="str">
        <f>VLOOKUP(B48,'Уч дев'!$A$3:$H$520,8,FALSE)</f>
        <v>Кузнецов В.Б</v>
      </c>
      <c r="Q48" s="61" t="s">
        <v>150</v>
      </c>
      <c r="R48" s="53"/>
      <c r="AF48" s="55"/>
      <c r="AG48" s="55"/>
      <c r="AH48" s="55"/>
      <c r="AI48" s="55"/>
      <c r="AJ48" s="55"/>
      <c r="AK48" s="55"/>
      <c r="AL48" s="55"/>
    </row>
    <row r="49" spans="1:38" s="5" customFormat="1" ht="15" customHeight="1">
      <c r="A49" s="284">
        <v>33</v>
      </c>
      <c r="B49" s="53">
        <v>260</v>
      </c>
      <c r="C49" s="54" t="str">
        <f>VLOOKUP(B49,'Уч дев'!$A$3:$H$520,2,FALSE)</f>
        <v>Скрипкина Кристина</v>
      </c>
      <c r="D49" s="95" t="str">
        <f>VLOOKUP(B49,'Уч дев'!$A$3:$H$520,3,FALSE)</f>
        <v>2003</v>
      </c>
      <c r="E49" s="45" t="str">
        <f>VLOOKUP(B49,'Уч дев'!$A$3:$H$520,4,FALSE)</f>
        <v>3</v>
      </c>
      <c r="F49" s="54" t="str">
        <f>VLOOKUP(B49,'Уч дев'!$A$3:$H$520,5,FALSE)</f>
        <v>Пензенская</v>
      </c>
      <c r="G49" s="73">
        <f>VLOOKUP(B49,'Уч дев'!$A$3:$H$520,6,FALSE)</f>
        <v>0</v>
      </c>
      <c r="H49" s="99" t="str">
        <f>VLOOKUP(B49,'Уч дев'!$A$3:$H$520,7,FALSE)</f>
        <v>КСШОР</v>
      </c>
      <c r="I49" s="51">
        <f t="shared" si="3"/>
        <v>8.9</v>
      </c>
      <c r="J49" s="51"/>
      <c r="K49" s="277">
        <f t="shared" si="4"/>
        <v>3</v>
      </c>
      <c r="L49" s="277" t="s">
        <v>746</v>
      </c>
      <c r="M49" s="278">
        <v>8.9</v>
      </c>
      <c r="N49" s="278"/>
      <c r="O49" s="279">
        <f t="shared" si="5"/>
        <v>8.9</v>
      </c>
      <c r="P49" s="280" t="str">
        <f>VLOOKUP(B49,'Уч дев'!$A$3:$H$520,8,FALSE)</f>
        <v>Карасик Н.А.и А.Г.</v>
      </c>
      <c r="Q49" s="61" t="s">
        <v>600</v>
      </c>
      <c r="R49" s="53"/>
      <c r="AF49" s="55"/>
      <c r="AG49" s="55"/>
      <c r="AH49" s="55"/>
      <c r="AI49" s="55"/>
      <c r="AJ49" s="55"/>
      <c r="AK49" s="55"/>
      <c r="AL49" s="55"/>
    </row>
    <row r="50" spans="1:38" s="5" customFormat="1" ht="15" customHeight="1">
      <c r="A50" s="53">
        <v>37</v>
      </c>
      <c r="B50" s="53">
        <v>307</v>
      </c>
      <c r="C50" s="54" t="str">
        <f>VLOOKUP(B50,'Уч дев'!$A$3:$H$520,2,FALSE)</f>
        <v>Ломтева Влада</v>
      </c>
      <c r="D50" s="95" t="str">
        <f>VLOOKUP(B50,'Уч дев'!$A$3:$H$520,3,FALSE)</f>
        <v>2004</v>
      </c>
      <c r="E50" s="45" t="str">
        <f>VLOOKUP(B50,'Уч дев'!$A$3:$H$520,4,FALSE)</f>
        <v>3</v>
      </c>
      <c r="F50" s="54" t="str">
        <f>VLOOKUP(B50,'Уч дев'!$A$3:$H$520,5,FALSE)</f>
        <v>Пензенская</v>
      </c>
      <c r="G50" s="73">
        <f>VLOOKUP(B50,'Уч дев'!$A$3:$H$520,6,FALSE)</f>
        <v>0</v>
      </c>
      <c r="H50" s="99" t="str">
        <f>VLOOKUP(B50,'Уч дев'!$A$3:$H$520,7,FALSE)</f>
        <v>КСШОР</v>
      </c>
      <c r="I50" s="51">
        <f t="shared" si="3"/>
        <v>9</v>
      </c>
      <c r="J50" s="51"/>
      <c r="K50" s="277" t="str">
        <f t="shared" si="4"/>
        <v>1ю</v>
      </c>
      <c r="L50" s="277" t="s">
        <v>746</v>
      </c>
      <c r="M50" s="278">
        <v>9</v>
      </c>
      <c r="N50" s="278"/>
      <c r="O50" s="279">
        <f t="shared" si="5"/>
        <v>9</v>
      </c>
      <c r="P50" s="280" t="str">
        <f>VLOOKUP(B50,'Уч дев'!$A$3:$H$520,8,FALSE)</f>
        <v>Конова Т.В</v>
      </c>
      <c r="Q50" s="285" t="s">
        <v>601</v>
      </c>
      <c r="R50" s="286"/>
      <c r="S50" s="53"/>
      <c r="T50" s="286"/>
      <c r="U50" s="286"/>
      <c r="V50" s="7"/>
      <c r="X50" s="7"/>
      <c r="Y50" s="7"/>
      <c r="Z50" s="7"/>
      <c r="AA50" s="7"/>
      <c r="AB50" s="7"/>
      <c r="AC50" s="7"/>
      <c r="AD50" s="7"/>
      <c r="AE50" s="7"/>
      <c r="AF50" s="11"/>
      <c r="AG50" s="11"/>
      <c r="AH50" s="11"/>
      <c r="AI50" s="11"/>
      <c r="AJ50" s="11"/>
      <c r="AK50" s="11"/>
      <c r="AL50" s="11"/>
    </row>
    <row r="51" spans="1:38" s="7" customFormat="1" ht="15" customHeight="1">
      <c r="A51" s="284">
        <v>37</v>
      </c>
      <c r="B51" s="53">
        <v>227</v>
      </c>
      <c r="C51" s="54" t="str">
        <f>VLOOKUP(B51,'Уч дев'!$A$3:$H$520,2,FALSE)</f>
        <v>Слугина Дарья</v>
      </c>
      <c r="D51" s="95" t="str">
        <f>VLOOKUP(B51,'Уч дев'!$A$3:$H$520,3,FALSE)</f>
        <v>2003</v>
      </c>
      <c r="E51" s="45"/>
      <c r="F51" s="54" t="str">
        <f>VLOOKUP(B51,'Уч дев'!$A$3:$H$520,5,FALSE)</f>
        <v>Пензенская</v>
      </c>
      <c r="G51" s="73">
        <f>VLOOKUP(B51,'Уч дев'!$A$3:$H$520,6,FALSE)</f>
        <v>0</v>
      </c>
      <c r="H51" s="99" t="str">
        <f>VLOOKUP(B51,'Уч дев'!$A$3:$H$520,7,FALSE)</f>
        <v>КСШОР</v>
      </c>
      <c r="I51" s="51">
        <f t="shared" si="3"/>
        <v>9</v>
      </c>
      <c r="J51" s="51"/>
      <c r="K51" s="277" t="str">
        <f t="shared" si="4"/>
        <v>1ю</v>
      </c>
      <c r="L51" s="277" t="s">
        <v>746</v>
      </c>
      <c r="M51" s="278">
        <v>9</v>
      </c>
      <c r="N51" s="278"/>
      <c r="O51" s="279">
        <f t="shared" si="5"/>
        <v>9</v>
      </c>
      <c r="P51" s="280" t="str">
        <f>VLOOKUP(B51,'Уч дев'!$A$3:$H$520,8,FALSE)</f>
        <v>Копылова О.Н.</v>
      </c>
      <c r="Q51" s="61" t="s">
        <v>633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5"/>
      <c r="AG51" s="55"/>
      <c r="AH51" s="55"/>
      <c r="AI51" s="55"/>
      <c r="AJ51" s="55"/>
      <c r="AK51" s="55"/>
      <c r="AL51" s="55"/>
    </row>
    <row r="52" spans="1:38" s="7" customFormat="1" ht="15" customHeight="1">
      <c r="A52" s="53">
        <v>39</v>
      </c>
      <c r="B52" s="53">
        <v>462</v>
      </c>
      <c r="C52" s="54" t="str">
        <f>VLOOKUP(B52,'Уч дев'!$A$3:$H$520,2,FALSE)</f>
        <v>Потешкина Анна</v>
      </c>
      <c r="D52" s="95" t="str">
        <f>VLOOKUP(B52,'Уч дев'!$A$3:$H$520,3,FALSE)</f>
        <v>2003</v>
      </c>
      <c r="E52" s="45"/>
      <c r="F52" s="54" t="str">
        <f>VLOOKUP(B52,'Уч дев'!$A$3:$H$520,5,FALSE)</f>
        <v>Пензенская</v>
      </c>
      <c r="G52" s="73">
        <f>VLOOKUP(B52,'Уч дев'!$A$3:$H$520,6,FALSE)</f>
        <v>0</v>
      </c>
      <c r="H52" s="99" t="str">
        <f>VLOOKUP(B52,'Уч дев'!$A$3:$H$520,7,FALSE)</f>
        <v>ДЮСШ-6</v>
      </c>
      <c r="I52" s="51">
        <f t="shared" si="3"/>
        <v>9.1</v>
      </c>
      <c r="J52" s="51"/>
      <c r="K52" s="277" t="str">
        <f t="shared" si="4"/>
        <v>1ю</v>
      </c>
      <c r="L52" s="277" t="s">
        <v>746</v>
      </c>
      <c r="M52" s="278">
        <v>9.1</v>
      </c>
      <c r="N52" s="278"/>
      <c r="O52" s="279">
        <f t="shared" si="5"/>
        <v>9.1</v>
      </c>
      <c r="P52" s="280" t="str">
        <f>VLOOKUP(B52,'Уч дев'!$A$3:$H$520,8,FALSE)</f>
        <v>Кабанова Н.С.</v>
      </c>
      <c r="Q52" s="61" t="s">
        <v>601</v>
      </c>
      <c r="R52" s="53"/>
      <c r="S52" s="53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5"/>
      <c r="AG52" s="55"/>
      <c r="AH52" s="55"/>
      <c r="AI52" s="55"/>
      <c r="AJ52" s="55"/>
      <c r="AK52" s="55"/>
      <c r="AL52" s="55"/>
    </row>
    <row r="53" spans="1:38" s="7" customFormat="1" ht="15" customHeight="1">
      <c r="A53" s="284">
        <v>39</v>
      </c>
      <c r="B53" s="53">
        <v>304</v>
      </c>
      <c r="C53" s="54" t="str">
        <f>VLOOKUP(B53,'Уч дев'!$A$3:$H$520,2,FALSE)</f>
        <v>Романова Ирина</v>
      </c>
      <c r="D53" s="95" t="str">
        <f>VLOOKUP(B53,'Уч дев'!$A$3:$H$520,3,FALSE)</f>
        <v>2004</v>
      </c>
      <c r="E53" s="45"/>
      <c r="F53" s="54" t="str">
        <f>VLOOKUP(B53,'Уч дев'!$A$3:$H$520,5,FALSE)</f>
        <v>Пензенская</v>
      </c>
      <c r="G53" s="73">
        <f>VLOOKUP(B53,'Уч дев'!$A$3:$H$520,6,FALSE)</f>
        <v>0</v>
      </c>
      <c r="H53" s="99" t="str">
        <f>VLOOKUP(B53,'Уч дев'!$A$3:$H$520,7,FALSE)</f>
        <v>КСШОР</v>
      </c>
      <c r="I53" s="51">
        <f t="shared" si="3"/>
        <v>9.1</v>
      </c>
      <c r="J53" s="51"/>
      <c r="K53" s="277" t="str">
        <f t="shared" si="4"/>
        <v>1ю</v>
      </c>
      <c r="L53" s="277" t="s">
        <v>746</v>
      </c>
      <c r="M53" s="278">
        <v>9.1</v>
      </c>
      <c r="N53" s="278"/>
      <c r="O53" s="279">
        <f t="shared" si="5"/>
        <v>9.1</v>
      </c>
      <c r="P53" s="280" t="str">
        <f>VLOOKUP(B53,'Уч дев'!$A$3:$H$520,8,FALSE)</f>
        <v>Конова Т.В</v>
      </c>
      <c r="Q53" s="285" t="s">
        <v>633</v>
      </c>
      <c r="R53" s="53"/>
      <c r="S53" s="53"/>
      <c r="T53" s="286"/>
      <c r="U53" s="286"/>
      <c r="W53" s="5"/>
      <c r="Y53" s="21"/>
      <c r="AF53" s="11"/>
      <c r="AG53" s="11"/>
      <c r="AH53" s="11"/>
      <c r="AI53" s="11"/>
      <c r="AJ53" s="11"/>
      <c r="AK53" s="11"/>
      <c r="AL53" s="11"/>
    </row>
    <row r="54" spans="1:38" s="7" customFormat="1" ht="15" customHeight="1">
      <c r="A54" s="53">
        <v>41</v>
      </c>
      <c r="B54" s="53">
        <v>118</v>
      </c>
      <c r="C54" s="54" t="str">
        <f>VLOOKUP(B54,'Уч дев'!$A$3:$H$520,2,FALSE)</f>
        <v xml:space="preserve">Горшкова Света </v>
      </c>
      <c r="D54" s="95" t="str">
        <f>VLOOKUP(B54,'Уч дев'!$A$3:$H$520,3,FALSE)</f>
        <v>2003</v>
      </c>
      <c r="E54" s="45"/>
      <c r="F54" s="54" t="str">
        <f>VLOOKUP(B54,'Уч дев'!$A$3:$H$520,5,FALSE)</f>
        <v>Пензенская</v>
      </c>
      <c r="G54" s="73">
        <f>VLOOKUP(B54,'Уч дев'!$A$3:$H$520,6,FALSE)</f>
        <v>0</v>
      </c>
      <c r="H54" s="99" t="str">
        <f>VLOOKUP(B54,'Уч дев'!$A$3:$H$520,7,FALSE)</f>
        <v xml:space="preserve">Засечное </v>
      </c>
      <c r="I54" s="51">
        <f t="shared" ref="I54:I70" si="6">M54</f>
        <v>9.1</v>
      </c>
      <c r="J54" s="51"/>
      <c r="K54" s="277" t="str">
        <f t="shared" si="4"/>
        <v>1ю</v>
      </c>
      <c r="L54" s="277" t="s">
        <v>746</v>
      </c>
      <c r="M54" s="278">
        <v>9.1</v>
      </c>
      <c r="N54" s="278"/>
      <c r="O54" s="279">
        <f t="shared" ref="O54:O70" si="7">SMALL(M54:N54,1)+0</f>
        <v>9.1</v>
      </c>
      <c r="P54" s="280" t="str">
        <f>VLOOKUP(B54,'Уч дев'!$A$3:$H$520,8,FALSE)</f>
        <v>Чернышов А.В.</v>
      </c>
      <c r="Q54" s="61" t="s">
        <v>632</v>
      </c>
      <c r="R54" s="53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5"/>
      <c r="AG54" s="55"/>
      <c r="AH54" s="55"/>
      <c r="AI54" s="55"/>
      <c r="AJ54" s="55"/>
      <c r="AK54" s="55"/>
      <c r="AL54" s="55"/>
    </row>
    <row r="55" spans="1:38" s="7" customFormat="1" ht="15" customHeight="1">
      <c r="A55" s="284">
        <v>41</v>
      </c>
      <c r="B55" s="53">
        <v>302</v>
      </c>
      <c r="C55" s="54" t="str">
        <f>VLOOKUP(B55,'Уч дев'!$A$3:$H$520,2,FALSE)</f>
        <v>Липатова Анастасия</v>
      </c>
      <c r="D55" s="95" t="str">
        <f>VLOOKUP(B55,'Уч дев'!$A$3:$H$520,3,FALSE)</f>
        <v>2003</v>
      </c>
      <c r="E55" s="45"/>
      <c r="F55" s="54" t="str">
        <f>VLOOKUP(B55,'Уч дев'!$A$3:$H$520,5,FALSE)</f>
        <v>Пензенская</v>
      </c>
      <c r="G55" s="73">
        <f>VLOOKUP(B55,'Уч дев'!$A$3:$H$520,6,FALSE)</f>
        <v>0</v>
      </c>
      <c r="H55" s="99" t="str">
        <f>VLOOKUP(B55,'Уч дев'!$A$3:$H$520,7,FALSE)</f>
        <v>КСШОР</v>
      </c>
      <c r="I55" s="51">
        <f t="shared" si="6"/>
        <v>9.1</v>
      </c>
      <c r="J55" s="51"/>
      <c r="K55" s="277" t="str">
        <f t="shared" si="4"/>
        <v>1ю</v>
      </c>
      <c r="L55" s="277" t="s">
        <v>746</v>
      </c>
      <c r="M55" s="278">
        <v>9.1</v>
      </c>
      <c r="N55" s="278"/>
      <c r="O55" s="279">
        <f t="shared" si="7"/>
        <v>9.1</v>
      </c>
      <c r="P55" s="280" t="str">
        <f>VLOOKUP(B55,'Уч дев'!$A$3:$H$520,8,FALSE)</f>
        <v>Конова Т.В</v>
      </c>
      <c r="Q55" s="285" t="s">
        <v>632</v>
      </c>
      <c r="R55" s="286"/>
      <c r="S55" s="53"/>
      <c r="T55" s="286"/>
      <c r="U55" s="286"/>
      <c r="W55" s="5"/>
      <c r="AF55" s="11"/>
      <c r="AG55" s="11"/>
      <c r="AH55" s="11"/>
      <c r="AI55" s="11"/>
      <c r="AJ55" s="11"/>
      <c r="AK55" s="11"/>
      <c r="AL55" s="11"/>
    </row>
    <row r="56" spans="1:38" s="7" customFormat="1" ht="15" customHeight="1">
      <c r="A56" s="53">
        <v>41</v>
      </c>
      <c r="B56" s="53">
        <v>255</v>
      </c>
      <c r="C56" s="54" t="str">
        <f>VLOOKUP(B56,'Уч дев'!$A$3:$H$520,2,FALSE)</f>
        <v>Наумчак Анастасия</v>
      </c>
      <c r="D56" s="95" t="str">
        <f>VLOOKUP(B56,'Уч дев'!$A$3:$H$520,3,FALSE)</f>
        <v>2003</v>
      </c>
      <c r="E56" s="45"/>
      <c r="F56" s="54" t="str">
        <f>VLOOKUP(B56,'Уч дев'!$A$3:$H$520,5,FALSE)</f>
        <v>Пензенская</v>
      </c>
      <c r="G56" s="73">
        <f>VLOOKUP(B56,'Уч дев'!$A$3:$H$520,6,FALSE)</f>
        <v>0</v>
      </c>
      <c r="H56" s="99" t="str">
        <f>VLOOKUP(B56,'Уч дев'!$A$3:$H$520,7,FALSE)</f>
        <v>ДЮСШ-6</v>
      </c>
      <c r="I56" s="51">
        <f t="shared" si="6"/>
        <v>9.1</v>
      </c>
      <c r="J56" s="51"/>
      <c r="K56" s="277" t="str">
        <f t="shared" si="4"/>
        <v>1ю</v>
      </c>
      <c r="L56" s="277" t="s">
        <v>746</v>
      </c>
      <c r="M56" s="278">
        <v>9.1</v>
      </c>
      <c r="N56" s="278"/>
      <c r="O56" s="279">
        <f t="shared" si="7"/>
        <v>9.1</v>
      </c>
      <c r="P56" s="280" t="str">
        <f>VLOOKUP(B56,'Уч дев'!$A$3:$H$520,8,FALSE)</f>
        <v>Краснова И.Н.</v>
      </c>
      <c r="Q56" s="61" t="s">
        <v>634</v>
      </c>
      <c r="R56" s="53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5"/>
      <c r="AG56" s="55"/>
      <c r="AH56" s="55"/>
      <c r="AI56" s="55"/>
      <c r="AJ56" s="55"/>
      <c r="AK56" s="55"/>
      <c r="AL56" s="55"/>
    </row>
    <row r="57" spans="1:38" s="7" customFormat="1" ht="15" customHeight="1">
      <c r="A57" s="284">
        <v>44</v>
      </c>
      <c r="B57" s="53">
        <v>464</v>
      </c>
      <c r="C57" s="54" t="str">
        <f>VLOOKUP(B57,'Уч дев'!$A$3:$H$520,2,FALSE)</f>
        <v>Ермшина Марина</v>
      </c>
      <c r="D57" s="95" t="str">
        <f>VLOOKUP(B57,'Уч дев'!$A$3:$H$520,3,FALSE)</f>
        <v>2004</v>
      </c>
      <c r="E57" s="45"/>
      <c r="F57" s="54" t="str">
        <f>VLOOKUP(B57,'Уч дев'!$A$3:$H$520,5,FALSE)</f>
        <v>Пензенская</v>
      </c>
      <c r="G57" s="73">
        <f>VLOOKUP(B57,'Уч дев'!$A$3:$H$520,6,FALSE)</f>
        <v>0</v>
      </c>
      <c r="H57" s="99" t="str">
        <f>VLOOKUP(B57,'Уч дев'!$A$3:$H$520,7,FALSE)</f>
        <v>ДЮСШ-6</v>
      </c>
      <c r="I57" s="51">
        <f t="shared" si="6"/>
        <v>9.1999999999999993</v>
      </c>
      <c r="J57" s="51"/>
      <c r="K57" s="277" t="str">
        <f t="shared" si="4"/>
        <v>1ю</v>
      </c>
      <c r="L57" s="277" t="s">
        <v>746</v>
      </c>
      <c r="M57" s="278">
        <v>9.1999999999999993</v>
      </c>
      <c r="N57" s="278"/>
      <c r="O57" s="279">
        <f t="shared" si="7"/>
        <v>9.1999999999999993</v>
      </c>
      <c r="P57" s="280" t="str">
        <f>VLOOKUP(B57,'Уч дев'!$A$3:$H$520,8,FALSE)</f>
        <v>Кабанова Н.С.</v>
      </c>
      <c r="Q57" s="285" t="s">
        <v>632</v>
      </c>
      <c r="R57" s="286"/>
      <c r="S57" s="286"/>
      <c r="T57" s="286"/>
      <c r="U57" s="286"/>
      <c r="W57" s="5"/>
      <c r="X57" s="5"/>
      <c r="Y57" s="21"/>
      <c r="AF57" s="11"/>
      <c r="AG57" s="11"/>
      <c r="AH57" s="11"/>
      <c r="AI57" s="11"/>
      <c r="AJ57" s="11"/>
      <c r="AK57" s="11"/>
      <c r="AL57" s="11"/>
    </row>
    <row r="58" spans="1:38" s="5" customFormat="1" ht="15">
      <c r="A58" s="53">
        <v>44</v>
      </c>
      <c r="B58" s="53">
        <v>337</v>
      </c>
      <c r="C58" s="54" t="str">
        <f>VLOOKUP(B58,'Уч дев'!$A$3:$H$520,2,FALSE)</f>
        <v>Тефанова Елизавета</v>
      </c>
      <c r="D58" s="95" t="str">
        <f>VLOOKUP(B58,'Уч дев'!$A$3:$H$520,3,FALSE)</f>
        <v>2004</v>
      </c>
      <c r="E58" s="45"/>
      <c r="F58" s="54" t="str">
        <f>VLOOKUP(B58,'Уч дев'!$A$3:$H$520,5,FALSE)</f>
        <v>Пензенская</v>
      </c>
      <c r="G58" s="73">
        <f>VLOOKUP(B58,'Уч дев'!$A$3:$H$520,6,FALSE)</f>
        <v>0</v>
      </c>
      <c r="H58" s="99" t="str">
        <f>VLOOKUP(B58,'Уч дев'!$A$3:$H$520,7,FALSE)</f>
        <v>КСШОР</v>
      </c>
      <c r="I58" s="51">
        <f t="shared" si="6"/>
        <v>9.1999999999999993</v>
      </c>
      <c r="J58" s="51"/>
      <c r="K58" s="277" t="str">
        <f t="shared" si="4"/>
        <v>1ю</v>
      </c>
      <c r="L58" s="277" t="s">
        <v>746</v>
      </c>
      <c r="M58" s="278">
        <v>9.1999999999999993</v>
      </c>
      <c r="N58" s="278"/>
      <c r="O58" s="279">
        <f t="shared" si="7"/>
        <v>9.1999999999999993</v>
      </c>
      <c r="P58" s="280" t="str">
        <f>VLOOKUP(B58,'Уч дев'!$A$3:$H$520,8,FALSE)</f>
        <v>Кузнецов В.Б</v>
      </c>
      <c r="Q58" s="61" t="s">
        <v>601</v>
      </c>
      <c r="R58" s="53"/>
      <c r="S58" s="53"/>
      <c r="AF58" s="55"/>
      <c r="AG58" s="55"/>
      <c r="AH58" s="55"/>
      <c r="AI58" s="55"/>
      <c r="AJ58" s="55"/>
      <c r="AK58" s="55"/>
      <c r="AL58" s="55"/>
    </row>
    <row r="59" spans="1:38" s="5" customFormat="1" ht="15">
      <c r="A59" s="284">
        <v>44</v>
      </c>
      <c r="B59" s="53">
        <v>71</v>
      </c>
      <c r="C59" s="54" t="str">
        <f>VLOOKUP(B59,'Уч дев'!$A$3:$H$520,2,FALSE)</f>
        <v>Агатицкая Алина</v>
      </c>
      <c r="D59" s="95" t="str">
        <f>VLOOKUP(B59,'Уч дев'!$A$3:$H$520,3,FALSE)</f>
        <v>2004</v>
      </c>
      <c r="E59" s="45"/>
      <c r="F59" s="54" t="str">
        <f>VLOOKUP(B59,'Уч дев'!$A$3:$H$520,5,FALSE)</f>
        <v>Пензенская</v>
      </c>
      <c r="G59" s="73">
        <f>VLOOKUP(B59,'Уч дев'!$A$3:$H$520,6,FALSE)</f>
        <v>0</v>
      </c>
      <c r="H59" s="99" t="str">
        <f>VLOOKUP(B59,'Уч дев'!$A$3:$H$520,7,FALSE)</f>
        <v>ДЮСШ</v>
      </c>
      <c r="I59" s="51">
        <f t="shared" si="6"/>
        <v>9.1999999999999993</v>
      </c>
      <c r="J59" s="51"/>
      <c r="K59" s="277" t="str">
        <f t="shared" si="4"/>
        <v>1ю</v>
      </c>
      <c r="L59" s="277" t="s">
        <v>746</v>
      </c>
      <c r="M59" s="278">
        <v>9.1999999999999993</v>
      </c>
      <c r="N59" s="278"/>
      <c r="O59" s="279">
        <f t="shared" si="7"/>
        <v>9.1999999999999993</v>
      </c>
      <c r="P59" s="280" t="str">
        <f>VLOOKUP(B59,'Уч дев'!$A$3:$H$520,8,FALSE)</f>
        <v>Бесчастнова Л.Н.</v>
      </c>
      <c r="Q59" s="61" t="s">
        <v>633</v>
      </c>
      <c r="R59" s="53"/>
      <c r="S59" s="53"/>
      <c r="AF59" s="55"/>
      <c r="AG59" s="55"/>
      <c r="AH59" s="55"/>
      <c r="AI59" s="55"/>
      <c r="AJ59" s="55"/>
      <c r="AK59" s="55"/>
      <c r="AL59" s="55"/>
    </row>
    <row r="60" spans="1:38" s="7" customFormat="1" ht="15" customHeight="1">
      <c r="A60" s="53">
        <v>47</v>
      </c>
      <c r="B60" s="53">
        <v>206</v>
      </c>
      <c r="C60" s="54" t="str">
        <f>VLOOKUP(B60,'Уч дев'!$A$3:$H$520,2,FALSE)</f>
        <v>Долгова Анастасия</v>
      </c>
      <c r="D60" s="95" t="str">
        <f>VLOOKUP(B60,'Уч дев'!$A$3:$H$520,3,FALSE)</f>
        <v>2004</v>
      </c>
      <c r="E60" s="45"/>
      <c r="F60" s="54" t="str">
        <f>VLOOKUP(B60,'Уч дев'!$A$3:$H$520,5,FALSE)</f>
        <v>Пензенская</v>
      </c>
      <c r="G60" s="73">
        <f>VLOOKUP(B60,'Уч дев'!$A$3:$H$520,6,FALSE)</f>
        <v>0</v>
      </c>
      <c r="H60" s="99" t="str">
        <f>VLOOKUP(B60,'Уч дев'!$A$3:$H$520,7,FALSE)</f>
        <v>СДЮСШОР Заречный</v>
      </c>
      <c r="I60" s="51">
        <f t="shared" si="6"/>
        <v>9.3000000000000007</v>
      </c>
      <c r="J60" s="51"/>
      <c r="K60" s="277" t="str">
        <f t="shared" si="4"/>
        <v>1ю</v>
      </c>
      <c r="L60" s="277" t="s">
        <v>746</v>
      </c>
      <c r="M60" s="278">
        <v>9.3000000000000007</v>
      </c>
      <c r="N60" s="278"/>
      <c r="O60" s="279">
        <f t="shared" si="7"/>
        <v>9.3000000000000007</v>
      </c>
      <c r="P60" s="280" t="str">
        <f>VLOOKUP(B60,'Уч дев'!$A$3:$H$520,8,FALSE)</f>
        <v>Короблев В.В.</v>
      </c>
      <c r="Q60" s="61" t="s">
        <v>633</v>
      </c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5"/>
      <c r="AG60" s="55"/>
      <c r="AH60" s="55"/>
      <c r="AI60" s="55"/>
      <c r="AJ60" s="55"/>
      <c r="AK60" s="55"/>
      <c r="AL60" s="55"/>
    </row>
    <row r="61" spans="1:38" s="7" customFormat="1" ht="15" customHeight="1">
      <c r="A61" s="284">
        <v>48</v>
      </c>
      <c r="B61" s="53">
        <v>309</v>
      </c>
      <c r="C61" s="54" t="str">
        <f>VLOOKUP(B61,'Уч дев'!$A$3:$H$520,2,FALSE)</f>
        <v>Капёшкина Виктория</v>
      </c>
      <c r="D61" s="95" t="str">
        <f>VLOOKUP(B61,'Уч дев'!$A$3:$H$520,3,FALSE)</f>
        <v>2003</v>
      </c>
      <c r="E61" s="45"/>
      <c r="F61" s="54" t="str">
        <f>VLOOKUP(B61,'Уч дев'!$A$3:$H$520,5,FALSE)</f>
        <v>Пензенская</v>
      </c>
      <c r="G61" s="73">
        <f>VLOOKUP(B61,'Уч дев'!$A$3:$H$520,6,FALSE)</f>
        <v>0</v>
      </c>
      <c r="H61" s="99" t="str">
        <f>VLOOKUP(B61,'Уч дев'!$A$3:$H$520,7,FALSE)</f>
        <v>КСШОР</v>
      </c>
      <c r="I61" s="51">
        <f t="shared" si="6"/>
        <v>9.4</v>
      </c>
      <c r="J61" s="51"/>
      <c r="K61" s="277" t="str">
        <f t="shared" si="4"/>
        <v>1ю</v>
      </c>
      <c r="L61" s="277" t="s">
        <v>746</v>
      </c>
      <c r="M61" s="278">
        <v>9.4</v>
      </c>
      <c r="N61" s="278"/>
      <c r="O61" s="279">
        <f t="shared" si="7"/>
        <v>9.4</v>
      </c>
      <c r="P61" s="280" t="str">
        <f>VLOOKUP(B61,'Уч дев'!$A$3:$H$520,8,FALSE)</f>
        <v>Конова Т.В</v>
      </c>
      <c r="Q61" s="61" t="s">
        <v>634</v>
      </c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5"/>
      <c r="AG61" s="55"/>
      <c r="AH61" s="55"/>
      <c r="AI61" s="55"/>
      <c r="AJ61" s="55"/>
      <c r="AK61" s="55"/>
      <c r="AL61" s="55"/>
    </row>
    <row r="62" spans="1:38" s="7" customFormat="1" ht="15" customHeight="1">
      <c r="A62" s="284">
        <v>50</v>
      </c>
      <c r="B62" s="53">
        <v>465</v>
      </c>
      <c r="C62" s="54" t="str">
        <f>VLOOKUP(B62,'Уч дев'!$A$3:$H$520,2,FALSE)</f>
        <v>Гришина Ангелина</v>
      </c>
      <c r="D62" s="95" t="str">
        <f>VLOOKUP(B62,'Уч дев'!$A$3:$H$520,3,FALSE)</f>
        <v>2004</v>
      </c>
      <c r="E62" s="45"/>
      <c r="F62" s="54" t="str">
        <f>VLOOKUP(B62,'Уч дев'!$A$3:$H$520,5,FALSE)</f>
        <v>Пензенская</v>
      </c>
      <c r="G62" s="73">
        <f>VLOOKUP(B62,'Уч дев'!$A$3:$H$520,6,FALSE)</f>
        <v>0</v>
      </c>
      <c r="H62" s="99" t="str">
        <f>VLOOKUP(B62,'Уч дев'!$A$3:$H$520,7,FALSE)</f>
        <v>ДЮСШ-6</v>
      </c>
      <c r="I62" s="51">
        <f t="shared" si="6"/>
        <v>9.5</v>
      </c>
      <c r="J62" s="51"/>
      <c r="K62" s="277" t="str">
        <f t="shared" si="4"/>
        <v>2ю</v>
      </c>
      <c r="L62" s="277" t="s">
        <v>746</v>
      </c>
      <c r="M62" s="278">
        <v>9.5</v>
      </c>
      <c r="N62" s="278"/>
      <c r="O62" s="279">
        <f t="shared" si="7"/>
        <v>9.5</v>
      </c>
      <c r="P62" s="280" t="str">
        <f>VLOOKUP(B62,'Уч дев'!$A$3:$H$520,8,FALSE)</f>
        <v>Кабанова Н.С.</v>
      </c>
      <c r="Q62" s="281" t="s">
        <v>601</v>
      </c>
      <c r="R62" s="53"/>
      <c r="S62" s="53"/>
      <c r="T62" s="282"/>
      <c r="U62" s="283"/>
      <c r="V62" s="38"/>
      <c r="W62" s="41"/>
      <c r="X62" s="5"/>
      <c r="Y62" s="21"/>
      <c r="Z62" s="23"/>
      <c r="AA62" s="23"/>
      <c r="AB62" s="23"/>
      <c r="AC62" s="23"/>
      <c r="AD62" s="23"/>
      <c r="AE62" s="23"/>
      <c r="AF62" s="113"/>
      <c r="AG62" s="113"/>
      <c r="AH62" s="113"/>
      <c r="AI62" s="113"/>
      <c r="AJ62" s="113"/>
      <c r="AK62" s="113"/>
      <c r="AL62" s="113"/>
    </row>
    <row r="63" spans="1:38" s="7" customFormat="1" ht="15" customHeight="1">
      <c r="A63" s="53">
        <v>50</v>
      </c>
      <c r="B63" s="53">
        <v>310</v>
      </c>
      <c r="C63" s="54" t="str">
        <f>VLOOKUP(B63,'Уч дев'!$A$3:$H$520,2,FALSE)</f>
        <v>Безверхова Ангелина</v>
      </c>
      <c r="D63" s="95" t="str">
        <f>VLOOKUP(B63,'Уч дев'!$A$3:$H$520,3,FALSE)</f>
        <v>2004</v>
      </c>
      <c r="E63" s="45"/>
      <c r="F63" s="54" t="str">
        <f>VLOOKUP(B63,'Уч дев'!$A$3:$H$520,5,FALSE)</f>
        <v>Пензенская</v>
      </c>
      <c r="G63" s="73">
        <f>VLOOKUP(B63,'Уч дев'!$A$3:$H$520,6,FALSE)</f>
        <v>0</v>
      </c>
      <c r="H63" s="99" t="str">
        <f>VLOOKUP(B63,'Уч дев'!$A$3:$H$520,7,FALSE)</f>
        <v>КСШОР</v>
      </c>
      <c r="I63" s="51">
        <f t="shared" si="6"/>
        <v>9.5</v>
      </c>
      <c r="J63" s="51"/>
      <c r="K63" s="277" t="str">
        <f t="shared" si="4"/>
        <v>2ю</v>
      </c>
      <c r="L63" s="277" t="s">
        <v>746</v>
      </c>
      <c r="M63" s="278">
        <v>9.5</v>
      </c>
      <c r="N63" s="278"/>
      <c r="O63" s="279">
        <f t="shared" si="7"/>
        <v>9.5</v>
      </c>
      <c r="P63" s="280" t="str">
        <f>VLOOKUP(B63,'Уч дев'!$A$3:$H$520,8,FALSE)</f>
        <v>Конова Т.В</v>
      </c>
      <c r="Q63" s="61" t="s">
        <v>601</v>
      </c>
      <c r="R63" s="53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5"/>
      <c r="AG63" s="55"/>
      <c r="AH63" s="55"/>
      <c r="AI63" s="55"/>
      <c r="AJ63" s="55"/>
      <c r="AK63" s="55"/>
      <c r="AL63" s="55"/>
    </row>
    <row r="64" spans="1:38" s="7" customFormat="1" ht="15" customHeight="1">
      <c r="A64" s="53">
        <v>50</v>
      </c>
      <c r="B64" s="53">
        <v>115</v>
      </c>
      <c r="C64" s="54" t="str">
        <f>VLOOKUP(B64,'Уч дев'!$A$3:$H$520,2,FALSE)</f>
        <v>Кадышева Эльнара</v>
      </c>
      <c r="D64" s="95" t="str">
        <f>VLOOKUP(B64,'Уч дев'!$A$3:$H$520,3,FALSE)</f>
        <v>2003</v>
      </c>
      <c r="E64" s="45"/>
      <c r="F64" s="54" t="str">
        <f>VLOOKUP(B64,'Уч дев'!$A$3:$H$520,5,FALSE)</f>
        <v>Пензенская</v>
      </c>
      <c r="G64" s="73">
        <f>VLOOKUP(B64,'Уч дев'!$A$3:$H$520,6,FALSE)</f>
        <v>0</v>
      </c>
      <c r="H64" s="99" t="str">
        <f>VLOOKUP(B64,'Уч дев'!$A$3:$H$520,7,FALSE)</f>
        <v xml:space="preserve">Засечное </v>
      </c>
      <c r="I64" s="51">
        <f t="shared" si="6"/>
        <v>9.5</v>
      </c>
      <c r="J64" s="51"/>
      <c r="K64" s="277" t="str">
        <f t="shared" si="4"/>
        <v>2ю</v>
      </c>
      <c r="L64" s="277" t="s">
        <v>746</v>
      </c>
      <c r="M64" s="278">
        <v>9.5</v>
      </c>
      <c r="N64" s="278"/>
      <c r="O64" s="279">
        <f t="shared" si="7"/>
        <v>9.5</v>
      </c>
      <c r="P64" s="280" t="str">
        <f>VLOOKUP(B64,'Уч дев'!$A$3:$H$520,8,FALSE)</f>
        <v>Чернышов А.В.</v>
      </c>
      <c r="Q64" s="61" t="s">
        <v>632</v>
      </c>
      <c r="R64" s="53"/>
      <c r="S64" s="53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5"/>
      <c r="AG64" s="55"/>
      <c r="AH64" s="55"/>
      <c r="AI64" s="55"/>
      <c r="AJ64" s="55"/>
      <c r="AK64" s="55"/>
      <c r="AL64" s="55"/>
    </row>
    <row r="65" spans="1:38" s="7" customFormat="1" ht="15" customHeight="1">
      <c r="A65" s="284">
        <v>52</v>
      </c>
      <c r="B65" s="53">
        <v>48</v>
      </c>
      <c r="C65" s="54" t="str">
        <f>VLOOKUP(B65,'Уч дев'!$A$3:$H$520,2,FALSE)</f>
        <v>Митронина Алевтина</v>
      </c>
      <c r="D65" s="95">
        <f>VLOOKUP(B65,'Уч дев'!$A$3:$H$520,3,FALSE)</f>
        <v>2004</v>
      </c>
      <c r="E65" s="45"/>
      <c r="F65" s="54" t="str">
        <f>VLOOKUP(B65,'Уч дев'!$A$3:$H$520,5,FALSE)</f>
        <v>Пензенская</v>
      </c>
      <c r="G65" s="73">
        <f>VLOOKUP(B65,'Уч дев'!$A$3:$H$520,6,FALSE)</f>
        <v>0</v>
      </c>
      <c r="H65" s="99" t="str">
        <f>VLOOKUP(B65,'Уч дев'!$A$3:$H$520,7,FALSE)</f>
        <v xml:space="preserve"> ДЮСШ, Пачелма </v>
      </c>
      <c r="I65" s="51">
        <f t="shared" si="6"/>
        <v>9.6</v>
      </c>
      <c r="J65" s="51"/>
      <c r="K65" s="277" t="str">
        <f t="shared" si="4"/>
        <v>2ю</v>
      </c>
      <c r="L65" s="277" t="s">
        <v>746</v>
      </c>
      <c r="M65" s="278">
        <v>9.6</v>
      </c>
      <c r="N65" s="278"/>
      <c r="O65" s="279">
        <f t="shared" si="7"/>
        <v>9.6</v>
      </c>
      <c r="P65" s="280" t="str">
        <f>VLOOKUP(B65,'Уч дев'!$A$3:$H$520,8,FALSE)</f>
        <v>Казеева Ю.М.</v>
      </c>
      <c r="Q65" s="285" t="s">
        <v>150</v>
      </c>
      <c r="R65" s="286"/>
      <c r="S65" s="53"/>
      <c r="T65" s="286"/>
      <c r="U65" s="286"/>
      <c r="W65" s="5"/>
      <c r="AF65" s="11"/>
      <c r="AG65" s="11"/>
      <c r="AH65" s="11"/>
      <c r="AI65" s="11"/>
      <c r="AJ65" s="11"/>
      <c r="AK65" s="11"/>
      <c r="AL65" s="11"/>
    </row>
    <row r="66" spans="1:38" s="7" customFormat="1" ht="15" customHeight="1">
      <c r="A66" s="53">
        <v>53</v>
      </c>
      <c r="B66" s="53">
        <v>303</v>
      </c>
      <c r="C66" s="54" t="str">
        <f>VLOOKUP(B66,'Уч дев'!$A$3:$H$520,2,FALSE)</f>
        <v>Воронова Ульяна</v>
      </c>
      <c r="D66" s="95" t="str">
        <f>VLOOKUP(B66,'Уч дев'!$A$3:$H$520,3,FALSE)</f>
        <v>2003</v>
      </c>
      <c r="E66" s="45"/>
      <c r="F66" s="54" t="str">
        <f>VLOOKUP(B66,'Уч дев'!$A$3:$H$520,5,FALSE)</f>
        <v>Пензенская</v>
      </c>
      <c r="G66" s="73">
        <f>VLOOKUP(B66,'Уч дев'!$A$3:$H$520,6,FALSE)</f>
        <v>0</v>
      </c>
      <c r="H66" s="99" t="str">
        <f>VLOOKUP(B66,'Уч дев'!$A$3:$H$520,7,FALSE)</f>
        <v>КСШОР</v>
      </c>
      <c r="I66" s="51">
        <f t="shared" si="6"/>
        <v>9.9</v>
      </c>
      <c r="J66" s="51"/>
      <c r="K66" s="277" t="str">
        <f t="shared" si="4"/>
        <v>2ю</v>
      </c>
      <c r="L66" s="277" t="s">
        <v>746</v>
      </c>
      <c r="M66" s="278">
        <v>9.9</v>
      </c>
      <c r="N66" s="278"/>
      <c r="O66" s="279">
        <f t="shared" si="7"/>
        <v>9.9</v>
      </c>
      <c r="P66" s="280" t="str">
        <f>VLOOKUP(B66,'Уч дев'!$A$3:$H$520,8,FALSE)</f>
        <v>Конова Т.В</v>
      </c>
      <c r="Q66" s="61" t="s">
        <v>633</v>
      </c>
      <c r="R66" s="53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5"/>
      <c r="AG66" s="55"/>
      <c r="AH66" s="55"/>
      <c r="AI66" s="55"/>
      <c r="AJ66" s="55"/>
      <c r="AK66" s="55"/>
      <c r="AL66" s="55"/>
    </row>
    <row r="67" spans="1:38" s="7" customFormat="1" ht="15" customHeight="1">
      <c r="A67" s="284">
        <v>54</v>
      </c>
      <c r="B67" s="53">
        <v>53</v>
      </c>
      <c r="C67" s="54" t="str">
        <f>VLOOKUP(B67,'Уч дев'!$A$3:$H$520,2,FALSE)</f>
        <v>Щелчкова Елизавета</v>
      </c>
      <c r="D67" s="95">
        <f>VLOOKUP(B67,'Уч дев'!$A$3:$H$520,3,FALSE)</f>
        <v>2003</v>
      </c>
      <c r="E67" s="45"/>
      <c r="F67" s="54" t="str">
        <f>VLOOKUP(B67,'Уч дев'!$A$3:$H$520,5,FALSE)</f>
        <v>Пензенская</v>
      </c>
      <c r="G67" s="73">
        <f>VLOOKUP(B67,'Уч дев'!$A$3:$H$520,6,FALSE)</f>
        <v>0</v>
      </c>
      <c r="H67" s="99" t="str">
        <f>VLOOKUP(B67,'Уч дев'!$A$3:$H$520,7,FALSE)</f>
        <v xml:space="preserve"> ДЮСШ, Пачелма </v>
      </c>
      <c r="I67" s="51">
        <f t="shared" si="6"/>
        <v>10</v>
      </c>
      <c r="J67" s="51"/>
      <c r="K67" s="277" t="str">
        <f t="shared" si="4"/>
        <v>3ю</v>
      </c>
      <c r="L67" s="277" t="s">
        <v>746</v>
      </c>
      <c r="M67" s="278">
        <v>10</v>
      </c>
      <c r="N67" s="278"/>
      <c r="O67" s="279">
        <f t="shared" si="7"/>
        <v>10</v>
      </c>
      <c r="P67" s="280" t="str">
        <f>VLOOKUP(B67,'Уч дев'!$A$3:$H$520,8,FALSE)</f>
        <v>Казеева Ю.М.</v>
      </c>
      <c r="Q67" s="61" t="s">
        <v>632</v>
      </c>
      <c r="R67" s="53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5"/>
      <c r="AG67" s="55"/>
      <c r="AH67" s="55"/>
      <c r="AI67" s="55"/>
      <c r="AJ67" s="55"/>
      <c r="AK67" s="55"/>
      <c r="AL67" s="55"/>
    </row>
    <row r="68" spans="1:38" s="7" customFormat="1" ht="15" hidden="1" customHeight="1">
      <c r="A68" s="53"/>
      <c r="B68" s="53">
        <v>461</v>
      </c>
      <c r="C68" s="54" t="str">
        <f>VLOOKUP(B68,'Уч дев'!$A$3:$H$520,2,FALSE)</f>
        <v>Расяева Анна</v>
      </c>
      <c r="D68" s="95" t="str">
        <f>VLOOKUP(B68,'Уч дев'!$A$3:$H$520,3,FALSE)</f>
        <v>2003</v>
      </c>
      <c r="E68" s="45">
        <f>VLOOKUP(B68,'Уч дев'!$A$3:$H$520,4,FALSE)</f>
        <v>0</v>
      </c>
      <c r="F68" s="54" t="str">
        <f>VLOOKUP(B68,'Уч дев'!$A$3:$H$520,5,FALSE)</f>
        <v>Пензенская</v>
      </c>
      <c r="G68" s="73">
        <f>VLOOKUP(B68,'Уч дев'!$A$3:$H$520,6,FALSE)</f>
        <v>0</v>
      </c>
      <c r="H68" s="99" t="str">
        <f>VLOOKUP(B68,'Уч дев'!$A$3:$H$520,7,FALSE)</f>
        <v>ДЮСШ-6</v>
      </c>
      <c r="I68" s="51" t="str">
        <f t="shared" si="6"/>
        <v>н.я</v>
      </c>
      <c r="J68" s="51"/>
      <c r="K68" s="277"/>
      <c r="L68" s="277"/>
      <c r="M68" s="278" t="s">
        <v>625</v>
      </c>
      <c r="N68" s="278"/>
      <c r="O68" s="279" t="e">
        <f t="shared" si="7"/>
        <v>#NUM!</v>
      </c>
      <c r="P68" s="280" t="str">
        <f>VLOOKUP(B68,'Уч дев'!$A$3:$H$520,8,FALSE)</f>
        <v>Кабанова Н.С.</v>
      </c>
      <c r="Q68" s="61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5"/>
      <c r="AG68" s="55"/>
      <c r="AH68" s="55"/>
      <c r="AI68" s="55"/>
      <c r="AJ68" s="55"/>
      <c r="AK68" s="55"/>
      <c r="AL68" s="55"/>
    </row>
    <row r="69" spans="1:38" s="7" customFormat="1" ht="15" hidden="1" customHeight="1">
      <c r="A69" s="53"/>
      <c r="B69" s="53">
        <v>468</v>
      </c>
      <c r="C69" s="54" t="str">
        <f>VLOOKUP(B69,'Уч дев'!$A$3:$H$520,2,FALSE)</f>
        <v>Сенокосова Динара</v>
      </c>
      <c r="D69" s="95" t="str">
        <f>VLOOKUP(B69,'Уч дев'!$A$3:$H$520,3,FALSE)</f>
        <v>2004</v>
      </c>
      <c r="E69" s="45">
        <f>VLOOKUP(B69,'Уч дев'!$A$3:$H$520,4,FALSE)</f>
        <v>0</v>
      </c>
      <c r="F69" s="54" t="str">
        <f>VLOOKUP(B69,'Уч дев'!$A$3:$H$520,5,FALSE)</f>
        <v>Пензенская</v>
      </c>
      <c r="G69" s="73">
        <f>VLOOKUP(B69,'Уч дев'!$A$3:$H$520,6,FALSE)</f>
        <v>0</v>
      </c>
      <c r="H69" s="99" t="str">
        <f>VLOOKUP(B69,'Уч дев'!$A$3:$H$520,7,FALSE)</f>
        <v>ДЮСШ-6</v>
      </c>
      <c r="I69" s="51" t="str">
        <f t="shared" si="6"/>
        <v>н.я</v>
      </c>
      <c r="J69" s="51"/>
      <c r="K69" s="277"/>
      <c r="L69" s="277"/>
      <c r="M69" s="278" t="s">
        <v>625</v>
      </c>
      <c r="N69" s="278"/>
      <c r="O69" s="279" t="e">
        <f t="shared" si="7"/>
        <v>#NUM!</v>
      </c>
      <c r="P69" s="280" t="str">
        <f>VLOOKUP(B69,'Уч дев'!$A$3:$H$520,8,FALSE)</f>
        <v>Кабанова Н.С.</v>
      </c>
      <c r="Q69" s="61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5"/>
      <c r="AG69" s="55"/>
      <c r="AH69" s="55"/>
      <c r="AI69" s="55"/>
      <c r="AJ69" s="55"/>
      <c r="AK69" s="55"/>
      <c r="AL69" s="55"/>
    </row>
    <row r="70" spans="1:38" s="7" customFormat="1" ht="15" hidden="1" customHeight="1">
      <c r="A70" s="53"/>
      <c r="B70" s="53">
        <v>467</v>
      </c>
      <c r="C70" s="54" t="str">
        <f>VLOOKUP(B70,'Уч дев'!$A$3:$H$520,2,FALSE)</f>
        <v>Лаушкина Дарья</v>
      </c>
      <c r="D70" s="95" t="str">
        <f>VLOOKUP(B70,'Уч дев'!$A$3:$H$520,3,FALSE)</f>
        <v>2004</v>
      </c>
      <c r="E70" s="45">
        <f>VLOOKUP(B70,'Уч дев'!$A$3:$H$520,4,FALSE)</f>
        <v>0</v>
      </c>
      <c r="F70" s="54" t="str">
        <f>VLOOKUP(B70,'Уч дев'!$A$3:$H$520,5,FALSE)</f>
        <v>Пензенская</v>
      </c>
      <c r="G70" s="73">
        <f>VLOOKUP(B70,'Уч дев'!$A$3:$H$520,6,FALSE)</f>
        <v>0</v>
      </c>
      <c r="H70" s="99" t="str">
        <f>VLOOKUP(B70,'Уч дев'!$A$3:$H$520,7,FALSE)</f>
        <v>ДЮСШ-6</v>
      </c>
      <c r="I70" s="51" t="str">
        <f t="shared" si="6"/>
        <v>н.я</v>
      </c>
      <c r="J70" s="51"/>
      <c r="K70" s="277"/>
      <c r="L70" s="277"/>
      <c r="M70" s="278" t="s">
        <v>625</v>
      </c>
      <c r="N70" s="278"/>
      <c r="O70" s="279" t="e">
        <f t="shared" si="7"/>
        <v>#NUM!</v>
      </c>
      <c r="P70" s="280" t="str">
        <f>VLOOKUP(B70,'Уч дев'!$A$3:$H$520,8,FALSE)</f>
        <v>Кабанова Н.С.</v>
      </c>
      <c r="Q70" s="285"/>
      <c r="R70" s="286"/>
      <c r="S70" s="286"/>
      <c r="T70" s="286"/>
      <c r="U70" s="286"/>
      <c r="W70" s="5"/>
      <c r="X70" s="5"/>
      <c r="Y70" s="21"/>
      <c r="AF70" s="11"/>
      <c r="AG70" s="11"/>
      <c r="AH70" s="11"/>
      <c r="AI70" s="11"/>
      <c r="AJ70" s="11"/>
      <c r="AK70" s="11"/>
      <c r="AL70" s="11"/>
    </row>
    <row r="71" spans="1:38" s="5" customFormat="1" ht="15" hidden="1" customHeight="1">
      <c r="A71" s="53"/>
      <c r="B71" s="53">
        <v>508</v>
      </c>
      <c r="C71" s="54" t="str">
        <f>VLOOKUP(B71,'Уч дев'!$A$3:$H$520,2,FALSE)</f>
        <v>Меденко Дарья</v>
      </c>
      <c r="D71" s="95" t="str">
        <f>VLOOKUP(B71,'Уч дев'!$A$3:$H$520,3,FALSE)</f>
        <v>2004</v>
      </c>
      <c r="E71" s="45">
        <f>VLOOKUP(B71,'Уч дев'!$A$3:$H$520,4,FALSE)</f>
        <v>1</v>
      </c>
      <c r="F71" s="54" t="str">
        <f>VLOOKUP(B71,'Уч дев'!$A$3:$H$520,5,FALSE)</f>
        <v>Самарская</v>
      </c>
      <c r="G71" s="73">
        <f>VLOOKUP(B71,'Уч дев'!$A$3:$H$520,6,FALSE)</f>
        <v>0</v>
      </c>
      <c r="H71" s="99" t="str">
        <f>VLOOKUP(B71,'Уч дев'!$A$3:$H$520,7,FALSE)</f>
        <v>СДЮСШОР Новокуйбышевск</v>
      </c>
      <c r="I71" s="51"/>
      <c r="J71" s="51"/>
      <c r="K71" s="277"/>
      <c r="L71" s="277"/>
      <c r="M71" s="278"/>
      <c r="N71" s="278"/>
      <c r="O71" s="279" t="e">
        <f t="shared" ref="O71:O73" si="8">SMALL(M71:N71,1)+0</f>
        <v>#NUM!</v>
      </c>
      <c r="P71" s="280" t="str">
        <f>VLOOKUP(B71,'Уч дев'!$A$3:$H$520,8,FALSE)</f>
        <v>Полубояровы О.Ю. И Ю.П.</v>
      </c>
      <c r="Q71" s="61"/>
      <c r="AF71" s="55"/>
      <c r="AG71" s="55"/>
      <c r="AH71" s="55"/>
      <c r="AI71" s="55"/>
      <c r="AJ71" s="55"/>
      <c r="AK71" s="55"/>
      <c r="AL71" s="55"/>
    </row>
    <row r="72" spans="1:38" s="5" customFormat="1" ht="15" hidden="1" customHeight="1">
      <c r="A72" s="53"/>
      <c r="B72" s="53">
        <v>63</v>
      </c>
      <c r="C72" s="54" t="str">
        <f>VLOOKUP(B72,'Уч дев'!$A$3:$H$520,2,FALSE)</f>
        <v>Шашкина Анастасия</v>
      </c>
      <c r="D72" s="95" t="str">
        <f>VLOOKUP(B72,'Уч дев'!$A$3:$H$520,3,FALSE)</f>
        <v>2003</v>
      </c>
      <c r="E72" s="45">
        <f>VLOOKUP(B72,'Уч дев'!$A$3:$H$520,4,FALSE)</f>
        <v>0</v>
      </c>
      <c r="F72" s="54" t="str">
        <f>VLOOKUP(B72,'Уч дев'!$A$3:$H$520,5,FALSE)</f>
        <v>Пензенская</v>
      </c>
      <c r="G72" s="73">
        <f>VLOOKUP(B72,'Уч дев'!$A$3:$H$520,6,FALSE)</f>
        <v>0</v>
      </c>
      <c r="H72" s="99" t="str">
        <f>VLOOKUP(B72,'Уч дев'!$A$3:$H$520,7,FALSE)</f>
        <v>ДЮСШ</v>
      </c>
      <c r="I72" s="51"/>
      <c r="J72" s="51"/>
      <c r="K72" s="277"/>
      <c r="L72" s="277"/>
      <c r="M72" s="278"/>
      <c r="N72" s="278"/>
      <c r="O72" s="279" t="e">
        <f t="shared" si="8"/>
        <v>#NUM!</v>
      </c>
      <c r="P72" s="280" t="str">
        <f>VLOOKUP(B72,'Уч дев'!$A$3:$H$520,8,FALSE)</f>
        <v>Бесчастнова Л.Н.</v>
      </c>
      <c r="Q72" s="285"/>
      <c r="R72" s="53"/>
      <c r="S72" s="53"/>
      <c r="T72" s="286"/>
      <c r="U72" s="286"/>
      <c r="V72" s="7"/>
      <c r="X72" s="7"/>
      <c r="Y72" s="21"/>
      <c r="Z72" s="7"/>
      <c r="AA72" s="7"/>
      <c r="AB72" s="7"/>
      <c r="AC72" s="7"/>
      <c r="AD72" s="7"/>
      <c r="AE72" s="7"/>
      <c r="AF72" s="11"/>
      <c r="AG72" s="11"/>
      <c r="AH72" s="11"/>
      <c r="AI72" s="11"/>
      <c r="AJ72" s="11"/>
      <c r="AK72" s="11"/>
      <c r="AL72" s="11"/>
    </row>
    <row r="73" spans="1:38" s="7" customFormat="1" ht="15" hidden="1" customHeight="1">
      <c r="A73" s="53"/>
      <c r="B73" s="53">
        <v>18</v>
      </c>
      <c r="C73" s="54" t="str">
        <f>VLOOKUP(B73,'Уч дев'!$A$3:$H$520,2,FALSE)</f>
        <v>Елисеева Полина</v>
      </c>
      <c r="D73" s="95" t="str">
        <f>VLOOKUP(B73,'Уч дев'!$A$3:$H$520,3,FALSE)</f>
        <v>2003</v>
      </c>
      <c r="E73" s="45" t="str">
        <f>VLOOKUP(B73,'Уч дев'!$A$3:$H$520,4,FALSE)</f>
        <v>3</v>
      </c>
      <c r="F73" s="54" t="str">
        <f>VLOOKUP(B73,'Уч дев'!$A$3:$H$520,5,FALSE)</f>
        <v>Самарская</v>
      </c>
      <c r="G73" s="73">
        <f>VLOOKUP(B73,'Уч дев'!$A$3:$H$520,6,FALSE)</f>
        <v>0</v>
      </c>
      <c r="H73" s="99" t="str">
        <f>VLOOKUP(B73,'Уч дев'!$A$3:$H$520,7,FALSE)</f>
        <v>Борская СШ-1</v>
      </c>
      <c r="I73" s="51"/>
      <c r="J73" s="51"/>
      <c r="K73" s="277"/>
      <c r="L73" s="277"/>
      <c r="M73" s="278"/>
      <c r="N73" s="278"/>
      <c r="O73" s="279" t="e">
        <f t="shared" si="8"/>
        <v>#NUM!</v>
      </c>
      <c r="P73" s="280">
        <f>VLOOKUP(B73,'Уч дев'!$A$3:$H$520,8,FALSE)</f>
        <v>0</v>
      </c>
      <c r="Q73" s="285"/>
      <c r="R73" s="286"/>
      <c r="S73" s="286"/>
      <c r="T73" s="286"/>
      <c r="U73" s="286"/>
      <c r="W73" s="5"/>
      <c r="X73" s="5"/>
      <c r="Y73" s="21"/>
      <c r="AF73" s="11"/>
      <c r="AG73" s="11"/>
      <c r="AH73" s="11"/>
      <c r="AI73" s="11"/>
      <c r="AJ73" s="11"/>
      <c r="AK73" s="11"/>
      <c r="AL73" s="11"/>
    </row>
    <row r="74" spans="1:38" s="16" customFormat="1" ht="15.75" customHeight="1">
      <c r="A74" s="350" t="s">
        <v>74</v>
      </c>
      <c r="B74" s="350"/>
      <c r="C74" s="350"/>
      <c r="D74" s="350"/>
      <c r="E74" s="350"/>
      <c r="F74" s="350"/>
      <c r="G74" s="350"/>
      <c r="H74" s="350"/>
      <c r="I74" s="350"/>
      <c r="J74" s="350"/>
      <c r="K74" s="350"/>
      <c r="L74" s="350"/>
      <c r="M74" s="350"/>
      <c r="N74" s="350"/>
      <c r="O74" s="350"/>
      <c r="P74" s="350"/>
      <c r="Q74" s="350"/>
      <c r="R74" s="350"/>
      <c r="S74" s="350"/>
      <c r="T74" s="350"/>
      <c r="U74" s="350"/>
      <c r="V74" s="60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</row>
    <row r="75" spans="1:38" s="16" customFormat="1" ht="15.75" customHeight="1">
      <c r="A75" s="351" t="s">
        <v>59</v>
      </c>
      <c r="B75" s="351"/>
      <c r="C75" s="351"/>
      <c r="D75" s="351"/>
      <c r="E75" s="351"/>
      <c r="F75" s="351"/>
      <c r="G75" s="351"/>
      <c r="H75" s="351"/>
      <c r="I75" s="351"/>
      <c r="J75" s="351"/>
      <c r="K75" s="351"/>
      <c r="L75" s="351"/>
      <c r="M75" s="351"/>
      <c r="N75" s="351"/>
      <c r="O75" s="351"/>
      <c r="P75" s="351"/>
      <c r="Q75" s="351"/>
      <c r="R75" s="351"/>
      <c r="S75" s="351"/>
      <c r="T75" s="351"/>
      <c r="U75" s="351"/>
      <c r="V75" s="60"/>
      <c r="W75" s="60"/>
      <c r="X75" s="5"/>
      <c r="Y75" s="21"/>
      <c r="Z75" s="72"/>
      <c r="AA75" s="72"/>
      <c r="AB75" s="72"/>
      <c r="AC75" s="72"/>
      <c r="AD75" s="72"/>
      <c r="AE75" s="72"/>
      <c r="AF75" s="84"/>
      <c r="AG75" s="84"/>
      <c r="AH75" s="84"/>
      <c r="AI75" s="84"/>
      <c r="AJ75" s="84"/>
      <c r="AK75" s="84"/>
      <c r="AL75" s="84"/>
    </row>
    <row r="76" spans="1:38" ht="12.75" customHeight="1">
      <c r="A76" s="257"/>
      <c r="B76" s="258"/>
      <c r="C76" s="259"/>
      <c r="D76" s="260"/>
      <c r="E76" s="257"/>
      <c r="F76" s="257"/>
      <c r="G76" s="261"/>
      <c r="H76" s="262"/>
      <c r="I76" s="257"/>
      <c r="J76" s="257"/>
      <c r="K76" s="257"/>
      <c r="L76" s="257" t="s">
        <v>23</v>
      </c>
      <c r="M76" s="263"/>
      <c r="N76" s="263"/>
      <c r="O76" s="263"/>
      <c r="P76" s="257" t="s">
        <v>585</v>
      </c>
      <c r="Q76" s="264"/>
      <c r="R76" s="257"/>
      <c r="S76" s="257"/>
      <c r="T76" s="257"/>
      <c r="U76" s="257"/>
      <c r="V76" s="60"/>
      <c r="W76" s="60"/>
      <c r="X76" s="5"/>
      <c r="Y76" s="21"/>
      <c r="Z76" s="5"/>
      <c r="AA76" s="5"/>
      <c r="AB76" s="5"/>
      <c r="AC76" s="5"/>
      <c r="AD76" s="5"/>
      <c r="AE76" s="5"/>
      <c r="AF76" s="55"/>
      <c r="AG76" s="55"/>
      <c r="AH76" s="55"/>
      <c r="AI76" s="55"/>
      <c r="AJ76" s="55"/>
      <c r="AK76" s="55"/>
      <c r="AL76" s="55"/>
    </row>
    <row r="77" spans="1:38" s="26" customFormat="1" ht="13.5" customHeight="1">
      <c r="A77" s="265"/>
      <c r="B77" s="258"/>
      <c r="C77" s="266"/>
      <c r="D77" s="267"/>
      <c r="E77" s="268"/>
      <c r="F77" s="269"/>
      <c r="G77" s="270"/>
      <c r="H77" s="86"/>
      <c r="I77" s="257"/>
      <c r="J77" s="257"/>
      <c r="K77" s="257"/>
      <c r="L77" s="253" t="s">
        <v>24</v>
      </c>
      <c r="M77" s="49"/>
      <c r="N77" s="49"/>
      <c r="O77" s="49"/>
      <c r="P77" s="257" t="s">
        <v>797</v>
      </c>
      <c r="Q77" s="347" t="s">
        <v>29</v>
      </c>
      <c r="R77" s="347"/>
      <c r="S77" s="348" t="s">
        <v>585</v>
      </c>
      <c r="T77" s="348"/>
      <c r="U77" s="348"/>
      <c r="V77" s="38"/>
      <c r="W77" s="5"/>
      <c r="X77" s="5"/>
      <c r="Y77" s="21"/>
      <c r="Z77" s="86"/>
      <c r="AA77" s="86"/>
      <c r="AB77" s="86"/>
      <c r="AC77" s="86"/>
      <c r="AD77" s="86"/>
      <c r="AE77" s="86"/>
      <c r="AF77" s="136"/>
      <c r="AG77" s="136"/>
      <c r="AH77" s="136"/>
      <c r="AI77" s="136"/>
      <c r="AJ77" s="136"/>
      <c r="AK77" s="136"/>
      <c r="AL77" s="136"/>
    </row>
    <row r="78" spans="1:38" s="27" customFormat="1" ht="24.75" customHeight="1">
      <c r="A78" s="34" t="s">
        <v>2</v>
      </c>
      <c r="B78" s="34" t="s">
        <v>25</v>
      </c>
      <c r="C78" s="34" t="s">
        <v>3</v>
      </c>
      <c r="D78" s="94" t="s">
        <v>4</v>
      </c>
      <c r="E78" s="34" t="s">
        <v>5</v>
      </c>
      <c r="F78" s="34" t="s">
        <v>6</v>
      </c>
      <c r="G78" s="34" t="s">
        <v>7</v>
      </c>
      <c r="H78" s="85" t="s">
        <v>8</v>
      </c>
      <c r="I78" s="81" t="s">
        <v>9</v>
      </c>
      <c r="J78" s="82" t="s">
        <v>10</v>
      </c>
      <c r="K78" s="83" t="s">
        <v>18</v>
      </c>
      <c r="L78" s="83" t="s">
        <v>57</v>
      </c>
      <c r="M78" s="81" t="s">
        <v>23</v>
      </c>
      <c r="N78" s="81" t="s">
        <v>24</v>
      </c>
      <c r="O78" s="81" t="s">
        <v>27</v>
      </c>
      <c r="P78" s="80" t="s">
        <v>11</v>
      </c>
      <c r="Q78" s="349" t="s">
        <v>12</v>
      </c>
      <c r="R78" s="349"/>
      <c r="S78" s="349"/>
      <c r="T78" s="294" t="s">
        <v>13</v>
      </c>
      <c r="U78" s="295" t="s">
        <v>2</v>
      </c>
      <c r="V78" s="100"/>
      <c r="W78" s="39"/>
      <c r="X78" s="39"/>
      <c r="Y78" s="40"/>
      <c r="AF78" s="137"/>
      <c r="AG78" s="137"/>
      <c r="AH78" s="137"/>
      <c r="AI78" s="137"/>
      <c r="AJ78" s="137"/>
      <c r="AK78" s="137"/>
      <c r="AL78" s="137"/>
    </row>
    <row r="79" spans="1:38" s="5" customFormat="1" ht="15">
      <c r="A79" s="79">
        <v>1</v>
      </c>
      <c r="B79" s="53">
        <v>948</v>
      </c>
      <c r="C79" s="54" t="str">
        <f>VLOOKUP(B79,'Уч дев'!$A$3:$H$520,2,FALSE)</f>
        <v>Дивисевич Ульяна</v>
      </c>
      <c r="D79" s="95" t="str">
        <f>VLOOKUP(B79,'Уч дев'!$A$3:$H$520,3,FALSE)</f>
        <v>2001</v>
      </c>
      <c r="E79" s="45"/>
      <c r="F79" s="54" t="str">
        <f>VLOOKUP(B79,'Уч дев'!$A$3:$H$520,5,FALSE)</f>
        <v>Тамбовская</v>
      </c>
      <c r="G79" s="73">
        <f>VLOOKUP(B79,'Уч дев'!$A$3:$H$520,6,FALSE)</f>
        <v>0</v>
      </c>
      <c r="H79" s="99" t="str">
        <f>VLOOKUP(B79,'Уч дев'!$A$3:$H$520,7,FALSE)</f>
        <v>СДЮСШОР "ЦПС по ЦИВС"</v>
      </c>
      <c r="I79" s="51">
        <f t="shared" ref="I79:J86" si="9">M79</f>
        <v>7.9</v>
      </c>
      <c r="J79" s="51">
        <f t="shared" si="9"/>
        <v>7.7</v>
      </c>
      <c r="K79" s="277">
        <f t="shared" ref="K79:K86" si="10">LOOKUP(O79,$V$1:$AD$1,$V$2:$AD$2)</f>
        <v>1</v>
      </c>
      <c r="L79" s="277" t="s">
        <v>746</v>
      </c>
      <c r="M79" s="278">
        <v>7.9</v>
      </c>
      <c r="N79" s="278">
        <v>7.7</v>
      </c>
      <c r="O79" s="279">
        <f t="shared" ref="O79:O86" si="11">SMALL(M79:N79,1)+0</f>
        <v>7.7</v>
      </c>
      <c r="P79" s="280" t="str">
        <f>VLOOKUP(B79,'Уч дев'!$A$3:$H$520,8,FALSE)</f>
        <v>Иванов А.Н.</v>
      </c>
      <c r="Q79" s="61" t="s">
        <v>146</v>
      </c>
      <c r="AF79" s="55"/>
      <c r="AG79" s="55"/>
      <c r="AH79" s="55"/>
      <c r="AI79" s="55"/>
      <c r="AJ79" s="55"/>
      <c r="AK79" s="55"/>
      <c r="AL79" s="55"/>
    </row>
    <row r="80" spans="1:38" s="5" customFormat="1" ht="15">
      <c r="A80" s="79">
        <v>2</v>
      </c>
      <c r="B80" s="53">
        <v>510</v>
      </c>
      <c r="C80" s="54" t="str">
        <f>VLOOKUP(B80,'Уч дев'!$A$3:$H$520,2,FALSE)</f>
        <v>Барутто Полина</v>
      </c>
      <c r="D80" s="95" t="str">
        <f>VLOOKUP(B80,'Уч дев'!$A$3:$H$520,3,FALSE)</f>
        <v>2001</v>
      </c>
      <c r="E80" s="45">
        <f>VLOOKUP(B80,'Уч дев'!$A$3:$H$520,4,FALSE)</f>
        <v>1</v>
      </c>
      <c r="F80" s="54" t="str">
        <f>VLOOKUP(B80,'Уч дев'!$A$3:$H$520,5,FALSE)</f>
        <v>Самарская</v>
      </c>
      <c r="G80" s="73">
        <f>VLOOKUP(B80,'Уч дев'!$A$3:$H$520,6,FALSE)</f>
        <v>0</v>
      </c>
      <c r="H80" s="99" t="str">
        <f>VLOOKUP(B80,'Уч дев'!$A$3:$H$520,7,FALSE)</f>
        <v>СШОР-1</v>
      </c>
      <c r="I80" s="51">
        <f t="shared" si="9"/>
        <v>7.9</v>
      </c>
      <c r="J80" s="51">
        <f t="shared" si="9"/>
        <v>7.7</v>
      </c>
      <c r="K80" s="277">
        <f t="shared" si="10"/>
        <v>1</v>
      </c>
      <c r="L80" s="277" t="s">
        <v>746</v>
      </c>
      <c r="M80" s="278">
        <v>7.9</v>
      </c>
      <c r="N80" s="278">
        <v>7.7</v>
      </c>
      <c r="O80" s="279">
        <f t="shared" si="11"/>
        <v>7.7</v>
      </c>
      <c r="P80" s="280" t="str">
        <f>VLOOKUP(B80,'Уч дев'!$A$3:$H$520,8,FALSE)</f>
        <v>Локтионова Н. Н.</v>
      </c>
      <c r="Q80" s="61" t="s">
        <v>146</v>
      </c>
      <c r="AF80" s="55"/>
      <c r="AG80" s="55"/>
      <c r="AH80" s="55"/>
      <c r="AI80" s="55"/>
      <c r="AJ80" s="55"/>
      <c r="AK80" s="55"/>
      <c r="AL80" s="55"/>
    </row>
    <row r="81" spans="1:38" s="5" customFormat="1" ht="15">
      <c r="A81" s="79">
        <v>3</v>
      </c>
      <c r="B81" s="53">
        <v>502</v>
      </c>
      <c r="C81" s="54" t="str">
        <f>VLOOKUP(B81,'Уч дев'!$A$3:$H$520,2,FALSE)</f>
        <v>Стрыжак Анастасия</v>
      </c>
      <c r="D81" s="95" t="str">
        <f>VLOOKUP(B81,'Уч дев'!$A$3:$H$520,3,FALSE)</f>
        <v>2002</v>
      </c>
      <c r="E81" s="45">
        <f>VLOOKUP(B81,'Уч дев'!$A$3:$H$520,4,FALSE)</f>
        <v>1</v>
      </c>
      <c r="F81" s="54" t="str">
        <f>VLOOKUP(B81,'Уч дев'!$A$3:$H$520,5,FALSE)</f>
        <v xml:space="preserve">Самарская </v>
      </c>
      <c r="G81" s="73">
        <f>VLOOKUP(B81,'Уч дев'!$A$3:$H$520,6,FALSE)</f>
        <v>0</v>
      </c>
      <c r="H81" s="99" t="str">
        <f>VLOOKUP(B81,'Уч дев'!$A$3:$H$520,7,FALSE)</f>
        <v xml:space="preserve"> СДЮСШОР-2</v>
      </c>
      <c r="I81" s="51">
        <f t="shared" si="9"/>
        <v>7.9</v>
      </c>
      <c r="J81" s="51">
        <f t="shared" si="9"/>
        <v>7.8</v>
      </c>
      <c r="K81" s="277">
        <f t="shared" si="10"/>
        <v>1</v>
      </c>
      <c r="L81" s="277" t="s">
        <v>746</v>
      </c>
      <c r="M81" s="278">
        <v>7.9</v>
      </c>
      <c r="N81" s="278">
        <v>7.8</v>
      </c>
      <c r="O81" s="279">
        <f t="shared" si="11"/>
        <v>7.8</v>
      </c>
      <c r="P81" s="280" t="str">
        <f>VLOOKUP(B81,'Уч дев'!$A$3:$H$520,8,FALSE)</f>
        <v>Иванова Ю. С.</v>
      </c>
      <c r="Q81" s="61" t="s">
        <v>146</v>
      </c>
      <c r="AF81" s="55"/>
      <c r="AG81" s="55"/>
      <c r="AH81" s="55"/>
      <c r="AI81" s="55"/>
      <c r="AJ81" s="55"/>
      <c r="AK81" s="55"/>
      <c r="AL81" s="55"/>
    </row>
    <row r="82" spans="1:38" s="5" customFormat="1" ht="15">
      <c r="A82" s="79">
        <v>4</v>
      </c>
      <c r="B82" s="53">
        <v>507</v>
      </c>
      <c r="C82" s="54" t="str">
        <f>VLOOKUP(B82,'Уч дев'!$A$3:$H$520,2,FALSE)</f>
        <v>Ускова Эльвира</v>
      </c>
      <c r="D82" s="95" t="str">
        <f>VLOOKUP(B82,'Уч дев'!$A$3:$H$520,3,FALSE)</f>
        <v>2002</v>
      </c>
      <c r="E82" s="45">
        <f>VLOOKUP(B82,'Уч дев'!$A$3:$H$520,4,FALSE)</f>
        <v>1</v>
      </c>
      <c r="F82" s="54" t="str">
        <f>VLOOKUP(B82,'Уч дев'!$A$3:$H$520,5,FALSE)</f>
        <v>Самарская</v>
      </c>
      <c r="G82" s="73">
        <f>VLOOKUP(B82,'Уч дев'!$A$3:$H$520,6,FALSE)</f>
        <v>0</v>
      </c>
      <c r="H82" s="99" t="str">
        <f>VLOOKUP(B82,'Уч дев'!$A$3:$H$520,7,FALSE)</f>
        <v>СДЮСШОР Новокуйбышевск</v>
      </c>
      <c r="I82" s="51">
        <f t="shared" si="9"/>
        <v>8</v>
      </c>
      <c r="J82" s="51">
        <f t="shared" si="9"/>
        <v>7.9</v>
      </c>
      <c r="K82" s="277">
        <f t="shared" si="10"/>
        <v>1</v>
      </c>
      <c r="L82" s="277" t="s">
        <v>746</v>
      </c>
      <c r="M82" s="278">
        <v>8</v>
      </c>
      <c r="N82" s="278">
        <v>7.9</v>
      </c>
      <c r="O82" s="279">
        <f t="shared" si="11"/>
        <v>7.9</v>
      </c>
      <c r="P82" s="280" t="str">
        <f>VLOOKUP(B82,'Уч дев'!$A$3:$H$520,8,FALSE)</f>
        <v>Полубояровы О.Ю. И Ю.П.</v>
      </c>
      <c r="Q82" s="61" t="s">
        <v>146</v>
      </c>
      <c r="AF82" s="55"/>
      <c r="AG82" s="55"/>
      <c r="AH82" s="55"/>
      <c r="AI82" s="55"/>
      <c r="AJ82" s="55"/>
      <c r="AK82" s="55"/>
      <c r="AL82" s="55"/>
    </row>
    <row r="83" spans="1:38" s="5" customFormat="1" ht="15">
      <c r="A83" s="79">
        <v>5</v>
      </c>
      <c r="B83" s="53">
        <v>472</v>
      </c>
      <c r="C83" s="54" t="str">
        <f>VLOOKUP(B83,'Уч дев'!$A$3:$H$520,2,FALSE)</f>
        <v>Славная Олеся</v>
      </c>
      <c r="D83" s="95" t="str">
        <f>VLOOKUP(B83,'Уч дев'!$A$3:$H$520,3,FALSE)</f>
        <v>2002</v>
      </c>
      <c r="E83" s="45" t="str">
        <f>VLOOKUP(B83,'Уч дев'!$A$3:$H$520,4,FALSE)</f>
        <v>3</v>
      </c>
      <c r="F83" s="54" t="str">
        <f>VLOOKUP(B83,'Уч дев'!$A$3:$H$520,5,FALSE)</f>
        <v>Пензенская</v>
      </c>
      <c r="G83" s="73">
        <f>VLOOKUP(B83,'Уч дев'!$A$3:$H$520,6,FALSE)</f>
        <v>0</v>
      </c>
      <c r="H83" s="99" t="str">
        <f>VLOOKUP(B83,'Уч дев'!$A$3:$H$520,7,FALSE)</f>
        <v>КСШОР</v>
      </c>
      <c r="I83" s="51">
        <f t="shared" si="9"/>
        <v>8</v>
      </c>
      <c r="J83" s="51">
        <f t="shared" si="9"/>
        <v>7.9</v>
      </c>
      <c r="K83" s="277">
        <f t="shared" si="10"/>
        <v>1</v>
      </c>
      <c r="L83" s="277">
        <v>10</v>
      </c>
      <c r="M83" s="278">
        <v>8</v>
      </c>
      <c r="N83" s="278">
        <v>7.9</v>
      </c>
      <c r="O83" s="279">
        <f t="shared" si="11"/>
        <v>7.9</v>
      </c>
      <c r="P83" s="280" t="str">
        <f>VLOOKUP(B83,'Уч дев'!$A$3:$H$520,8,FALSE)</f>
        <v>Родионова А.И, Безиков М.В.</v>
      </c>
      <c r="Q83" s="61" t="s">
        <v>146</v>
      </c>
      <c r="AF83" s="55"/>
      <c r="AG83" s="55"/>
      <c r="AH83" s="55"/>
      <c r="AI83" s="55"/>
      <c r="AJ83" s="55"/>
      <c r="AK83" s="55"/>
      <c r="AL83" s="55"/>
    </row>
    <row r="84" spans="1:38" s="5" customFormat="1" ht="15">
      <c r="A84" s="79">
        <v>6</v>
      </c>
      <c r="B84" s="53">
        <v>973</v>
      </c>
      <c r="C84" s="54" t="str">
        <f>VLOOKUP(B84,'Уч дев'!$A$3:$H$520,2,FALSE)</f>
        <v>Ведяйкина Ксения</v>
      </c>
      <c r="D84" s="95" t="str">
        <f>VLOOKUP(B84,'Уч дев'!$A$3:$H$520,3,FALSE)</f>
        <v>2002</v>
      </c>
      <c r="E84" s="45"/>
      <c r="F84" s="54" t="str">
        <f>VLOOKUP(B84,'Уч дев'!$A$3:$H$520,5,FALSE)</f>
        <v>Мордовия</v>
      </c>
      <c r="G84" s="73">
        <f>VLOOKUP(B84,'Уч дев'!$A$3:$H$520,6,FALSE)</f>
        <v>0</v>
      </c>
      <c r="H84" s="99" t="str">
        <f>VLOOKUP(B84,'Уч дев'!$A$3:$H$520,7,FALSE)</f>
        <v>ДЮСШ-1</v>
      </c>
      <c r="I84" s="51">
        <f t="shared" si="9"/>
        <v>8.1</v>
      </c>
      <c r="J84" s="51">
        <f t="shared" si="9"/>
        <v>8</v>
      </c>
      <c r="K84" s="277">
        <f t="shared" si="10"/>
        <v>1</v>
      </c>
      <c r="L84" s="277" t="s">
        <v>746</v>
      </c>
      <c r="M84" s="278">
        <v>8.1</v>
      </c>
      <c r="N84" s="278">
        <v>8</v>
      </c>
      <c r="O84" s="279">
        <f t="shared" si="11"/>
        <v>8</v>
      </c>
      <c r="P84" s="280" t="str">
        <f>VLOOKUP(B84,'Уч дев'!$A$3:$H$520,8,FALSE)</f>
        <v>Лемайкин В.А.</v>
      </c>
      <c r="Q84" s="61" t="s">
        <v>147</v>
      </c>
      <c r="AF84" s="55"/>
      <c r="AG84" s="55"/>
      <c r="AH84" s="55"/>
      <c r="AI84" s="55"/>
      <c r="AJ84" s="55"/>
      <c r="AK84" s="55"/>
      <c r="AL84" s="55"/>
    </row>
    <row r="85" spans="1:38" s="5" customFormat="1" ht="15">
      <c r="A85" s="79">
        <v>7</v>
      </c>
      <c r="B85" s="53">
        <v>271</v>
      </c>
      <c r="C85" s="54" t="str">
        <f>VLOOKUP(B85,'Уч дев'!$A$3:$H$520,2,FALSE)</f>
        <v>Кузнецова Ксения</v>
      </c>
      <c r="D85" s="95" t="str">
        <f>VLOOKUP(B85,'Уч дев'!$A$3:$H$520,3,FALSE)</f>
        <v>2002</v>
      </c>
      <c r="E85" s="45" t="str">
        <f>VLOOKUP(B85,'Уч дев'!$A$3:$H$520,4,FALSE)</f>
        <v>1</v>
      </c>
      <c r="F85" s="54" t="str">
        <f>VLOOKUP(B85,'Уч дев'!$A$3:$H$520,5,FALSE)</f>
        <v>Пензенская</v>
      </c>
      <c r="G85" s="73">
        <f>VLOOKUP(B85,'Уч дев'!$A$3:$H$520,6,FALSE)</f>
        <v>0</v>
      </c>
      <c r="H85" s="99" t="str">
        <f>VLOOKUP(B85,'Уч дев'!$A$3:$H$520,7,FALSE)</f>
        <v>КСШОР</v>
      </c>
      <c r="I85" s="51">
        <f t="shared" si="9"/>
        <v>8</v>
      </c>
      <c r="J85" s="51">
        <f t="shared" si="9"/>
        <v>8.1</v>
      </c>
      <c r="K85" s="277">
        <f t="shared" si="10"/>
        <v>1</v>
      </c>
      <c r="L85" s="277">
        <v>7</v>
      </c>
      <c r="M85" s="278">
        <v>8</v>
      </c>
      <c r="N85" s="278">
        <v>8.1</v>
      </c>
      <c r="O85" s="279">
        <f t="shared" si="11"/>
        <v>8</v>
      </c>
      <c r="P85" s="280" t="str">
        <f>VLOOKUP(B85,'Уч дев'!$A$3:$H$520,8,FALSE)</f>
        <v>Карасик Н.А.и А.Г.</v>
      </c>
      <c r="Q85" s="61" t="s">
        <v>147</v>
      </c>
      <c r="AF85" s="55"/>
      <c r="AG85" s="55"/>
      <c r="AH85" s="55"/>
      <c r="AI85" s="55"/>
      <c r="AJ85" s="55"/>
      <c r="AK85" s="55"/>
      <c r="AL85" s="55"/>
    </row>
    <row r="86" spans="1:38" s="5" customFormat="1" ht="15">
      <c r="A86" s="79">
        <v>8</v>
      </c>
      <c r="B86" s="53" t="s">
        <v>577</v>
      </c>
      <c r="C86" s="54" t="str">
        <f>VLOOKUP(B86,'Уч дев'!$A$3:$H$520,2,FALSE)</f>
        <v>Гуляйкина Дарья</v>
      </c>
      <c r="D86" s="95" t="str">
        <f>VLOOKUP(B86,'Уч дев'!$A$3:$H$520,3,FALSE)</f>
        <v>2002</v>
      </c>
      <c r="E86" s="45" t="str">
        <f>VLOOKUP(B86,'Уч дев'!$A$3:$H$520,4,FALSE)</f>
        <v>2</v>
      </c>
      <c r="F86" s="54" t="str">
        <f>VLOOKUP(B86,'Уч дев'!$A$3:$H$520,5,FALSE)</f>
        <v>Саратовская</v>
      </c>
      <c r="G86" s="73">
        <f>VLOOKUP(B86,'Уч дев'!$A$3:$H$520,6,FALSE)</f>
        <v>0</v>
      </c>
      <c r="H86" s="99" t="str">
        <f>VLOOKUP(B86,'Уч дев'!$A$3:$H$520,7,FALSE)</f>
        <v>ДЮСШ Энгельс</v>
      </c>
      <c r="I86" s="51">
        <f t="shared" si="9"/>
        <v>8</v>
      </c>
      <c r="J86" s="51">
        <f t="shared" si="9"/>
        <v>8.1</v>
      </c>
      <c r="K86" s="277">
        <f t="shared" si="10"/>
        <v>1</v>
      </c>
      <c r="L86" s="277" t="s">
        <v>746</v>
      </c>
      <c r="M86" s="278">
        <v>8</v>
      </c>
      <c r="N86" s="278">
        <v>8.1</v>
      </c>
      <c r="O86" s="279">
        <f t="shared" si="11"/>
        <v>8</v>
      </c>
      <c r="P86" s="280" t="str">
        <f>VLOOKUP(B86,'Уч дев'!$A$3:$H$520,8,FALSE)</f>
        <v>Кудашкина З.К.</v>
      </c>
      <c r="Q86" s="61" t="s">
        <v>147</v>
      </c>
      <c r="AF86" s="55"/>
      <c r="AG86" s="55"/>
      <c r="AH86" s="55"/>
      <c r="AI86" s="55"/>
      <c r="AJ86" s="55"/>
      <c r="AK86" s="55"/>
      <c r="AL86" s="55"/>
    </row>
    <row r="87" spans="1:38" s="5" customFormat="1" ht="15">
      <c r="A87" s="79">
        <v>9</v>
      </c>
      <c r="B87" s="53">
        <v>131</v>
      </c>
      <c r="C87" s="54" t="str">
        <f>VLOOKUP(B87,'Уч дев'!$A$3:$H$520,2,FALSE)</f>
        <v>Мокшанцева Елизавета</v>
      </c>
      <c r="D87" s="95" t="str">
        <f>VLOOKUP(B87,'Уч дев'!$A$3:$H$520,3,FALSE)</f>
        <v>2001</v>
      </c>
      <c r="E87" s="45" t="str">
        <f>VLOOKUP(B87,'Уч дев'!$A$3:$H$520,4,FALSE)</f>
        <v>1</v>
      </c>
      <c r="F87" s="54" t="str">
        <f>VLOOKUP(B87,'Уч дев'!$A$3:$H$520,5,FALSE)</f>
        <v>Пензенская</v>
      </c>
      <c r="G87" s="73">
        <f>VLOOKUP(B87,'Уч дев'!$A$3:$H$520,6,FALSE)</f>
        <v>0</v>
      </c>
      <c r="H87" s="99"/>
      <c r="I87" s="51">
        <f t="shared" ref="I87:I112" si="12">M87</f>
        <v>8.1</v>
      </c>
      <c r="J87" s="51"/>
      <c r="K87" s="277">
        <f t="shared" ref="K87:K111" si="13">LOOKUP(O87,$V$1:$AD$1,$V$2:$AD$2)</f>
        <v>2</v>
      </c>
      <c r="L87" s="277" t="s">
        <v>746</v>
      </c>
      <c r="M87" s="278">
        <v>8.1</v>
      </c>
      <c r="N87" s="278"/>
      <c r="O87" s="279">
        <f t="shared" ref="O87:O113" si="14">SMALL(M87:N87,1)+0</f>
        <v>8.1</v>
      </c>
      <c r="P87" s="280" t="str">
        <f>VLOOKUP(B87,'Уч дев'!$A$3:$H$520,8,FALSE)</f>
        <v>Аксеновы А.В. и Е.С., Каташовы С.Н. и С.Д.</v>
      </c>
      <c r="Q87" s="61" t="s">
        <v>150</v>
      </c>
      <c r="AF87" s="55"/>
      <c r="AG87" s="55"/>
      <c r="AH87" s="55"/>
      <c r="AI87" s="55"/>
      <c r="AJ87" s="55"/>
      <c r="AK87" s="55"/>
      <c r="AL87" s="55"/>
    </row>
    <row r="88" spans="1:38" s="5" customFormat="1" ht="15">
      <c r="A88" s="79">
        <v>10</v>
      </c>
      <c r="B88" s="53">
        <v>426</v>
      </c>
      <c r="C88" s="54" t="str">
        <f>VLOOKUP(B88,'Уч дев'!$A$3:$H$520,2,FALSE)</f>
        <v>Фомина Ульяна</v>
      </c>
      <c r="D88" s="95" t="str">
        <f>VLOOKUP(B88,'Уч дев'!$A$3:$H$520,3,FALSE)</f>
        <v>2001</v>
      </c>
      <c r="E88" s="45" t="str">
        <f>VLOOKUP(B88,'Уч дев'!$A$3:$H$520,4,FALSE)</f>
        <v>2</v>
      </c>
      <c r="F88" s="54" t="str">
        <f>VLOOKUP(B88,'Уч дев'!$A$3:$H$520,5,FALSE)</f>
        <v>Пензенская</v>
      </c>
      <c r="G88" s="73">
        <f>VLOOKUP(B88,'Уч дев'!$A$3:$H$520,6,FALSE)</f>
        <v>0</v>
      </c>
      <c r="H88" s="99" t="str">
        <f>VLOOKUP(B88,'Уч дев'!$A$3:$H$520,7,FALSE)</f>
        <v>ДЮСШ-6</v>
      </c>
      <c r="I88" s="51">
        <f t="shared" si="12"/>
        <v>8.1999999999999993</v>
      </c>
      <c r="J88" s="51"/>
      <c r="K88" s="277">
        <f t="shared" si="13"/>
        <v>2</v>
      </c>
      <c r="L88" s="277" t="s">
        <v>746</v>
      </c>
      <c r="M88" s="278">
        <v>8.1999999999999993</v>
      </c>
      <c r="N88" s="278"/>
      <c r="O88" s="279">
        <f t="shared" si="14"/>
        <v>8.1999999999999993</v>
      </c>
      <c r="P88" s="280" t="str">
        <f>VLOOKUP(B88,'Уч дев'!$A$3:$H$520,8,FALSE)</f>
        <v>Зинуков А.В, Каташов С.Н.</v>
      </c>
      <c r="Q88" s="61" t="s">
        <v>150</v>
      </c>
      <c r="AF88" s="55"/>
      <c r="AG88" s="55"/>
      <c r="AH88" s="55"/>
      <c r="AI88" s="55"/>
      <c r="AJ88" s="55"/>
      <c r="AK88" s="55"/>
      <c r="AL88" s="55"/>
    </row>
    <row r="89" spans="1:38" s="5" customFormat="1" ht="15">
      <c r="A89" s="79">
        <v>10</v>
      </c>
      <c r="B89" s="53">
        <v>270</v>
      </c>
      <c r="C89" s="54" t="str">
        <f>VLOOKUP(B89,'Уч дев'!$A$3:$H$520,2,FALSE)</f>
        <v>Урванова Екатерина</v>
      </c>
      <c r="D89" s="95" t="str">
        <f>VLOOKUP(B89,'Уч дев'!$A$3:$H$520,3,FALSE)</f>
        <v>2001</v>
      </c>
      <c r="E89" s="45" t="str">
        <f>VLOOKUP(B89,'Уч дев'!$A$3:$H$520,4,FALSE)</f>
        <v>1</v>
      </c>
      <c r="F89" s="54" t="str">
        <f>VLOOKUP(B89,'Уч дев'!$A$3:$H$520,5,FALSE)</f>
        <v>Пензенская</v>
      </c>
      <c r="G89" s="73">
        <f>VLOOKUP(B89,'Уч дев'!$A$3:$H$520,6,FALSE)</f>
        <v>0</v>
      </c>
      <c r="H89" s="99" t="str">
        <f>VLOOKUP(B89,'Уч дев'!$A$3:$H$520,7,FALSE)</f>
        <v>КСШОР</v>
      </c>
      <c r="I89" s="51">
        <f t="shared" si="12"/>
        <v>8.1999999999999993</v>
      </c>
      <c r="J89" s="51"/>
      <c r="K89" s="277">
        <f t="shared" si="13"/>
        <v>2</v>
      </c>
      <c r="L89" s="277" t="s">
        <v>746</v>
      </c>
      <c r="M89" s="278">
        <v>8.1999999999999993</v>
      </c>
      <c r="N89" s="278"/>
      <c r="O89" s="279">
        <f t="shared" si="14"/>
        <v>8.1999999999999993</v>
      </c>
      <c r="P89" s="280" t="str">
        <f>VLOOKUP(B89,'Уч дев'!$A$3:$H$520,8,FALSE)</f>
        <v>Карасик Н.А.и А.Г.</v>
      </c>
      <c r="Q89" s="61" t="s">
        <v>147</v>
      </c>
      <c r="AF89" s="55"/>
      <c r="AG89" s="55"/>
      <c r="AH89" s="55"/>
      <c r="AI89" s="55"/>
      <c r="AJ89" s="55"/>
      <c r="AK89" s="55"/>
      <c r="AL89" s="55"/>
    </row>
    <row r="90" spans="1:38" s="5" customFormat="1" ht="15">
      <c r="A90" s="79">
        <v>10</v>
      </c>
      <c r="B90" s="53">
        <v>242</v>
      </c>
      <c r="C90" s="54" t="str">
        <f>VLOOKUP(B90,'Уч дев'!$A$3:$H$520,2,FALSE)</f>
        <v>Швеенкова Ольга</v>
      </c>
      <c r="D90" s="95" t="str">
        <f>VLOOKUP(B90,'Уч дев'!$A$3:$H$520,3,FALSE)</f>
        <v>2002</v>
      </c>
      <c r="E90" s="45" t="str">
        <f>VLOOKUP(B90,'Уч дев'!$A$3:$H$520,4,FALSE)</f>
        <v>1</v>
      </c>
      <c r="F90" s="54" t="str">
        <f>VLOOKUP(B90,'Уч дев'!$A$3:$H$520,5,FALSE)</f>
        <v>Пензенская</v>
      </c>
      <c r="G90" s="73">
        <f>VLOOKUP(B90,'Уч дев'!$A$3:$H$520,6,FALSE)</f>
        <v>0</v>
      </c>
      <c r="H90" s="99" t="str">
        <f>VLOOKUP(B90,'Уч дев'!$A$3:$H$520,7,FALSE)</f>
        <v>СДЮСШОР Заречный</v>
      </c>
      <c r="I90" s="51">
        <f t="shared" si="12"/>
        <v>8.1999999999999993</v>
      </c>
      <c r="J90" s="51"/>
      <c r="K90" s="277">
        <f t="shared" si="13"/>
        <v>2</v>
      </c>
      <c r="L90" s="277" t="s">
        <v>746</v>
      </c>
      <c r="M90" s="278">
        <v>8.1999999999999993</v>
      </c>
      <c r="N90" s="278"/>
      <c r="O90" s="279">
        <f t="shared" si="14"/>
        <v>8.1999999999999993</v>
      </c>
      <c r="P90" s="280" t="str">
        <f>VLOOKUP(B90,'Уч дев'!$A$3:$H$520,8,FALSE)</f>
        <v>Жиженкова С.С.</v>
      </c>
      <c r="Q90" s="61" t="s">
        <v>150</v>
      </c>
      <c r="AF90" s="55"/>
      <c r="AG90" s="55"/>
      <c r="AH90" s="55"/>
      <c r="AI90" s="55"/>
      <c r="AJ90" s="55"/>
      <c r="AK90" s="55"/>
      <c r="AL90" s="55"/>
    </row>
    <row r="91" spans="1:38" s="5" customFormat="1" ht="15">
      <c r="A91" s="79">
        <v>10</v>
      </c>
      <c r="B91" s="53">
        <v>599</v>
      </c>
      <c r="C91" s="54" t="str">
        <f>VLOOKUP(B91,'Уч дев'!$A$3:$H$520,2,FALSE)</f>
        <v>Дранец Кристина</v>
      </c>
      <c r="D91" s="95" t="str">
        <f>VLOOKUP(B91,'Уч дев'!$A$3:$H$520,3,FALSE)</f>
        <v>2002</v>
      </c>
      <c r="E91" s="45" t="str">
        <f>VLOOKUP(B91,'Уч дев'!$A$3:$H$520,4,FALSE)</f>
        <v>1</v>
      </c>
      <c r="F91" s="54" t="str">
        <f>VLOOKUP(B91,'Уч дев'!$A$3:$H$520,5,FALSE)</f>
        <v>Саратовская</v>
      </c>
      <c r="G91" s="73">
        <f>VLOOKUP(B91,'Уч дев'!$A$3:$H$520,6,FALSE)</f>
        <v>0</v>
      </c>
      <c r="H91" s="99" t="str">
        <f>VLOOKUP(B91,'Уч дев'!$A$3:$H$520,7,FALSE)</f>
        <v>СДЮСШОР-6</v>
      </c>
      <c r="I91" s="51">
        <f t="shared" si="12"/>
        <v>8.1999999999999993</v>
      </c>
      <c r="J91" s="51"/>
      <c r="K91" s="277">
        <f t="shared" si="13"/>
        <v>2</v>
      </c>
      <c r="L91" s="277" t="s">
        <v>746</v>
      </c>
      <c r="M91" s="278">
        <v>8.1999999999999993</v>
      </c>
      <c r="N91" s="278"/>
      <c r="O91" s="279">
        <f t="shared" si="14"/>
        <v>8.1999999999999993</v>
      </c>
      <c r="P91" s="280" t="str">
        <f>VLOOKUP(B91,'Уч дев'!$A$3:$H$520,8,FALSE)</f>
        <v>Беликовы Ю.Б., Н.И.</v>
      </c>
      <c r="Q91" s="61" t="s">
        <v>146</v>
      </c>
      <c r="AF91" s="55"/>
      <c r="AG91" s="55"/>
      <c r="AH91" s="55"/>
      <c r="AI91" s="55"/>
      <c r="AJ91" s="55"/>
      <c r="AK91" s="55"/>
      <c r="AL91" s="55"/>
    </row>
    <row r="92" spans="1:38" s="5" customFormat="1" ht="15">
      <c r="A92" s="79">
        <v>14</v>
      </c>
      <c r="B92" s="53">
        <v>568</v>
      </c>
      <c r="C92" s="54" t="str">
        <f>VLOOKUP(B92,'Уч дев'!$A$3:$H$520,2,FALSE)</f>
        <v>Правдивцева Алина</v>
      </c>
      <c r="D92" s="95" t="str">
        <f>VLOOKUP(B92,'Уч дев'!$A$3:$H$520,3,FALSE)</f>
        <v>2002</v>
      </c>
      <c r="E92" s="45"/>
      <c r="F92" s="54" t="str">
        <f>VLOOKUP(B92,'Уч дев'!$A$3:$H$520,5,FALSE)</f>
        <v>Тамбовская</v>
      </c>
      <c r="G92" s="73">
        <f>VLOOKUP(B92,'Уч дев'!$A$3:$H$520,6,FALSE)</f>
        <v>0</v>
      </c>
      <c r="H92" s="99" t="str">
        <f>VLOOKUP(B92,'Уч дев'!$A$3:$H$520,7,FALSE)</f>
        <v>ДЮСШ-2 Котовск</v>
      </c>
      <c r="I92" s="51">
        <f t="shared" si="12"/>
        <v>8.3000000000000007</v>
      </c>
      <c r="J92" s="51"/>
      <c r="K92" s="277">
        <f t="shared" si="13"/>
        <v>2</v>
      </c>
      <c r="L92" s="277" t="s">
        <v>746</v>
      </c>
      <c r="M92" s="278">
        <v>8.3000000000000007</v>
      </c>
      <c r="N92" s="278"/>
      <c r="O92" s="279">
        <f t="shared" si="14"/>
        <v>8.3000000000000007</v>
      </c>
      <c r="P92" s="280" t="str">
        <f>VLOOKUP(B92,'Уч дев'!$A$3:$H$520,8,FALSE)</f>
        <v>Мельникова Е.В.</v>
      </c>
      <c r="Q92" s="61" t="s">
        <v>600</v>
      </c>
      <c r="AF92" s="55"/>
      <c r="AG92" s="55"/>
      <c r="AH92" s="55"/>
      <c r="AI92" s="55"/>
      <c r="AJ92" s="55"/>
      <c r="AK92" s="55"/>
      <c r="AL92" s="55"/>
    </row>
    <row r="93" spans="1:38" s="5" customFormat="1" ht="15">
      <c r="A93" s="79">
        <v>14</v>
      </c>
      <c r="B93" s="53" t="s">
        <v>576</v>
      </c>
      <c r="C93" s="54" t="str">
        <f>VLOOKUP(B93,'Уч дев'!$A$3:$H$520,2,FALSE)</f>
        <v>Пантеева Оксана</v>
      </c>
      <c r="D93" s="95" t="str">
        <f>VLOOKUP(B93,'Уч дев'!$A$3:$H$520,3,FALSE)</f>
        <v>2002</v>
      </c>
      <c r="E93" s="45" t="str">
        <f>VLOOKUP(B93,'Уч дев'!$A$3:$H$520,4,FALSE)</f>
        <v>2</v>
      </c>
      <c r="F93" s="54" t="str">
        <f>VLOOKUP(B93,'Уч дев'!$A$3:$H$520,5,FALSE)</f>
        <v>Саратовская</v>
      </c>
      <c r="G93" s="73">
        <f>VLOOKUP(B93,'Уч дев'!$A$3:$H$520,6,FALSE)</f>
        <v>0</v>
      </c>
      <c r="H93" s="99" t="str">
        <f>VLOOKUP(B93,'Уч дев'!$A$3:$H$520,7,FALSE)</f>
        <v>ДЮСШ Энгельс</v>
      </c>
      <c r="I93" s="51">
        <f t="shared" si="12"/>
        <v>8.3000000000000007</v>
      </c>
      <c r="J93" s="51"/>
      <c r="K93" s="277">
        <f t="shared" si="13"/>
        <v>2</v>
      </c>
      <c r="L93" s="277" t="s">
        <v>746</v>
      </c>
      <c r="M93" s="278">
        <v>8.3000000000000007</v>
      </c>
      <c r="N93" s="278"/>
      <c r="O93" s="279">
        <f t="shared" si="14"/>
        <v>8.3000000000000007</v>
      </c>
      <c r="P93" s="280" t="str">
        <f>VLOOKUP(B93,'Уч дев'!$A$3:$H$520,8,FALSE)</f>
        <v>Кудашкина З.К.</v>
      </c>
      <c r="Q93" s="61" t="s">
        <v>147</v>
      </c>
      <c r="AF93" s="55"/>
      <c r="AG93" s="55"/>
      <c r="AH93" s="55"/>
      <c r="AI93" s="55"/>
      <c r="AJ93" s="55"/>
      <c r="AK93" s="55"/>
      <c r="AL93" s="55"/>
    </row>
    <row r="94" spans="1:38" s="5" customFormat="1" ht="15">
      <c r="A94" s="79">
        <v>14</v>
      </c>
      <c r="B94" s="53">
        <v>263</v>
      </c>
      <c r="C94" s="54" t="str">
        <f>VLOOKUP(B94,'Уч дев'!$A$3:$H$520,2,FALSE)</f>
        <v>Папуашвили Лиана</v>
      </c>
      <c r="D94" s="95" t="str">
        <f>VLOOKUP(B94,'Уч дев'!$A$3:$H$520,3,FALSE)</f>
        <v>2002</v>
      </c>
      <c r="E94" s="45" t="str">
        <f>VLOOKUP(B94,'Уч дев'!$A$3:$H$520,4,FALSE)</f>
        <v>2</v>
      </c>
      <c r="F94" s="54" t="str">
        <f>VLOOKUP(B94,'Уч дев'!$A$3:$H$520,5,FALSE)</f>
        <v>Пензенская</v>
      </c>
      <c r="G94" s="73">
        <f>VLOOKUP(B94,'Уч дев'!$A$3:$H$520,6,FALSE)</f>
        <v>0</v>
      </c>
      <c r="H94" s="99" t="str">
        <f>VLOOKUP(B94,'Уч дев'!$A$3:$H$520,7,FALSE)</f>
        <v>КСШОР</v>
      </c>
      <c r="I94" s="51">
        <f t="shared" si="12"/>
        <v>8.3000000000000007</v>
      </c>
      <c r="J94" s="51"/>
      <c r="K94" s="277">
        <f t="shared" si="13"/>
        <v>2</v>
      </c>
      <c r="L94" s="277" t="s">
        <v>746</v>
      </c>
      <c r="M94" s="278">
        <v>8.3000000000000007</v>
      </c>
      <c r="N94" s="278"/>
      <c r="O94" s="279">
        <f t="shared" si="14"/>
        <v>8.3000000000000007</v>
      </c>
      <c r="P94" s="280" t="str">
        <f>VLOOKUP(B94,'Уч дев'!$A$3:$H$520,8,FALSE)</f>
        <v>Карасик Н.А.и А.Г.</v>
      </c>
      <c r="Q94" s="61" t="s">
        <v>150</v>
      </c>
      <c r="AF94" s="55"/>
      <c r="AG94" s="55"/>
      <c r="AH94" s="55"/>
      <c r="AI94" s="55"/>
      <c r="AJ94" s="55"/>
      <c r="AK94" s="55"/>
      <c r="AL94" s="55"/>
    </row>
    <row r="95" spans="1:38" s="5" customFormat="1" ht="15">
      <c r="A95" s="79">
        <v>14</v>
      </c>
      <c r="B95" s="53">
        <v>333</v>
      </c>
      <c r="C95" s="54" t="str">
        <f>VLOOKUP(B95,'Уч дев'!$A$3:$H$520,2,FALSE)</f>
        <v>Заболотских Яна</v>
      </c>
      <c r="D95" s="95" t="str">
        <f>VLOOKUP(B95,'Уч дев'!$A$3:$H$520,3,FALSE)</f>
        <v>2002</v>
      </c>
      <c r="E95" s="45" t="str">
        <f>VLOOKUP(B95,'Уч дев'!$A$3:$H$520,4,FALSE)</f>
        <v>1</v>
      </c>
      <c r="F95" s="54" t="str">
        <f>VLOOKUP(B95,'Уч дев'!$A$3:$H$520,5,FALSE)</f>
        <v>Пензенская</v>
      </c>
      <c r="G95" s="73">
        <f>VLOOKUP(B95,'Уч дев'!$A$3:$H$520,6,FALSE)</f>
        <v>0</v>
      </c>
      <c r="H95" s="99" t="str">
        <f>VLOOKUP(B95,'Уч дев'!$A$3:$H$520,7,FALSE)</f>
        <v>КСШОР</v>
      </c>
      <c r="I95" s="51">
        <f t="shared" si="12"/>
        <v>8.3000000000000007</v>
      </c>
      <c r="J95" s="51"/>
      <c r="K95" s="277">
        <f t="shared" si="13"/>
        <v>2</v>
      </c>
      <c r="L95" s="277" t="s">
        <v>746</v>
      </c>
      <c r="M95" s="278">
        <v>8.3000000000000007</v>
      </c>
      <c r="N95" s="278"/>
      <c r="O95" s="279">
        <f t="shared" si="14"/>
        <v>8.3000000000000007</v>
      </c>
      <c r="P95" s="280" t="str">
        <f>VLOOKUP(B95,'Уч дев'!$A$3:$H$520,8,FALSE)</f>
        <v>Кузнецов В.Б</v>
      </c>
      <c r="Q95" s="61" t="s">
        <v>147</v>
      </c>
      <c r="AF95" s="55"/>
      <c r="AG95" s="55"/>
      <c r="AH95" s="55"/>
      <c r="AI95" s="55"/>
      <c r="AJ95" s="55"/>
      <c r="AK95" s="55"/>
      <c r="AL95" s="55"/>
    </row>
    <row r="96" spans="1:38" s="5" customFormat="1" ht="15">
      <c r="A96" s="79">
        <v>14</v>
      </c>
      <c r="B96" s="53">
        <v>130</v>
      </c>
      <c r="C96" s="54" t="str">
        <f>VLOOKUP(B96,'Уч дев'!$A$3:$H$520,2,FALSE)</f>
        <v>Ефремова Дарья</v>
      </c>
      <c r="D96" s="95" t="str">
        <f>VLOOKUP(B96,'Уч дев'!$A$3:$H$520,3,FALSE)</f>
        <v>2002</v>
      </c>
      <c r="E96" s="45">
        <f>VLOOKUP(B96,'Уч дев'!$A$3:$H$520,4,FALSE)</f>
        <v>1</v>
      </c>
      <c r="F96" s="54" t="str">
        <f>VLOOKUP(B96,'Уч дев'!$A$3:$H$520,5,FALSE)</f>
        <v>Пензенская</v>
      </c>
      <c r="G96" s="73">
        <f>VLOOKUP(B96,'Уч дев'!$A$3:$H$520,6,FALSE)</f>
        <v>0</v>
      </c>
      <c r="H96" s="99" t="str">
        <f>VLOOKUP(B96,'Уч дев'!$A$3:$H$520,7,FALSE)</f>
        <v>СДЮСШОР г.Заречный</v>
      </c>
      <c r="I96" s="51">
        <f t="shared" si="12"/>
        <v>8.3000000000000007</v>
      </c>
      <c r="J96" s="51"/>
      <c r="K96" s="277">
        <f t="shared" si="13"/>
        <v>2</v>
      </c>
      <c r="L96" s="277" t="s">
        <v>746</v>
      </c>
      <c r="M96" s="278">
        <v>8.3000000000000007</v>
      </c>
      <c r="N96" s="278"/>
      <c r="O96" s="279">
        <f t="shared" si="14"/>
        <v>8.3000000000000007</v>
      </c>
      <c r="P96" s="280" t="str">
        <f>VLOOKUP(B96,'Уч дев'!$A$3:$H$520,8,FALSE)</f>
        <v>Аксеновы А.В. и Е.С., Костина О.А.</v>
      </c>
      <c r="Q96" s="61" t="s">
        <v>150</v>
      </c>
      <c r="AF96" s="55"/>
      <c r="AG96" s="55"/>
      <c r="AH96" s="55"/>
      <c r="AI96" s="55"/>
      <c r="AJ96" s="55"/>
      <c r="AK96" s="55"/>
      <c r="AL96" s="55"/>
    </row>
    <row r="97" spans="1:38" s="5" customFormat="1" ht="15">
      <c r="A97" s="79">
        <v>19</v>
      </c>
      <c r="B97" s="53">
        <v>569</v>
      </c>
      <c r="C97" s="54" t="str">
        <f>VLOOKUP(B97,'Уч дев'!$A$3:$H$520,2,FALSE)</f>
        <v>Иванова Елизавета</v>
      </c>
      <c r="D97" s="95" t="str">
        <f>VLOOKUP(B97,'Уч дев'!$A$3:$H$520,3,FALSE)</f>
        <v>2001</v>
      </c>
      <c r="E97" s="45"/>
      <c r="F97" s="54" t="str">
        <f>VLOOKUP(B97,'Уч дев'!$A$3:$H$520,5,FALSE)</f>
        <v>Тамбовская</v>
      </c>
      <c r="G97" s="73">
        <f>VLOOKUP(B97,'Уч дев'!$A$3:$H$520,6,FALSE)</f>
        <v>0</v>
      </c>
      <c r="H97" s="99" t="str">
        <f>VLOOKUP(B97,'Уч дев'!$A$3:$H$520,7,FALSE)</f>
        <v>ДЮСШ-2 Котовск</v>
      </c>
      <c r="I97" s="51">
        <f t="shared" si="12"/>
        <v>8.4</v>
      </c>
      <c r="J97" s="51"/>
      <c r="K97" s="277">
        <f t="shared" si="13"/>
        <v>2</v>
      </c>
      <c r="L97" s="277" t="s">
        <v>746</v>
      </c>
      <c r="M97" s="278">
        <v>8.4</v>
      </c>
      <c r="N97" s="278"/>
      <c r="O97" s="279">
        <f t="shared" si="14"/>
        <v>8.4</v>
      </c>
      <c r="P97" s="280" t="str">
        <f>VLOOKUP(B97,'Уч дев'!$A$3:$H$520,8,FALSE)</f>
        <v>Мельникова Е.В.</v>
      </c>
      <c r="Q97" s="61" t="s">
        <v>600</v>
      </c>
      <c r="AF97" s="55"/>
      <c r="AG97" s="55"/>
      <c r="AH97" s="55"/>
      <c r="AI97" s="55"/>
      <c r="AJ97" s="55"/>
      <c r="AK97" s="55"/>
      <c r="AL97" s="55"/>
    </row>
    <row r="98" spans="1:38" s="5" customFormat="1" ht="15">
      <c r="A98" s="79">
        <v>19</v>
      </c>
      <c r="B98" s="53">
        <v>440</v>
      </c>
      <c r="C98" s="54" t="str">
        <f>VLOOKUP(B98,'Уч дев'!$A$3:$H$520,2,FALSE)</f>
        <v>Безяева Анастасия</v>
      </c>
      <c r="D98" s="95" t="str">
        <f>VLOOKUP(B98,'Уч дев'!$A$3:$H$520,3,FALSE)</f>
        <v>2001</v>
      </c>
      <c r="E98" s="45" t="str">
        <f>VLOOKUP(B98,'Уч дев'!$A$3:$H$520,4,FALSE)</f>
        <v>2</v>
      </c>
      <c r="F98" s="54" t="str">
        <f>VLOOKUP(B98,'Уч дев'!$A$3:$H$520,5,FALSE)</f>
        <v>Пензенская</v>
      </c>
      <c r="G98" s="73">
        <f>VLOOKUP(B98,'Уч дев'!$A$3:$H$520,6,FALSE)</f>
        <v>0</v>
      </c>
      <c r="H98" s="99" t="str">
        <f>VLOOKUP(B98,'Уч дев'!$A$3:$H$520,7,FALSE)</f>
        <v>ДЮСШ-6</v>
      </c>
      <c r="I98" s="51">
        <f t="shared" si="12"/>
        <v>8.4</v>
      </c>
      <c r="J98" s="51"/>
      <c r="K98" s="277">
        <f t="shared" si="13"/>
        <v>2</v>
      </c>
      <c r="L98" s="277" t="s">
        <v>746</v>
      </c>
      <c r="M98" s="278">
        <v>8.4</v>
      </c>
      <c r="N98" s="278"/>
      <c r="O98" s="279">
        <f t="shared" si="14"/>
        <v>8.4</v>
      </c>
      <c r="P98" s="280" t="str">
        <f>VLOOKUP(B98,'Уч дев'!$A$3:$H$520,8,FALSE)</f>
        <v>Дубоносова С.В.</v>
      </c>
      <c r="Q98" s="61" t="s">
        <v>150</v>
      </c>
      <c r="AF98" s="55"/>
      <c r="AG98" s="55"/>
      <c r="AH98" s="55"/>
      <c r="AI98" s="55"/>
      <c r="AJ98" s="55"/>
      <c r="AK98" s="55"/>
      <c r="AL98" s="55"/>
    </row>
    <row r="99" spans="1:38" s="5" customFormat="1" ht="15">
      <c r="A99" s="79">
        <v>19</v>
      </c>
      <c r="B99" s="53">
        <v>27</v>
      </c>
      <c r="C99" s="54" t="str">
        <f>VLOOKUP(B99,'Уч дев'!$A$3:$H$520,2,FALSE)</f>
        <v xml:space="preserve">Гаранина Полина </v>
      </c>
      <c r="D99" s="95" t="str">
        <f>VLOOKUP(B99,'Уч дев'!$A$3:$H$520,3,FALSE)</f>
        <v>2001</v>
      </c>
      <c r="E99" s="45" t="str">
        <f>VLOOKUP(B99,'Уч дев'!$A$3:$H$520,4,FALSE)</f>
        <v>1</v>
      </c>
      <c r="F99" s="54" t="str">
        <f>VLOOKUP(B99,'Уч дев'!$A$3:$H$520,5,FALSE)</f>
        <v>Тамбовская</v>
      </c>
      <c r="G99" s="73">
        <f>VLOOKUP(B99,'Уч дев'!$A$3:$H$520,6,FALSE)</f>
        <v>0</v>
      </c>
      <c r="H99" s="99" t="str">
        <f>VLOOKUP(B99,'Уч дев'!$A$3:$H$520,7,FALSE)</f>
        <v>ДЮСШ-1</v>
      </c>
      <c r="I99" s="51">
        <f t="shared" si="12"/>
        <v>8.4</v>
      </c>
      <c r="J99" s="51"/>
      <c r="K99" s="277">
        <f t="shared" si="13"/>
        <v>2</v>
      </c>
      <c r="L99" s="277" t="s">
        <v>746</v>
      </c>
      <c r="M99" s="278">
        <v>8.4</v>
      </c>
      <c r="N99" s="278"/>
      <c r="O99" s="279">
        <f t="shared" si="14"/>
        <v>8.4</v>
      </c>
      <c r="P99" s="280" t="str">
        <f>VLOOKUP(B99,'Уч дев'!$A$3:$H$520,8,FALSE)</f>
        <v>Чернова Г.Н.</v>
      </c>
      <c r="Q99" s="61" t="s">
        <v>150</v>
      </c>
      <c r="AF99" s="55"/>
      <c r="AG99" s="55"/>
      <c r="AH99" s="55"/>
      <c r="AI99" s="55"/>
      <c r="AJ99" s="55"/>
      <c r="AK99" s="55"/>
      <c r="AL99" s="55"/>
    </row>
    <row r="100" spans="1:38" s="5" customFormat="1" ht="15">
      <c r="A100" s="79">
        <v>19</v>
      </c>
      <c r="B100" s="53">
        <v>31</v>
      </c>
      <c r="C100" s="54" t="str">
        <f>VLOOKUP(B100,'Уч дев'!$A$3:$H$520,2,FALSE)</f>
        <v xml:space="preserve">Устякина Наталия </v>
      </c>
      <c r="D100" s="95" t="str">
        <f>VLOOKUP(B100,'Уч дев'!$A$3:$H$520,3,FALSE)</f>
        <v>2001</v>
      </c>
      <c r="E100" s="45" t="str">
        <f>VLOOKUP(B100,'Уч дев'!$A$3:$H$520,4,FALSE)</f>
        <v>2</v>
      </c>
      <c r="F100" s="54" t="str">
        <f>VLOOKUP(B100,'Уч дев'!$A$3:$H$520,5,FALSE)</f>
        <v>Тамбовская</v>
      </c>
      <c r="G100" s="73">
        <f>VLOOKUP(B100,'Уч дев'!$A$3:$H$520,6,FALSE)</f>
        <v>0</v>
      </c>
      <c r="H100" s="99" t="str">
        <f>VLOOKUP(B100,'Уч дев'!$A$3:$H$520,7,FALSE)</f>
        <v>ДЮСШ-1</v>
      </c>
      <c r="I100" s="51">
        <f t="shared" si="12"/>
        <v>8.4</v>
      </c>
      <c r="J100" s="51"/>
      <c r="K100" s="277">
        <f t="shared" si="13"/>
        <v>2</v>
      </c>
      <c r="L100" s="277" t="s">
        <v>746</v>
      </c>
      <c r="M100" s="278">
        <v>8.4</v>
      </c>
      <c r="N100" s="278"/>
      <c r="O100" s="279">
        <f t="shared" si="14"/>
        <v>8.4</v>
      </c>
      <c r="P100" s="280" t="str">
        <f>VLOOKUP(B100,'Уч дев'!$A$3:$H$520,8,FALSE)</f>
        <v>Бонарева С.В.</v>
      </c>
      <c r="Q100" s="61" t="s">
        <v>600</v>
      </c>
      <c r="AF100" s="55"/>
      <c r="AG100" s="55"/>
      <c r="AH100" s="55"/>
      <c r="AI100" s="55"/>
      <c r="AJ100" s="55"/>
      <c r="AK100" s="55"/>
      <c r="AL100" s="55"/>
    </row>
    <row r="101" spans="1:38" s="5" customFormat="1" ht="15">
      <c r="A101" s="79">
        <v>23</v>
      </c>
      <c r="B101" s="53">
        <v>243</v>
      </c>
      <c r="C101" s="54" t="str">
        <f>VLOOKUP(B101,'Уч дев'!$A$3:$H$520,2,FALSE)</f>
        <v>Новичкова Полина</v>
      </c>
      <c r="D101" s="95" t="str">
        <f>VLOOKUP(B101,'Уч дев'!$A$3:$H$520,3,FALSE)</f>
        <v>2002</v>
      </c>
      <c r="E101" s="45" t="str">
        <f>VLOOKUP(B101,'Уч дев'!$A$3:$H$520,4,FALSE)</f>
        <v>3</v>
      </c>
      <c r="F101" s="54" t="str">
        <f>VLOOKUP(B101,'Уч дев'!$A$3:$H$520,5,FALSE)</f>
        <v>Пензенская</v>
      </c>
      <c r="G101" s="73">
        <f>VLOOKUP(B101,'Уч дев'!$A$3:$H$520,6,FALSE)</f>
        <v>0</v>
      </c>
      <c r="H101" s="99" t="str">
        <f>VLOOKUP(B101,'Уч дев'!$A$3:$H$520,7,FALSE)</f>
        <v>ДЮСШ Бессоновка</v>
      </c>
      <c r="I101" s="51">
        <f t="shared" si="12"/>
        <v>8.5</v>
      </c>
      <c r="J101" s="51"/>
      <c r="K101" s="277">
        <f t="shared" si="13"/>
        <v>3</v>
      </c>
      <c r="L101" s="277" t="s">
        <v>746</v>
      </c>
      <c r="M101" s="278">
        <v>8.5</v>
      </c>
      <c r="N101" s="278"/>
      <c r="O101" s="279">
        <f t="shared" si="14"/>
        <v>8.5</v>
      </c>
      <c r="P101" s="280" t="str">
        <f>VLOOKUP(B101,'Уч дев'!$A$3:$H$520,8,FALSE)</f>
        <v>Аношин О.В.,Гарынов А.А.</v>
      </c>
      <c r="Q101" s="61" t="s">
        <v>601</v>
      </c>
      <c r="AF101" s="55"/>
      <c r="AG101" s="55"/>
      <c r="AH101" s="55"/>
      <c r="AI101" s="55"/>
      <c r="AJ101" s="55"/>
      <c r="AK101" s="55"/>
      <c r="AL101" s="55"/>
    </row>
    <row r="102" spans="1:38" s="5" customFormat="1" ht="15">
      <c r="A102" s="79">
        <v>23</v>
      </c>
      <c r="B102" s="53">
        <v>60</v>
      </c>
      <c r="C102" s="54" t="str">
        <f>VLOOKUP(B102,'Уч дев'!$A$3:$H$520,2,FALSE)</f>
        <v>Голубенко Сандра</v>
      </c>
      <c r="D102" s="95" t="str">
        <f>VLOOKUP(B102,'Уч дев'!$A$3:$H$520,3,FALSE)</f>
        <v>2002</v>
      </c>
      <c r="E102" s="45"/>
      <c r="F102" s="54" t="str">
        <f>VLOOKUP(B102,'Уч дев'!$A$3:$H$520,5,FALSE)</f>
        <v>Пензенская</v>
      </c>
      <c r="G102" s="73">
        <f>VLOOKUP(B102,'Уч дев'!$A$3:$H$520,6,FALSE)</f>
        <v>0</v>
      </c>
      <c r="H102" s="99" t="str">
        <f>VLOOKUP(B102,'Уч дев'!$A$3:$H$520,7,FALSE)</f>
        <v>ДЮСШ</v>
      </c>
      <c r="I102" s="51">
        <f t="shared" si="12"/>
        <v>8.5</v>
      </c>
      <c r="J102" s="51"/>
      <c r="K102" s="277">
        <f t="shared" si="13"/>
        <v>3</v>
      </c>
      <c r="L102" s="277" t="s">
        <v>746</v>
      </c>
      <c r="M102" s="278">
        <v>8.5</v>
      </c>
      <c r="N102" s="278"/>
      <c r="O102" s="279">
        <f t="shared" si="14"/>
        <v>8.5</v>
      </c>
      <c r="P102" s="280" t="str">
        <f>VLOOKUP(B102,'Уч дев'!$A$3:$H$520,8,FALSE)</f>
        <v>Бесчастнова Л.Н.</v>
      </c>
      <c r="Q102" s="61" t="s">
        <v>601</v>
      </c>
      <c r="AF102" s="55"/>
      <c r="AG102" s="55"/>
      <c r="AH102" s="55"/>
      <c r="AI102" s="55"/>
      <c r="AJ102" s="55"/>
      <c r="AK102" s="55"/>
      <c r="AL102" s="55"/>
    </row>
    <row r="103" spans="1:38" s="5" customFormat="1" ht="15">
      <c r="A103" s="79">
        <v>25</v>
      </c>
      <c r="B103" s="53">
        <v>615</v>
      </c>
      <c r="C103" s="54" t="str">
        <f>VLOOKUP(B103,'Уч дев'!$A$3:$H$520,2,FALSE)</f>
        <v>Ященко Ксения</v>
      </c>
      <c r="D103" s="95" t="str">
        <f>VLOOKUP(B103,'Уч дев'!$A$3:$H$520,3,FALSE)</f>
        <v>2002</v>
      </c>
      <c r="E103" s="45" t="str">
        <f>VLOOKUP(B103,'Уч дев'!$A$3:$H$520,4,FALSE)</f>
        <v>3</v>
      </c>
      <c r="F103" s="54" t="str">
        <f>VLOOKUP(B103,'Уч дев'!$A$3:$H$520,5,FALSE)</f>
        <v>Саратовская</v>
      </c>
      <c r="G103" s="73">
        <f>VLOOKUP(B103,'Уч дев'!$A$3:$H$520,6,FALSE)</f>
        <v>0</v>
      </c>
      <c r="H103" s="99" t="str">
        <f>VLOOKUP(B103,'Уч дев'!$A$3:$H$520,7,FALSE)</f>
        <v>ДЮСШ Энгельс</v>
      </c>
      <c r="I103" s="51">
        <f t="shared" si="12"/>
        <v>8.6</v>
      </c>
      <c r="J103" s="51"/>
      <c r="K103" s="277">
        <f t="shared" si="13"/>
        <v>3</v>
      </c>
      <c r="L103" s="277" t="s">
        <v>746</v>
      </c>
      <c r="M103" s="278">
        <v>8.6</v>
      </c>
      <c r="N103" s="278"/>
      <c r="O103" s="279">
        <f t="shared" si="14"/>
        <v>8.6</v>
      </c>
      <c r="P103" s="280" t="str">
        <f>VLOOKUP(B103,'Уч дев'!$A$3:$H$520,8,FALSE)</f>
        <v>Ромашко М.А.</v>
      </c>
      <c r="Q103" s="61" t="s">
        <v>632</v>
      </c>
      <c r="AF103" s="55"/>
      <c r="AG103" s="55"/>
      <c r="AH103" s="55"/>
      <c r="AI103" s="55"/>
      <c r="AJ103" s="55"/>
      <c r="AK103" s="55"/>
      <c r="AL103" s="55"/>
    </row>
    <row r="104" spans="1:38" s="5" customFormat="1" ht="15">
      <c r="A104" s="79">
        <v>25</v>
      </c>
      <c r="B104" s="53">
        <v>570</v>
      </c>
      <c r="C104" s="54" t="str">
        <f>VLOOKUP(B104,'Уч дев'!$A$3:$H$520,2,FALSE)</f>
        <v>Чернышова Ксения</v>
      </c>
      <c r="D104" s="95" t="str">
        <f>VLOOKUP(B104,'Уч дев'!$A$3:$H$520,3,FALSE)</f>
        <v>2002</v>
      </c>
      <c r="E104" s="45"/>
      <c r="F104" s="54" t="str">
        <f>VLOOKUP(B104,'Уч дев'!$A$3:$H$520,5,FALSE)</f>
        <v>Тамбовская</v>
      </c>
      <c r="G104" s="73">
        <f>VLOOKUP(B104,'Уч дев'!$A$3:$H$520,6,FALSE)</f>
        <v>0</v>
      </c>
      <c r="H104" s="99" t="str">
        <f>VLOOKUP(B104,'Уч дев'!$A$3:$H$520,7,FALSE)</f>
        <v>ДЮСШ-2 Котовск</v>
      </c>
      <c r="I104" s="51">
        <f t="shared" si="12"/>
        <v>8.6</v>
      </c>
      <c r="J104" s="51"/>
      <c r="K104" s="277">
        <f t="shared" si="13"/>
        <v>3</v>
      </c>
      <c r="L104" s="277" t="s">
        <v>746</v>
      </c>
      <c r="M104" s="278">
        <v>8.6</v>
      </c>
      <c r="N104" s="278"/>
      <c r="O104" s="279">
        <f t="shared" si="14"/>
        <v>8.6</v>
      </c>
      <c r="P104" s="280" t="str">
        <f>VLOOKUP(B104,'Уч дев'!$A$3:$H$520,8,FALSE)</f>
        <v>Мельникова Е.В.</v>
      </c>
      <c r="Q104" s="61" t="s">
        <v>600</v>
      </c>
      <c r="AF104" s="55"/>
      <c r="AG104" s="55"/>
      <c r="AH104" s="55"/>
      <c r="AI104" s="55"/>
      <c r="AJ104" s="55"/>
      <c r="AK104" s="55"/>
      <c r="AL104" s="55"/>
    </row>
    <row r="105" spans="1:38" s="5" customFormat="1" ht="15">
      <c r="A105" s="79">
        <v>27</v>
      </c>
      <c r="B105" s="53">
        <v>402</v>
      </c>
      <c r="C105" s="54" t="str">
        <f>VLOOKUP(B105,'Уч дев'!$A$3:$H$520,2,FALSE)</f>
        <v>Алешкина Екатерина</v>
      </c>
      <c r="D105" s="95" t="str">
        <f>VLOOKUP(B105,'Уч дев'!$A$3:$H$520,3,FALSE)</f>
        <v>2002</v>
      </c>
      <c r="E105" s="45" t="str">
        <f>VLOOKUP(B105,'Уч дев'!$A$3:$H$520,4,FALSE)</f>
        <v>3</v>
      </c>
      <c r="F105" s="54" t="str">
        <f>VLOOKUP(B105,'Уч дев'!$A$3:$H$520,5,FALSE)</f>
        <v>Пензенская</v>
      </c>
      <c r="G105" s="73">
        <f>VLOOKUP(B105,'Уч дев'!$A$3:$H$520,6,FALSE)</f>
        <v>0</v>
      </c>
      <c r="H105" s="99" t="str">
        <f>VLOOKUP(B105,'Уч дев'!$A$3:$H$520,7,FALSE)</f>
        <v>КСШОР</v>
      </c>
      <c r="I105" s="51">
        <f t="shared" si="12"/>
        <v>8.6999999999999993</v>
      </c>
      <c r="J105" s="51"/>
      <c r="K105" s="277">
        <f t="shared" si="13"/>
        <v>3</v>
      </c>
      <c r="L105" s="277" t="s">
        <v>746</v>
      </c>
      <c r="M105" s="278">
        <v>8.6999999999999993</v>
      </c>
      <c r="N105" s="278"/>
      <c r="O105" s="279">
        <f t="shared" si="14"/>
        <v>8.6999999999999993</v>
      </c>
      <c r="P105" s="280" t="str">
        <f>VLOOKUP(B105,'Уч дев'!$A$3:$H$520,8,FALSE)</f>
        <v>Родионова А.И.</v>
      </c>
      <c r="Q105" s="61" t="s">
        <v>601</v>
      </c>
      <c r="AF105" s="55"/>
      <c r="AG105" s="55"/>
      <c r="AH105" s="55"/>
      <c r="AI105" s="55"/>
      <c r="AJ105" s="55"/>
      <c r="AK105" s="55"/>
      <c r="AL105" s="55"/>
    </row>
    <row r="106" spans="1:38" s="5" customFormat="1" ht="15">
      <c r="A106" s="79">
        <v>27</v>
      </c>
      <c r="B106" s="53">
        <v>224</v>
      </c>
      <c r="C106" s="54" t="str">
        <f>VLOOKUP(B106,'Уч дев'!$A$3:$H$520,2,FALSE)</f>
        <v>Банникова Екатерина</v>
      </c>
      <c r="D106" s="95" t="str">
        <f>VLOOKUP(B106,'Уч дев'!$A$3:$H$520,3,FALSE)</f>
        <v>2001</v>
      </c>
      <c r="E106" s="45" t="str">
        <f>VLOOKUP(B106,'Уч дев'!$A$3:$H$520,4,FALSE)</f>
        <v>2</v>
      </c>
      <c r="F106" s="54" t="str">
        <f>VLOOKUP(B106,'Уч дев'!$A$3:$H$520,5,FALSE)</f>
        <v>Пензенская</v>
      </c>
      <c r="G106" s="73">
        <f>VLOOKUP(B106,'Уч дев'!$A$3:$H$520,6,FALSE)</f>
        <v>0</v>
      </c>
      <c r="H106" s="99" t="str">
        <f>VLOOKUP(B106,'Уч дев'!$A$3:$H$520,7,FALSE)</f>
        <v>КСШОР</v>
      </c>
      <c r="I106" s="51">
        <f t="shared" si="12"/>
        <v>8.6999999999999993</v>
      </c>
      <c r="J106" s="51"/>
      <c r="K106" s="277">
        <f t="shared" si="13"/>
        <v>3</v>
      </c>
      <c r="L106" s="277" t="s">
        <v>746</v>
      </c>
      <c r="M106" s="278">
        <v>8.6999999999999993</v>
      </c>
      <c r="N106" s="278"/>
      <c r="O106" s="279">
        <f t="shared" si="14"/>
        <v>8.6999999999999993</v>
      </c>
      <c r="P106" s="280" t="str">
        <f>VLOOKUP(B106,'Уч дев'!$A$3:$H$520,8,FALSE)</f>
        <v>Копылова О.Н.</v>
      </c>
      <c r="Q106" s="61" t="s">
        <v>600</v>
      </c>
      <c r="AF106" s="55"/>
      <c r="AG106" s="55"/>
      <c r="AH106" s="55"/>
      <c r="AI106" s="55"/>
      <c r="AJ106" s="55"/>
      <c r="AK106" s="55"/>
      <c r="AL106" s="55"/>
    </row>
    <row r="107" spans="1:38" s="5" customFormat="1" ht="15">
      <c r="A107" s="79">
        <v>29</v>
      </c>
      <c r="B107" s="53">
        <v>432</v>
      </c>
      <c r="C107" s="54" t="str">
        <f>VLOOKUP(B107,'Уч дев'!$A$3:$H$520,2,FALSE)</f>
        <v>Глухова Дарья</v>
      </c>
      <c r="D107" s="95" t="str">
        <f>VLOOKUP(B107,'Уч дев'!$A$3:$H$520,3,FALSE)</f>
        <v>2001</v>
      </c>
      <c r="E107" s="45"/>
      <c r="F107" s="54" t="str">
        <f>VLOOKUP(B107,'Уч дев'!$A$3:$H$520,5,FALSE)</f>
        <v>Пензенская</v>
      </c>
      <c r="G107" s="73">
        <f>VLOOKUP(B107,'Уч дев'!$A$3:$H$520,6,FALSE)</f>
        <v>0</v>
      </c>
      <c r="H107" s="99" t="str">
        <f>VLOOKUP(B107,'Уч дев'!$A$3:$H$520,7,FALSE)</f>
        <v>ДЮСШ-6</v>
      </c>
      <c r="I107" s="51">
        <f t="shared" si="12"/>
        <v>8.8000000000000007</v>
      </c>
      <c r="J107" s="51"/>
      <c r="K107" s="277">
        <f t="shared" si="13"/>
        <v>3</v>
      </c>
      <c r="L107" s="277" t="s">
        <v>746</v>
      </c>
      <c r="M107" s="278">
        <v>8.8000000000000007</v>
      </c>
      <c r="N107" s="278"/>
      <c r="O107" s="279">
        <f t="shared" si="14"/>
        <v>8.8000000000000007</v>
      </c>
      <c r="P107" s="280" t="str">
        <f>VLOOKUP(B107,'Уч дев'!$A$3:$H$520,8,FALSE)</f>
        <v>Зинуков А.В</v>
      </c>
      <c r="Q107" s="61" t="s">
        <v>632</v>
      </c>
      <c r="AF107" s="55"/>
      <c r="AG107" s="55"/>
      <c r="AH107" s="55"/>
      <c r="AI107" s="55"/>
      <c r="AJ107" s="55"/>
      <c r="AK107" s="55"/>
      <c r="AL107" s="55"/>
    </row>
    <row r="108" spans="1:38" s="5" customFormat="1" ht="15">
      <c r="A108" s="79">
        <v>29</v>
      </c>
      <c r="B108" s="53">
        <v>612</v>
      </c>
      <c r="C108" s="54" t="str">
        <f>VLOOKUP(B108,'Уч дев'!$A$3:$H$520,2,FALSE)</f>
        <v>Лайтер Полина</v>
      </c>
      <c r="D108" s="95" t="str">
        <f>VLOOKUP(B108,'Уч дев'!$A$3:$H$520,3,FALSE)</f>
        <v>2002</v>
      </c>
      <c r="E108" s="45" t="str">
        <f>VLOOKUP(B108,'Уч дев'!$A$3:$H$520,4,FALSE)</f>
        <v>3</v>
      </c>
      <c r="F108" s="54" t="str">
        <f>VLOOKUP(B108,'Уч дев'!$A$3:$H$520,5,FALSE)</f>
        <v>Саратовская</v>
      </c>
      <c r="G108" s="73">
        <f>VLOOKUP(B108,'Уч дев'!$A$3:$H$520,6,FALSE)</f>
        <v>0</v>
      </c>
      <c r="H108" s="99" t="str">
        <f>VLOOKUP(B108,'Уч дев'!$A$3:$H$520,7,FALSE)</f>
        <v>ДЮСШ Энгельс</v>
      </c>
      <c r="I108" s="51">
        <f t="shared" si="12"/>
        <v>8.8000000000000007</v>
      </c>
      <c r="J108" s="51"/>
      <c r="K108" s="277">
        <f t="shared" si="13"/>
        <v>3</v>
      </c>
      <c r="L108" s="277" t="s">
        <v>746</v>
      </c>
      <c r="M108" s="278">
        <v>8.8000000000000007</v>
      </c>
      <c r="N108" s="278"/>
      <c r="O108" s="279">
        <f t="shared" si="14"/>
        <v>8.8000000000000007</v>
      </c>
      <c r="P108" s="280" t="str">
        <f>VLOOKUP(B108,'Уч дев'!$A$3:$H$520,8,FALSE)</f>
        <v>Ромашко М.А.</v>
      </c>
      <c r="Q108" s="61" t="s">
        <v>601</v>
      </c>
      <c r="AF108" s="55"/>
      <c r="AG108" s="55"/>
      <c r="AH108" s="55"/>
      <c r="AI108" s="55"/>
      <c r="AJ108" s="55"/>
      <c r="AK108" s="55"/>
      <c r="AL108" s="55"/>
    </row>
    <row r="109" spans="1:38" s="5" customFormat="1" ht="15">
      <c r="A109" s="79">
        <v>31</v>
      </c>
      <c r="B109" s="53">
        <v>600</v>
      </c>
      <c r="C109" s="54" t="str">
        <f>VLOOKUP(B109,'Уч дев'!$A$3:$H$520,2,FALSE)</f>
        <v>Мигунова Алсу</v>
      </c>
      <c r="D109" s="95" t="str">
        <f>VLOOKUP(B109,'Уч дев'!$A$3:$H$520,3,FALSE)</f>
        <v>2002</v>
      </c>
      <c r="E109" s="45" t="str">
        <f>VLOOKUP(B109,'Уч дев'!$A$3:$H$520,4,FALSE)</f>
        <v>2</v>
      </c>
      <c r="F109" s="54" t="str">
        <f>VLOOKUP(B109,'Уч дев'!$A$3:$H$520,5,FALSE)</f>
        <v>Саратовская</v>
      </c>
      <c r="G109" s="73">
        <f>VLOOKUP(B109,'Уч дев'!$A$3:$H$520,6,FALSE)</f>
        <v>0</v>
      </c>
      <c r="H109" s="99" t="str">
        <f>VLOOKUP(B109,'Уч дев'!$A$3:$H$520,7,FALSE)</f>
        <v>СДЮСШОР-6</v>
      </c>
      <c r="I109" s="51">
        <f t="shared" si="12"/>
        <v>8.9</v>
      </c>
      <c r="J109" s="51"/>
      <c r="K109" s="277">
        <f t="shared" si="13"/>
        <v>3</v>
      </c>
      <c r="L109" s="277" t="s">
        <v>746</v>
      </c>
      <c r="M109" s="278">
        <v>8.9</v>
      </c>
      <c r="N109" s="278"/>
      <c r="O109" s="279">
        <f t="shared" si="14"/>
        <v>8.9</v>
      </c>
      <c r="P109" s="280" t="str">
        <f>VLOOKUP(B109,'Уч дев'!$A$3:$H$520,8,FALSE)</f>
        <v>Беликовы Ю.Б., Н.И.</v>
      </c>
      <c r="Q109" s="61" t="s">
        <v>600</v>
      </c>
      <c r="AF109" s="55"/>
      <c r="AG109" s="55"/>
      <c r="AH109" s="55"/>
      <c r="AI109" s="55"/>
      <c r="AJ109" s="55"/>
      <c r="AK109" s="55"/>
      <c r="AL109" s="55"/>
    </row>
    <row r="110" spans="1:38" s="5" customFormat="1" ht="15">
      <c r="A110" s="79">
        <v>32</v>
      </c>
      <c r="B110" s="53">
        <v>45</v>
      </c>
      <c r="C110" s="54" t="str">
        <f>VLOOKUP(B110,'Уч дев'!$A$3:$H$520,2,FALSE)</f>
        <v>Ерофеева Алена</v>
      </c>
      <c r="D110" s="95">
        <f>VLOOKUP(B110,'Уч дев'!$A$3:$H$520,3,FALSE)</f>
        <v>2001</v>
      </c>
      <c r="E110" s="45"/>
      <c r="F110" s="54" t="str">
        <f>VLOOKUP(B110,'Уч дев'!$A$3:$H$520,5,FALSE)</f>
        <v>Пензенская</v>
      </c>
      <c r="G110" s="73">
        <f>VLOOKUP(B110,'Уч дев'!$A$3:$H$520,6,FALSE)</f>
        <v>0</v>
      </c>
      <c r="H110" s="99" t="str">
        <f>VLOOKUP(B110,'Уч дев'!$A$3:$H$520,7,FALSE)</f>
        <v xml:space="preserve"> ДЮСШ, Пачелма </v>
      </c>
      <c r="I110" s="51">
        <f t="shared" si="12"/>
        <v>9.1999999999999993</v>
      </c>
      <c r="J110" s="51"/>
      <c r="K110" s="277" t="str">
        <f t="shared" si="13"/>
        <v>1ю</v>
      </c>
      <c r="L110" s="277" t="s">
        <v>746</v>
      </c>
      <c r="M110" s="278">
        <v>9.1999999999999993</v>
      </c>
      <c r="N110" s="278"/>
      <c r="O110" s="279">
        <f t="shared" si="14"/>
        <v>9.1999999999999993</v>
      </c>
      <c r="P110" s="280" t="str">
        <f>VLOOKUP(B110,'Уч дев'!$A$3:$H$520,8,FALSE)</f>
        <v>Казеева Ю.М.</v>
      </c>
      <c r="Q110" s="61" t="s">
        <v>632</v>
      </c>
      <c r="AF110" s="55"/>
      <c r="AG110" s="55"/>
      <c r="AH110" s="55"/>
      <c r="AI110" s="55"/>
      <c r="AJ110" s="55"/>
      <c r="AK110" s="55"/>
      <c r="AL110" s="55"/>
    </row>
    <row r="111" spans="1:38" s="5" customFormat="1" ht="15">
      <c r="A111" s="79">
        <v>33</v>
      </c>
      <c r="B111" s="53">
        <v>91</v>
      </c>
      <c r="C111" s="54" t="str">
        <f>VLOOKUP(B111,'Уч дев'!$A$3:$H$520,2,FALSE)</f>
        <v>Казанцева Маргарита</v>
      </c>
      <c r="D111" s="95" t="str">
        <f>VLOOKUP(B111,'Уч дев'!$A$3:$H$520,3,FALSE)</f>
        <v>2002</v>
      </c>
      <c r="E111" s="45" t="str">
        <f>VLOOKUP(B111,'Уч дев'!$A$3:$H$520,4,FALSE)</f>
        <v>3</v>
      </c>
      <c r="F111" s="54" t="str">
        <f>VLOOKUP(B111,'Уч дев'!$A$3:$H$520,5,FALSE)</f>
        <v>Пензенская</v>
      </c>
      <c r="G111" s="73">
        <f>VLOOKUP(B111,'Уч дев'!$A$3:$H$520,6,FALSE)</f>
        <v>0</v>
      </c>
      <c r="H111" s="99" t="str">
        <f>VLOOKUP(B111,'Уч дев'!$A$3:$H$520,7,FALSE)</f>
        <v>СДЮСШОР Заречный</v>
      </c>
      <c r="I111" s="51">
        <f t="shared" si="12"/>
        <v>9.4</v>
      </c>
      <c r="J111" s="51"/>
      <c r="K111" s="277" t="str">
        <f t="shared" si="13"/>
        <v>1ю</v>
      </c>
      <c r="L111" s="277" t="s">
        <v>746</v>
      </c>
      <c r="M111" s="278">
        <v>9.4</v>
      </c>
      <c r="N111" s="278"/>
      <c r="O111" s="279">
        <f t="shared" si="14"/>
        <v>9.4</v>
      </c>
      <c r="P111" s="280" t="str">
        <f>VLOOKUP(B111,'Уч дев'!$A$3:$H$520,8,FALSE)</f>
        <v>Сёмин С.В.</v>
      </c>
      <c r="Q111" s="61" t="s">
        <v>601</v>
      </c>
      <c r="AF111" s="55"/>
      <c r="AG111" s="55"/>
      <c r="AH111" s="55"/>
      <c r="AI111" s="55"/>
      <c r="AJ111" s="55"/>
      <c r="AK111" s="55"/>
      <c r="AL111" s="55"/>
    </row>
    <row r="112" spans="1:38" s="5" customFormat="1" ht="15" hidden="1">
      <c r="A112" s="79"/>
      <c r="B112" s="53">
        <v>455</v>
      </c>
      <c r="C112" s="54" t="str">
        <f>VLOOKUP(B112,'Уч дев'!$A$3:$H$520,2,FALSE)</f>
        <v>Субботина Алена</v>
      </c>
      <c r="D112" s="95" t="str">
        <f>VLOOKUP(B112,'Уч дев'!$A$3:$H$520,3,FALSE)</f>
        <v>2001</v>
      </c>
      <c r="E112" s="45">
        <f>VLOOKUP(B112,'Уч дев'!$A$3:$H$520,4,FALSE)</f>
        <v>0</v>
      </c>
      <c r="F112" s="54" t="str">
        <f>VLOOKUP(B112,'Уч дев'!$A$3:$H$520,5,FALSE)</f>
        <v>Пензенская</v>
      </c>
      <c r="G112" s="73">
        <f>VLOOKUP(B112,'Уч дев'!$A$3:$H$520,6,FALSE)</f>
        <v>0</v>
      </c>
      <c r="H112" s="99" t="str">
        <f>VLOOKUP(B112,'Уч дев'!$A$3:$H$520,7,FALSE)</f>
        <v>ДЮСШ-6</v>
      </c>
      <c r="I112" s="51" t="str">
        <f t="shared" si="12"/>
        <v>н.я</v>
      </c>
      <c r="J112" s="51"/>
      <c r="K112" s="277"/>
      <c r="L112" s="277"/>
      <c r="M112" s="278" t="s">
        <v>625</v>
      </c>
      <c r="N112" s="278"/>
      <c r="O112" s="279" t="e">
        <f t="shared" si="14"/>
        <v>#NUM!</v>
      </c>
      <c r="P112" s="280" t="str">
        <f>VLOOKUP(B112,'Уч дев'!$A$3:$H$520,8,FALSE)</f>
        <v>Кабанова Н.С.</v>
      </c>
      <c r="Q112" s="61"/>
      <c r="AF112" s="55"/>
      <c r="AG112" s="55"/>
      <c r="AH112" s="55"/>
      <c r="AI112" s="55"/>
      <c r="AJ112" s="55"/>
      <c r="AK112" s="55"/>
      <c r="AL112" s="55"/>
    </row>
    <row r="113" spans="1:38" s="5" customFormat="1" ht="15" hidden="1">
      <c r="A113" s="79"/>
      <c r="B113" s="53">
        <v>217</v>
      </c>
      <c r="C113" s="54" t="str">
        <f>VLOOKUP(B113,'Уч дев'!$A$3:$H$520,2,FALSE)</f>
        <v>Седова Маргарита</v>
      </c>
      <c r="D113" s="95" t="str">
        <f>VLOOKUP(B113,'Уч дев'!$A$3:$H$520,3,FALSE)</f>
        <v>2002</v>
      </c>
      <c r="E113" s="45">
        <f>VLOOKUP(B113,'Уч дев'!$A$3:$H$520,4,FALSE)</f>
        <v>0</v>
      </c>
      <c r="F113" s="54" t="str">
        <f>VLOOKUP(B113,'Уч дев'!$A$3:$H$520,5,FALSE)</f>
        <v>Пензенская</v>
      </c>
      <c r="G113" s="73">
        <f>VLOOKUP(B113,'Уч дев'!$A$3:$H$520,6,FALSE)</f>
        <v>0</v>
      </c>
      <c r="H113" s="99" t="str">
        <f>VLOOKUP(B113,'Уч дев'!$A$3:$H$520,7,FALSE)</f>
        <v>ДЮСШ-6</v>
      </c>
      <c r="I113" s="51"/>
      <c r="J113" s="51"/>
      <c r="K113" s="277"/>
      <c r="L113" s="277"/>
      <c r="M113" s="278"/>
      <c r="N113" s="278"/>
      <c r="O113" s="279" t="e">
        <f t="shared" si="14"/>
        <v>#NUM!</v>
      </c>
      <c r="P113" s="280" t="str">
        <f>VLOOKUP(B113,'Уч дев'!$A$3:$H$520,8,FALSE)</f>
        <v>Лелявин А.Ю.</v>
      </c>
      <c r="Q113" s="61"/>
      <c r="AF113" s="55"/>
      <c r="AG113" s="55"/>
      <c r="AH113" s="55"/>
      <c r="AI113" s="55"/>
      <c r="AJ113" s="55"/>
      <c r="AK113" s="55"/>
      <c r="AL113" s="55"/>
    </row>
    <row r="114" spans="1:38" s="16" customFormat="1" ht="15.75" customHeight="1">
      <c r="A114" s="350" t="s">
        <v>75</v>
      </c>
      <c r="B114" s="350"/>
      <c r="C114" s="350"/>
      <c r="D114" s="350"/>
      <c r="E114" s="350"/>
      <c r="F114" s="350"/>
      <c r="G114" s="350"/>
      <c r="H114" s="350"/>
      <c r="I114" s="350"/>
      <c r="J114" s="350"/>
      <c r="K114" s="350"/>
      <c r="L114" s="350"/>
      <c r="M114" s="350"/>
      <c r="N114" s="350"/>
      <c r="O114" s="350"/>
      <c r="P114" s="350"/>
      <c r="Q114" s="350"/>
      <c r="R114" s="350"/>
      <c r="S114" s="350"/>
      <c r="T114" s="350"/>
      <c r="U114" s="350"/>
      <c r="V114" s="60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</row>
    <row r="115" spans="1:38" s="16" customFormat="1" ht="15.75" customHeight="1">
      <c r="A115" s="351" t="s">
        <v>59</v>
      </c>
      <c r="B115" s="351"/>
      <c r="C115" s="351"/>
      <c r="D115" s="351"/>
      <c r="E115" s="351"/>
      <c r="F115" s="351"/>
      <c r="G115" s="351"/>
      <c r="H115" s="351"/>
      <c r="I115" s="351"/>
      <c r="J115" s="351"/>
      <c r="K115" s="351"/>
      <c r="L115" s="351"/>
      <c r="M115" s="351"/>
      <c r="N115" s="351"/>
      <c r="O115" s="351"/>
      <c r="P115" s="351"/>
      <c r="Q115" s="351"/>
      <c r="R115" s="351"/>
      <c r="S115" s="351"/>
      <c r="T115" s="351"/>
      <c r="U115" s="351"/>
      <c r="V115" s="60"/>
      <c r="W115" s="60"/>
      <c r="X115" s="5"/>
      <c r="Y115" s="21"/>
      <c r="Z115" s="72"/>
      <c r="AA115" s="72"/>
      <c r="AB115" s="72"/>
      <c r="AC115" s="72"/>
      <c r="AD115" s="72"/>
      <c r="AE115" s="72"/>
      <c r="AF115" s="84"/>
      <c r="AG115" s="84"/>
      <c r="AH115" s="84"/>
      <c r="AI115" s="84"/>
      <c r="AJ115" s="84"/>
      <c r="AK115" s="84"/>
      <c r="AL115" s="84"/>
    </row>
    <row r="116" spans="1:38" ht="12.75" customHeight="1">
      <c r="A116" s="257"/>
      <c r="B116" s="258"/>
      <c r="C116" s="259"/>
      <c r="D116" s="260"/>
      <c r="E116" s="257"/>
      <c r="F116" s="257"/>
      <c r="G116" s="261"/>
      <c r="H116" s="262"/>
      <c r="I116" s="257"/>
      <c r="J116" s="257"/>
      <c r="K116" s="257"/>
      <c r="L116" s="257" t="s">
        <v>23</v>
      </c>
      <c r="M116" s="263"/>
      <c r="N116" s="263"/>
      <c r="O116" s="263"/>
      <c r="P116" s="257" t="s">
        <v>586</v>
      </c>
      <c r="Q116" s="264"/>
      <c r="R116" s="257"/>
      <c r="S116" s="257"/>
      <c r="T116" s="257"/>
      <c r="U116" s="257"/>
      <c r="V116" s="60"/>
      <c r="W116" s="60"/>
      <c r="X116" s="5"/>
      <c r="Y116" s="21"/>
      <c r="Z116" s="5"/>
      <c r="AA116" s="5"/>
      <c r="AB116" s="5"/>
      <c r="AC116" s="5"/>
      <c r="AD116" s="5"/>
      <c r="AE116" s="5"/>
      <c r="AF116" s="55"/>
      <c r="AG116" s="55"/>
      <c r="AH116" s="55"/>
      <c r="AI116" s="55"/>
      <c r="AJ116" s="55"/>
      <c r="AK116" s="55"/>
      <c r="AL116" s="55"/>
    </row>
    <row r="117" spans="1:38" s="26" customFormat="1" ht="13.5" customHeight="1">
      <c r="A117" s="265"/>
      <c r="B117" s="258"/>
      <c r="C117" s="266"/>
      <c r="D117" s="267"/>
      <c r="E117" s="268"/>
      <c r="F117" s="269"/>
      <c r="G117" s="270"/>
      <c r="H117" s="86"/>
      <c r="I117" s="257"/>
      <c r="J117" s="257"/>
      <c r="K117" s="257"/>
      <c r="L117" s="253" t="s">
        <v>24</v>
      </c>
      <c r="M117" s="49"/>
      <c r="N117" s="49"/>
      <c r="O117" s="49"/>
      <c r="P117" s="257" t="s">
        <v>797</v>
      </c>
      <c r="Q117" s="347" t="s">
        <v>29</v>
      </c>
      <c r="R117" s="347"/>
      <c r="S117" s="348" t="s">
        <v>586</v>
      </c>
      <c r="T117" s="348"/>
      <c r="U117" s="348"/>
      <c r="V117" s="38"/>
      <c r="W117" s="5"/>
      <c r="X117" s="5"/>
      <c r="Y117" s="21"/>
      <c r="Z117" s="86"/>
      <c r="AA117" s="86"/>
      <c r="AB117" s="86"/>
      <c r="AC117" s="86"/>
      <c r="AD117" s="86"/>
      <c r="AE117" s="86"/>
      <c r="AF117" s="136"/>
      <c r="AG117" s="136"/>
      <c r="AH117" s="136"/>
      <c r="AI117" s="136"/>
      <c r="AJ117" s="136"/>
      <c r="AK117" s="136"/>
      <c r="AL117" s="136"/>
    </row>
    <row r="118" spans="1:38" s="27" customFormat="1" ht="24.75" customHeight="1">
      <c r="A118" s="34" t="s">
        <v>2</v>
      </c>
      <c r="B118" s="34" t="s">
        <v>25</v>
      </c>
      <c r="C118" s="34" t="s">
        <v>3</v>
      </c>
      <c r="D118" s="94" t="s">
        <v>4</v>
      </c>
      <c r="E118" s="34" t="s">
        <v>5</v>
      </c>
      <c r="F118" s="34" t="s">
        <v>6</v>
      </c>
      <c r="G118" s="34" t="s">
        <v>7</v>
      </c>
      <c r="H118" s="85" t="s">
        <v>8</v>
      </c>
      <c r="I118" s="81" t="s">
        <v>9</v>
      </c>
      <c r="J118" s="82" t="s">
        <v>10</v>
      </c>
      <c r="K118" s="83" t="s">
        <v>18</v>
      </c>
      <c r="L118" s="83" t="s">
        <v>57</v>
      </c>
      <c r="M118" s="81" t="s">
        <v>23</v>
      </c>
      <c r="N118" s="81" t="s">
        <v>24</v>
      </c>
      <c r="O118" s="81" t="s">
        <v>27</v>
      </c>
      <c r="P118" s="80" t="s">
        <v>11</v>
      </c>
      <c r="Q118" s="349" t="s">
        <v>12</v>
      </c>
      <c r="R118" s="349"/>
      <c r="S118" s="349"/>
      <c r="T118" s="294" t="s">
        <v>13</v>
      </c>
      <c r="U118" s="295" t="s">
        <v>2</v>
      </c>
      <c r="V118" s="100"/>
      <c r="W118" s="39"/>
      <c r="X118" s="39"/>
      <c r="Y118" s="40"/>
      <c r="AF118" s="137"/>
      <c r="AG118" s="137"/>
      <c r="AH118" s="137"/>
      <c r="AI118" s="137"/>
      <c r="AJ118" s="137"/>
      <c r="AK118" s="137"/>
      <c r="AL118" s="137"/>
    </row>
    <row r="119" spans="1:38" s="5" customFormat="1" ht="15">
      <c r="A119" s="79">
        <v>1</v>
      </c>
      <c r="B119" s="53">
        <v>21</v>
      </c>
      <c r="C119" s="54" t="str">
        <f>VLOOKUP(B119,'Уч дев'!$A$3:$H$520,2,FALSE)</f>
        <v>Курбакова Ирина</v>
      </c>
      <c r="D119" s="95" t="str">
        <f>VLOOKUP(B119,'Уч дев'!$A$3:$H$520,3,FALSE)</f>
        <v>2000</v>
      </c>
      <c r="E119" s="45" t="str">
        <f>VLOOKUP(B119,'Уч дев'!$A$3:$H$520,4,FALSE)</f>
        <v>КМС</v>
      </c>
      <c r="F119" s="54" t="str">
        <f>VLOOKUP(B119,'Уч дев'!$A$3:$H$520,5,FALSE)</f>
        <v>Мордовия</v>
      </c>
      <c r="G119" s="73">
        <f>VLOOKUP(B119,'Уч дев'!$A$3:$H$520,6,FALSE)</f>
        <v>0</v>
      </c>
      <c r="H119" s="99" t="str">
        <f>VLOOKUP(B119,'Уч дев'!$A$3:$H$520,7,FALSE)</f>
        <v>СШОР им.П.Г. Болотникова</v>
      </c>
      <c r="I119" s="51">
        <f t="shared" ref="I119:J126" si="15">M119</f>
        <v>7.5</v>
      </c>
      <c r="J119" s="51">
        <f t="shared" si="15"/>
        <v>7.3</v>
      </c>
      <c r="K119" s="277" t="str">
        <f t="shared" ref="K119:K126" si="16">LOOKUP(O119,$V$1:$AD$1,$V$2:$AD$2)</f>
        <v>КМС</v>
      </c>
      <c r="L119" s="277" t="s">
        <v>746</v>
      </c>
      <c r="M119" s="278">
        <v>7.5</v>
      </c>
      <c r="N119" s="278">
        <v>7.3</v>
      </c>
      <c r="O119" s="279">
        <f t="shared" ref="O119:O126" si="17">SMALL(M119:N119,1)+0</f>
        <v>7.3</v>
      </c>
      <c r="P119" s="280" t="str">
        <f>VLOOKUP(B119,'Уч дев'!$A$3:$H$520,8,FALSE)</f>
        <v>Забродин Р.А.</v>
      </c>
      <c r="Q119" s="61" t="s">
        <v>146</v>
      </c>
      <c r="AF119" s="55"/>
      <c r="AG119" s="55"/>
      <c r="AH119" s="55"/>
      <c r="AI119" s="55"/>
      <c r="AJ119" s="55"/>
      <c r="AK119" s="55"/>
      <c r="AL119" s="55"/>
    </row>
    <row r="120" spans="1:38" s="5" customFormat="1" ht="15">
      <c r="A120" s="79">
        <v>2</v>
      </c>
      <c r="B120" s="53">
        <v>399</v>
      </c>
      <c r="C120" s="54" t="str">
        <f>VLOOKUP(B120,'Уч дев'!$A$3:$H$520,2,FALSE)</f>
        <v>Трялина Дарья</v>
      </c>
      <c r="D120" s="95" t="str">
        <f>VLOOKUP(B120,'Уч дев'!$A$3:$H$520,3,FALSE)</f>
        <v>1999</v>
      </c>
      <c r="E120" s="45" t="str">
        <f>VLOOKUP(B120,'Уч дев'!$A$3:$H$520,4,FALSE)</f>
        <v>3</v>
      </c>
      <c r="F120" s="54" t="str">
        <f>VLOOKUP(B120,'Уч дев'!$A$3:$H$520,5,FALSE)</f>
        <v>Пензенская</v>
      </c>
      <c r="G120" s="73">
        <f>VLOOKUP(B120,'Уч дев'!$A$3:$H$520,6,FALSE)</f>
        <v>0</v>
      </c>
      <c r="H120" s="99" t="str">
        <f>VLOOKUP(B120,'Уч дев'!$A$3:$H$520,7,FALSE)</f>
        <v>КСШОР</v>
      </c>
      <c r="I120" s="51">
        <f t="shared" si="15"/>
        <v>7.6</v>
      </c>
      <c r="J120" s="51">
        <f t="shared" si="15"/>
        <v>7.5</v>
      </c>
      <c r="K120" s="277" t="str">
        <f t="shared" si="16"/>
        <v>КМС</v>
      </c>
      <c r="L120" s="277">
        <v>10</v>
      </c>
      <c r="M120" s="278">
        <v>7.6</v>
      </c>
      <c r="N120" s="278">
        <v>7.5</v>
      </c>
      <c r="O120" s="279">
        <f t="shared" si="17"/>
        <v>7.5</v>
      </c>
      <c r="P120" s="280" t="str">
        <f>VLOOKUP(B120,'Уч дев'!$A$3:$H$520,8,FALSE)</f>
        <v>Родионова А.И, Безиков М.В.</v>
      </c>
      <c r="Q120" s="61" t="s">
        <v>146</v>
      </c>
      <c r="AF120" s="55"/>
      <c r="AG120" s="55"/>
      <c r="AH120" s="55"/>
      <c r="AI120" s="55"/>
      <c r="AJ120" s="55"/>
      <c r="AK120" s="55"/>
      <c r="AL120" s="55"/>
    </row>
    <row r="121" spans="1:38" s="5" customFormat="1" ht="15">
      <c r="A121" s="79">
        <v>3</v>
      </c>
      <c r="B121" s="53">
        <v>589</v>
      </c>
      <c r="C121" s="54" t="str">
        <f>VLOOKUP(B121,'Уч дев'!$A$3:$H$520,2,FALSE)</f>
        <v>Николаенко Кристина</v>
      </c>
      <c r="D121" s="95" t="str">
        <f>VLOOKUP(B121,'Уч дев'!$A$3:$H$520,3,FALSE)</f>
        <v>1999</v>
      </c>
      <c r="E121" s="45" t="str">
        <f>VLOOKUP(B121,'Уч дев'!$A$3:$H$520,4,FALSE)</f>
        <v>КМС</v>
      </c>
      <c r="F121" s="54" t="str">
        <f>VLOOKUP(B121,'Уч дев'!$A$3:$H$520,5,FALSE)</f>
        <v>Саратовская</v>
      </c>
      <c r="G121" s="73">
        <f>VLOOKUP(B121,'Уч дев'!$A$3:$H$520,6,FALSE)</f>
        <v>0</v>
      </c>
      <c r="H121" s="99" t="str">
        <f>VLOOKUP(B121,'Уч дев'!$A$3:$H$520,7,FALSE)</f>
        <v>СДЮСШОР-6</v>
      </c>
      <c r="I121" s="51">
        <f t="shared" si="15"/>
        <v>7.7</v>
      </c>
      <c r="J121" s="51">
        <f t="shared" si="15"/>
        <v>7.6</v>
      </c>
      <c r="K121" s="277" t="str">
        <f t="shared" si="16"/>
        <v>КМС</v>
      </c>
      <c r="L121" s="277" t="s">
        <v>746</v>
      </c>
      <c r="M121" s="278">
        <v>7.7</v>
      </c>
      <c r="N121" s="278">
        <v>7.6</v>
      </c>
      <c r="O121" s="279">
        <f t="shared" si="17"/>
        <v>7.6</v>
      </c>
      <c r="P121" s="280" t="str">
        <f>VLOOKUP(B121,'Уч дев'!$A$3:$H$520,8,FALSE)</f>
        <v>Беликовы Ю.Б., Н.И.</v>
      </c>
      <c r="Q121" s="61" t="s">
        <v>146</v>
      </c>
      <c r="AF121" s="55"/>
      <c r="AG121" s="55"/>
      <c r="AH121" s="55"/>
      <c r="AI121" s="55"/>
      <c r="AJ121" s="55"/>
      <c r="AK121" s="55"/>
      <c r="AL121" s="55"/>
    </row>
    <row r="122" spans="1:38" s="5" customFormat="1" ht="15">
      <c r="A122" s="79">
        <v>3</v>
      </c>
      <c r="B122" s="53">
        <v>230</v>
      </c>
      <c r="C122" s="54" t="str">
        <f>VLOOKUP(B122,'Уч дев'!$A$3:$H$520,2,FALSE)</f>
        <v>Еремина Алена</v>
      </c>
      <c r="D122" s="95" t="str">
        <f>VLOOKUP(B122,'Уч дев'!$A$3:$H$520,3,FALSE)</f>
        <v>2000</v>
      </c>
      <c r="E122" s="45" t="str">
        <f>VLOOKUP(B122,'Уч дев'!$A$3:$H$520,4,FALSE)</f>
        <v>КМС</v>
      </c>
      <c r="F122" s="54" t="str">
        <f>VLOOKUP(B122,'Уч дев'!$A$3:$H$520,5,FALSE)</f>
        <v>Пензенская</v>
      </c>
      <c r="G122" s="73">
        <f>VLOOKUP(B122,'Уч дев'!$A$3:$H$520,6,FALSE)</f>
        <v>0</v>
      </c>
      <c r="H122" s="99" t="str">
        <f>VLOOKUP(B122,'Уч дев'!$A$3:$H$520,7,FALSE)</f>
        <v>КСШОР</v>
      </c>
      <c r="I122" s="51">
        <f t="shared" si="15"/>
        <v>7.7</v>
      </c>
      <c r="J122" s="51">
        <f t="shared" si="15"/>
        <v>7.6</v>
      </c>
      <c r="K122" s="277" t="str">
        <f t="shared" si="16"/>
        <v>КМС</v>
      </c>
      <c r="L122" s="277">
        <v>7</v>
      </c>
      <c r="M122" s="278">
        <v>7.7</v>
      </c>
      <c r="N122" s="278">
        <v>7.6</v>
      </c>
      <c r="O122" s="279">
        <f t="shared" si="17"/>
        <v>7.6</v>
      </c>
      <c r="P122" s="280" t="str">
        <f>VLOOKUP(B122,'Уч дев'!$A$3:$H$520,8,FALSE)</f>
        <v>Копылова О.Н.</v>
      </c>
      <c r="Q122" s="61" t="s">
        <v>147</v>
      </c>
      <c r="AF122" s="55"/>
      <c r="AG122" s="55"/>
      <c r="AH122" s="55"/>
      <c r="AI122" s="55"/>
      <c r="AJ122" s="55"/>
      <c r="AK122" s="55"/>
      <c r="AL122" s="55"/>
    </row>
    <row r="123" spans="1:38" s="5" customFormat="1" ht="15">
      <c r="A123" s="79">
        <v>5</v>
      </c>
      <c r="B123" s="53">
        <v>616</v>
      </c>
      <c r="C123" s="54" t="str">
        <f>VLOOKUP(B123,'Уч дев'!$A$3:$H$520,2,FALSE)</f>
        <v>Герасимова Александра</v>
      </c>
      <c r="D123" s="95" t="str">
        <f>VLOOKUP(B123,'Уч дев'!$A$3:$H$520,3,FALSE)</f>
        <v>2000</v>
      </c>
      <c r="E123" s="45" t="str">
        <f>VLOOKUP(B123,'Уч дев'!$A$3:$H$520,4,FALSE)</f>
        <v>КМС</v>
      </c>
      <c r="F123" s="54" t="str">
        <f>VLOOKUP(B123,'Уч дев'!$A$3:$H$520,5,FALSE)</f>
        <v>Саратовская</v>
      </c>
      <c r="G123" s="73">
        <f>VLOOKUP(B123,'Уч дев'!$A$3:$H$520,6,FALSE)</f>
        <v>0</v>
      </c>
      <c r="H123" s="99" t="str">
        <f>VLOOKUP(B123,'Уч дев'!$A$3:$H$520,7,FALSE)</f>
        <v>ДЮСШ Энгельс</v>
      </c>
      <c r="I123" s="51">
        <f t="shared" si="15"/>
        <v>7.7</v>
      </c>
      <c r="J123" s="51">
        <f t="shared" si="15"/>
        <v>7.7</v>
      </c>
      <c r="K123" s="277">
        <f t="shared" si="16"/>
        <v>1</v>
      </c>
      <c r="L123" s="277" t="s">
        <v>746</v>
      </c>
      <c r="M123" s="278">
        <v>7.7</v>
      </c>
      <c r="N123" s="278">
        <v>7.7</v>
      </c>
      <c r="O123" s="279">
        <f t="shared" si="17"/>
        <v>7.7</v>
      </c>
      <c r="P123" s="280" t="str">
        <f>VLOOKUP(B123,'Уч дев'!$A$3:$H$520,8,FALSE)</f>
        <v>Ромашко М.А.</v>
      </c>
      <c r="Q123" s="61" t="s">
        <v>146</v>
      </c>
      <c r="AF123" s="55"/>
      <c r="AG123" s="55"/>
      <c r="AH123" s="55"/>
      <c r="AI123" s="55"/>
      <c r="AJ123" s="55"/>
      <c r="AK123" s="55"/>
      <c r="AL123" s="55"/>
    </row>
    <row r="124" spans="1:38" s="5" customFormat="1" ht="15">
      <c r="A124" s="79">
        <v>6</v>
      </c>
      <c r="B124" s="53">
        <v>534</v>
      </c>
      <c r="C124" s="54" t="str">
        <f>VLOOKUP(B124,'Уч дев'!$A$3:$H$520,2,FALSE)</f>
        <v>Мустафаева Карина</v>
      </c>
      <c r="D124" s="95" t="str">
        <f>VLOOKUP(B124,'Уч дев'!$A$3:$H$520,3,FALSE)</f>
        <v>2000</v>
      </c>
      <c r="E124" s="45" t="str">
        <f>VLOOKUP(B124,'Уч дев'!$A$3:$H$520,4,FALSE)</f>
        <v>КМС</v>
      </c>
      <c r="F124" s="54" t="str">
        <f>VLOOKUP(B124,'Уч дев'!$A$3:$H$520,5,FALSE)</f>
        <v>Самарская</v>
      </c>
      <c r="G124" s="73">
        <f>VLOOKUP(B124,'Уч дев'!$A$3:$H$520,6,FALSE)</f>
        <v>0</v>
      </c>
      <c r="H124" s="99" t="str">
        <f>VLOOKUP(B124,'Уч дев'!$A$3:$H$520,7,FALSE)</f>
        <v xml:space="preserve"> СДЮСШОР-2</v>
      </c>
      <c r="I124" s="51">
        <f t="shared" si="15"/>
        <v>7.9</v>
      </c>
      <c r="J124" s="51">
        <f t="shared" si="15"/>
        <v>7.8</v>
      </c>
      <c r="K124" s="277">
        <f t="shared" si="16"/>
        <v>1</v>
      </c>
      <c r="L124" s="277" t="s">
        <v>746</v>
      </c>
      <c r="M124" s="278">
        <v>7.9</v>
      </c>
      <c r="N124" s="278">
        <v>7.8</v>
      </c>
      <c r="O124" s="279">
        <f t="shared" si="17"/>
        <v>7.8</v>
      </c>
      <c r="P124" s="280" t="str">
        <f>VLOOKUP(B124,'Уч дев'!$A$3:$H$520,8,FALSE)</f>
        <v>Зайцев И. С., Андронов Ю.В.</v>
      </c>
      <c r="Q124" s="61" t="s">
        <v>146</v>
      </c>
      <c r="AF124" s="55"/>
      <c r="AG124" s="55"/>
      <c r="AH124" s="55"/>
      <c r="AI124" s="55"/>
      <c r="AJ124" s="55"/>
      <c r="AK124" s="55"/>
      <c r="AL124" s="55"/>
    </row>
    <row r="125" spans="1:38" s="5" customFormat="1" ht="15">
      <c r="A125" s="79">
        <v>7</v>
      </c>
      <c r="B125" s="53">
        <v>587</v>
      </c>
      <c r="C125" s="54" t="str">
        <f>VLOOKUP(B125,'Уч дев'!$A$3:$H$520,2,FALSE)</f>
        <v>Мироненко Валерия</v>
      </c>
      <c r="D125" s="95" t="str">
        <f>VLOOKUP(B125,'Уч дев'!$A$3:$H$520,3,FALSE)</f>
        <v>2000</v>
      </c>
      <c r="E125" s="45" t="str">
        <f>VLOOKUP(B125,'Уч дев'!$A$3:$H$520,4,FALSE)</f>
        <v>КМС</v>
      </c>
      <c r="F125" s="54" t="str">
        <f>VLOOKUP(B125,'Уч дев'!$A$3:$H$520,5,FALSE)</f>
        <v>Саратовская</v>
      </c>
      <c r="G125" s="73">
        <f>VLOOKUP(B125,'Уч дев'!$A$3:$H$520,6,FALSE)</f>
        <v>0</v>
      </c>
      <c r="H125" s="99" t="str">
        <f>VLOOKUP(B125,'Уч дев'!$A$3:$H$520,7,FALSE)</f>
        <v>СДЮСШОР-6</v>
      </c>
      <c r="I125" s="51">
        <f t="shared" si="15"/>
        <v>7.8</v>
      </c>
      <c r="J125" s="51">
        <f t="shared" si="15"/>
        <v>7.8</v>
      </c>
      <c r="K125" s="277">
        <f t="shared" si="16"/>
        <v>1</v>
      </c>
      <c r="L125" s="277" t="s">
        <v>746</v>
      </c>
      <c r="M125" s="278">
        <v>7.8</v>
      </c>
      <c r="N125" s="278">
        <v>7.8</v>
      </c>
      <c r="O125" s="279">
        <f t="shared" si="17"/>
        <v>7.8</v>
      </c>
      <c r="P125" s="280" t="str">
        <f>VLOOKUP(B125,'Уч дев'!$A$3:$H$520,8,FALSE)</f>
        <v>Беликовы Ю.Б., Н.И.</v>
      </c>
      <c r="Q125" s="61" t="s">
        <v>147</v>
      </c>
      <c r="AF125" s="55"/>
      <c r="AG125" s="55"/>
      <c r="AH125" s="55"/>
      <c r="AI125" s="55"/>
      <c r="AJ125" s="55"/>
      <c r="AK125" s="55"/>
      <c r="AL125" s="55"/>
    </row>
    <row r="126" spans="1:38" s="5" customFormat="1" ht="15">
      <c r="A126" s="79">
        <v>8</v>
      </c>
      <c r="B126" s="53">
        <v>475</v>
      </c>
      <c r="C126" s="54" t="str">
        <f>VLOOKUP(B126,'Уч дев'!$A$3:$H$520,2,FALSE)</f>
        <v>Андреева Елена</v>
      </c>
      <c r="D126" s="95" t="str">
        <f>VLOOKUP(B126,'Уч дев'!$A$3:$H$520,3,FALSE)</f>
        <v>1999</v>
      </c>
      <c r="E126" s="45" t="str">
        <f>VLOOKUP(B126,'Уч дев'!$A$3:$H$520,4,FALSE)</f>
        <v>1</v>
      </c>
      <c r="F126" s="54" t="str">
        <f>VLOOKUP(B126,'Уч дев'!$A$3:$H$520,5,FALSE)</f>
        <v>Пензенская</v>
      </c>
      <c r="G126" s="73">
        <f>VLOOKUP(B126,'Уч дев'!$A$3:$H$520,6,FALSE)</f>
        <v>0</v>
      </c>
      <c r="H126" s="99" t="str">
        <f>VLOOKUP(B126,'Уч дев'!$A$3:$H$520,7,FALSE)</f>
        <v>КСШОР</v>
      </c>
      <c r="I126" s="51">
        <f t="shared" si="15"/>
        <v>7.8</v>
      </c>
      <c r="J126" s="51">
        <f t="shared" si="15"/>
        <v>8</v>
      </c>
      <c r="K126" s="277">
        <f t="shared" si="16"/>
        <v>1</v>
      </c>
      <c r="L126" s="277" t="s">
        <v>746</v>
      </c>
      <c r="M126" s="278">
        <v>7.8</v>
      </c>
      <c r="N126" s="278">
        <v>8</v>
      </c>
      <c r="O126" s="279">
        <f t="shared" si="17"/>
        <v>7.8</v>
      </c>
      <c r="P126" s="280" t="str">
        <f>VLOOKUP(B126,'Уч дев'!$A$3:$H$520,8,FALSE)</f>
        <v>Кузнецов А.М</v>
      </c>
      <c r="Q126" s="61" t="s">
        <v>150</v>
      </c>
      <c r="AF126" s="55"/>
      <c r="AG126" s="55"/>
      <c r="AH126" s="55"/>
      <c r="AI126" s="55"/>
      <c r="AJ126" s="55"/>
      <c r="AK126" s="55"/>
      <c r="AL126" s="55"/>
    </row>
    <row r="127" spans="1:38" s="5" customFormat="1" ht="15">
      <c r="A127" s="79">
        <v>9</v>
      </c>
      <c r="B127" s="53">
        <v>29</v>
      </c>
      <c r="C127" s="54" t="str">
        <f>VLOOKUP(B127,'Уч дев'!$A$3:$H$520,2,FALSE)</f>
        <v xml:space="preserve">Мотякина Лариса </v>
      </c>
      <c r="D127" s="95" t="str">
        <f>VLOOKUP(B127,'Уч дев'!$A$3:$H$520,3,FALSE)</f>
        <v>2000</v>
      </c>
      <c r="E127" s="45" t="str">
        <f>VLOOKUP(B127,'Уч дев'!$A$3:$H$520,4,FALSE)</f>
        <v>1</v>
      </c>
      <c r="F127" s="54" t="str">
        <f>VLOOKUP(B127,'Уч дев'!$A$3:$H$520,5,FALSE)</f>
        <v>Тамбовская</v>
      </c>
      <c r="G127" s="73">
        <f>VLOOKUP(B127,'Уч дев'!$A$3:$H$520,6,FALSE)</f>
        <v>0</v>
      </c>
      <c r="H127" s="99" t="str">
        <f>VLOOKUP(B127,'Уч дев'!$A$3:$H$520,7,FALSE)</f>
        <v>ДЮСШ-1</v>
      </c>
      <c r="I127" s="51">
        <f t="shared" ref="I127:I147" si="18">M127</f>
        <v>7.9</v>
      </c>
      <c r="J127" s="51"/>
      <c r="K127" s="277">
        <f t="shared" ref="K127:K147" si="19">LOOKUP(O127,$V$1:$AD$1,$V$2:$AD$2)</f>
        <v>1</v>
      </c>
      <c r="L127" s="277" t="s">
        <v>746</v>
      </c>
      <c r="M127" s="278">
        <v>7.9</v>
      </c>
      <c r="N127" s="278"/>
      <c r="O127" s="279">
        <f t="shared" ref="O127:O149" si="20">SMALL(M127:N127,1)+0</f>
        <v>7.9</v>
      </c>
      <c r="P127" s="280" t="str">
        <f>VLOOKUP(B127,'Уч дев'!$A$3:$H$520,8,FALSE)</f>
        <v>Бонарева С.В.</v>
      </c>
      <c r="Q127" s="61" t="s">
        <v>147</v>
      </c>
      <c r="AF127" s="55"/>
      <c r="AG127" s="55"/>
      <c r="AH127" s="55"/>
      <c r="AI127" s="55"/>
      <c r="AJ127" s="55"/>
      <c r="AK127" s="55"/>
      <c r="AL127" s="55"/>
    </row>
    <row r="128" spans="1:38" s="5" customFormat="1" ht="15">
      <c r="A128" s="79">
        <v>9</v>
      </c>
      <c r="B128" s="53">
        <v>413</v>
      </c>
      <c r="C128" s="54" t="str">
        <f>VLOOKUP(B128,'Уч дев'!$A$3:$H$520,2,FALSE)</f>
        <v>Умарова Виктория</v>
      </c>
      <c r="D128" s="95" t="str">
        <f>VLOOKUP(B128,'Уч дев'!$A$3:$H$520,3,FALSE)</f>
        <v>2000</v>
      </c>
      <c r="E128" s="45" t="str">
        <f>VLOOKUP(B128,'Уч дев'!$A$3:$H$520,4,FALSE)</f>
        <v>1</v>
      </c>
      <c r="F128" s="54" t="str">
        <f>VLOOKUP(B128,'Уч дев'!$A$3:$H$520,5,FALSE)</f>
        <v>Пензенская</v>
      </c>
      <c r="G128" s="73">
        <f>VLOOKUP(B128,'Уч дев'!$A$3:$H$520,6,FALSE)</f>
        <v>0</v>
      </c>
      <c r="H128" s="99" t="str">
        <f>VLOOKUP(B128,'Уч дев'!$A$3:$H$520,7,FALSE)</f>
        <v>ДЮСШ-6</v>
      </c>
      <c r="I128" s="51">
        <f t="shared" si="18"/>
        <v>7.9</v>
      </c>
      <c r="J128" s="51"/>
      <c r="K128" s="277">
        <f t="shared" si="19"/>
        <v>1</v>
      </c>
      <c r="L128" s="277" t="s">
        <v>746</v>
      </c>
      <c r="M128" s="278">
        <v>7.9</v>
      </c>
      <c r="N128" s="278"/>
      <c r="O128" s="279">
        <f t="shared" si="20"/>
        <v>7.9</v>
      </c>
      <c r="P128" s="280" t="str">
        <f>VLOOKUP(B128,'Уч дев'!$A$3:$H$520,8,FALSE)</f>
        <v>Гарынов А.А, Аксенов А.В</v>
      </c>
      <c r="Q128" s="61" t="s">
        <v>147</v>
      </c>
      <c r="AF128" s="55"/>
      <c r="AG128" s="55"/>
      <c r="AH128" s="55"/>
      <c r="AI128" s="55"/>
      <c r="AJ128" s="55"/>
      <c r="AK128" s="55"/>
      <c r="AL128" s="55"/>
    </row>
    <row r="129" spans="1:38" s="5" customFormat="1" ht="15">
      <c r="A129" s="79">
        <v>11</v>
      </c>
      <c r="B129" s="53">
        <v>488</v>
      </c>
      <c r="C129" s="54" t="str">
        <f>VLOOKUP(B129,'Уч дев'!$A$3:$H$520,2,FALSE)</f>
        <v>Потапова Елизавета</v>
      </c>
      <c r="D129" s="95" t="str">
        <f>VLOOKUP(B129,'Уч дев'!$A$3:$H$520,3,FALSE)</f>
        <v>2000</v>
      </c>
      <c r="E129" s="45" t="str">
        <f>VLOOKUP(B129,'Уч дев'!$A$3:$H$520,4,FALSE)</f>
        <v>1</v>
      </c>
      <c r="F129" s="54" t="str">
        <f>VLOOKUP(B129,'Уч дев'!$A$3:$H$520,5,FALSE)</f>
        <v>Пензенская</v>
      </c>
      <c r="G129" s="73">
        <f>VLOOKUP(B129,'Уч дев'!$A$3:$H$520,6,FALSE)</f>
        <v>0</v>
      </c>
      <c r="H129" s="99" t="str">
        <f>VLOOKUP(B129,'Уч дев'!$A$3:$H$520,7,FALSE)</f>
        <v>ДЮСШ-6</v>
      </c>
      <c r="I129" s="51">
        <f t="shared" si="18"/>
        <v>8</v>
      </c>
      <c r="J129" s="51"/>
      <c r="K129" s="277">
        <f t="shared" si="19"/>
        <v>1</v>
      </c>
      <c r="L129" s="277" t="s">
        <v>746</v>
      </c>
      <c r="M129" s="278">
        <v>8</v>
      </c>
      <c r="N129" s="278"/>
      <c r="O129" s="279">
        <f t="shared" si="20"/>
        <v>8</v>
      </c>
      <c r="P129" s="280" t="str">
        <f>VLOOKUP(B129,'Уч дев'!$A$3:$H$520,8,FALSE)</f>
        <v>Красновы Р.Б. К.И. Трухановы М.Г.</v>
      </c>
      <c r="Q129" s="61" t="s">
        <v>147</v>
      </c>
      <c r="AF129" s="55"/>
      <c r="AG129" s="55"/>
      <c r="AH129" s="55"/>
      <c r="AI129" s="55"/>
      <c r="AJ129" s="55"/>
      <c r="AK129" s="55"/>
      <c r="AL129" s="55"/>
    </row>
    <row r="130" spans="1:38" s="5" customFormat="1" ht="15">
      <c r="A130" s="79">
        <v>12</v>
      </c>
      <c r="B130" s="53">
        <v>966</v>
      </c>
      <c r="C130" s="54" t="str">
        <f>VLOOKUP(B130,'Уч дев'!$A$3:$H$520,2,FALSE)</f>
        <v>Королёва Олеся</v>
      </c>
      <c r="D130" s="95" t="str">
        <f>VLOOKUP(B130,'Уч дев'!$A$3:$H$520,3,FALSE)</f>
        <v>2000</v>
      </c>
      <c r="E130" s="45" t="str">
        <f>VLOOKUP(B130,'Уч дев'!$A$3:$H$520,4,FALSE)</f>
        <v>1</v>
      </c>
      <c r="F130" s="54" t="str">
        <f>VLOOKUP(B130,'Уч дев'!$A$3:$H$520,5,FALSE)</f>
        <v>Саратовская</v>
      </c>
      <c r="G130" s="73">
        <f>VLOOKUP(B130,'Уч дев'!$A$3:$H$520,6,FALSE)</f>
        <v>0</v>
      </c>
      <c r="H130" s="99" t="str">
        <f>VLOOKUP(B130,'Уч дев'!$A$3:$H$520,7,FALSE)</f>
        <v>СДЮСШОР-6</v>
      </c>
      <c r="I130" s="51">
        <f t="shared" si="18"/>
        <v>8.1</v>
      </c>
      <c r="J130" s="51"/>
      <c r="K130" s="277">
        <f t="shared" si="19"/>
        <v>2</v>
      </c>
      <c r="L130" s="277" t="s">
        <v>746</v>
      </c>
      <c r="M130" s="278">
        <v>8.1</v>
      </c>
      <c r="N130" s="278"/>
      <c r="O130" s="279">
        <f t="shared" si="20"/>
        <v>8.1</v>
      </c>
      <c r="P130" s="280" t="str">
        <f>VLOOKUP(B130,'Уч дев'!$A$3:$H$520,8,FALSE)</f>
        <v>Тихненко С.Г.</v>
      </c>
      <c r="Q130" s="61" t="s">
        <v>150</v>
      </c>
      <c r="AF130" s="55"/>
      <c r="AG130" s="55"/>
      <c r="AH130" s="55"/>
      <c r="AI130" s="55"/>
      <c r="AJ130" s="55"/>
      <c r="AK130" s="55"/>
      <c r="AL130" s="55"/>
    </row>
    <row r="131" spans="1:38" s="5" customFormat="1" ht="15">
      <c r="A131" s="79">
        <v>12</v>
      </c>
      <c r="B131" s="53">
        <v>594</v>
      </c>
      <c r="C131" s="54" t="str">
        <f>VLOOKUP(B131,'Уч дев'!$A$3:$H$520,2,FALSE)</f>
        <v>Меньшикова Анна</v>
      </c>
      <c r="D131" s="95" t="str">
        <f>VLOOKUP(B131,'Уч дев'!$A$3:$H$520,3,FALSE)</f>
        <v>2000</v>
      </c>
      <c r="E131" s="45" t="str">
        <f>VLOOKUP(B131,'Уч дев'!$A$3:$H$520,4,FALSE)</f>
        <v>1</v>
      </c>
      <c r="F131" s="54" t="str">
        <f>VLOOKUP(B131,'Уч дев'!$A$3:$H$520,5,FALSE)</f>
        <v>Саратовская</v>
      </c>
      <c r="G131" s="73">
        <f>VLOOKUP(B131,'Уч дев'!$A$3:$H$520,6,FALSE)</f>
        <v>0</v>
      </c>
      <c r="H131" s="99" t="str">
        <f>VLOOKUP(B131,'Уч дев'!$A$3:$H$520,7,FALSE)</f>
        <v>СДЮСШОР-6</v>
      </c>
      <c r="I131" s="51">
        <f t="shared" si="18"/>
        <v>8.1</v>
      </c>
      <c r="J131" s="51"/>
      <c r="K131" s="277">
        <f t="shared" si="19"/>
        <v>2</v>
      </c>
      <c r="L131" s="277" t="s">
        <v>746</v>
      </c>
      <c r="M131" s="278">
        <v>8.1</v>
      </c>
      <c r="N131" s="278"/>
      <c r="O131" s="279">
        <f t="shared" si="20"/>
        <v>8.1</v>
      </c>
      <c r="P131" s="280" t="str">
        <f>VLOOKUP(B131,'Уч дев'!$A$3:$H$520,8,FALSE)</f>
        <v>Беликовы Ю.Б., Н.И.</v>
      </c>
      <c r="Q131" s="61" t="s">
        <v>600</v>
      </c>
      <c r="AF131" s="55"/>
      <c r="AG131" s="55"/>
      <c r="AH131" s="55"/>
      <c r="AI131" s="55"/>
      <c r="AJ131" s="55"/>
      <c r="AK131" s="55"/>
      <c r="AL131" s="55"/>
    </row>
    <row r="132" spans="1:38" s="5" customFormat="1" ht="15">
      <c r="A132" s="79">
        <v>12</v>
      </c>
      <c r="B132" s="53">
        <v>625</v>
      </c>
      <c r="C132" s="54" t="str">
        <f>VLOOKUP(B132,'Уч дев'!$A$3:$H$520,2,FALSE)</f>
        <v>Дегтева Ксения</v>
      </c>
      <c r="D132" s="95" t="str">
        <f>VLOOKUP(B132,'Уч дев'!$A$3:$H$520,3,FALSE)</f>
        <v>2000</v>
      </c>
      <c r="E132" s="45" t="str">
        <f>VLOOKUP(B132,'Уч дев'!$A$3:$H$520,4,FALSE)</f>
        <v>1</v>
      </c>
      <c r="F132" s="54" t="str">
        <f>VLOOKUP(B132,'Уч дев'!$A$3:$H$520,5,FALSE)</f>
        <v>Нижегородская</v>
      </c>
      <c r="G132" s="73">
        <f>VLOOKUP(B132,'Уч дев'!$A$3:$H$520,6,FALSE)</f>
        <v>0</v>
      </c>
      <c r="H132" s="99" t="str">
        <f>VLOOKUP(B132,'Уч дев'!$A$3:$H$520,7,FALSE)</f>
        <v>ДЮСШ-3 Арзамас</v>
      </c>
      <c r="I132" s="51">
        <f t="shared" si="18"/>
        <v>8.1</v>
      </c>
      <c r="J132" s="51"/>
      <c r="K132" s="277">
        <f t="shared" si="19"/>
        <v>2</v>
      </c>
      <c r="L132" s="277" t="s">
        <v>746</v>
      </c>
      <c r="M132" s="278">
        <v>8.1</v>
      </c>
      <c r="N132" s="278"/>
      <c r="O132" s="279">
        <f t="shared" si="20"/>
        <v>8.1</v>
      </c>
      <c r="P132" s="280" t="str">
        <f>VLOOKUP(B132,'Уч дев'!$A$3:$H$520,8,FALSE)</f>
        <v>Папин А.Ю</v>
      </c>
      <c r="Q132" s="61" t="s">
        <v>600</v>
      </c>
      <c r="AF132" s="55"/>
      <c r="AG132" s="55"/>
      <c r="AH132" s="55"/>
      <c r="AI132" s="55"/>
      <c r="AJ132" s="55"/>
      <c r="AK132" s="55"/>
      <c r="AL132" s="55"/>
    </row>
    <row r="133" spans="1:38" s="5" customFormat="1" ht="15">
      <c r="A133" s="79">
        <v>12</v>
      </c>
      <c r="B133" s="53">
        <v>631</v>
      </c>
      <c r="C133" s="54" t="str">
        <f>VLOOKUP(B133,'Уч дев'!$A$3:$H$520,2,FALSE)</f>
        <v>Пешкова Елена</v>
      </c>
      <c r="D133" s="95" t="str">
        <f>VLOOKUP(B133,'Уч дев'!$A$3:$H$520,3,FALSE)</f>
        <v>1999</v>
      </c>
      <c r="E133" s="45" t="str">
        <f>VLOOKUP(B133,'Уч дев'!$A$3:$H$520,4,FALSE)</f>
        <v>1</v>
      </c>
      <c r="F133" s="54" t="str">
        <f>VLOOKUP(B133,'Уч дев'!$A$3:$H$520,5,FALSE)</f>
        <v>Самарская</v>
      </c>
      <c r="G133" s="73">
        <f>VLOOKUP(B133,'Уч дев'!$A$3:$H$520,6,FALSE)</f>
        <v>0</v>
      </c>
      <c r="H133" s="99" t="str">
        <f>VLOOKUP(B133,'Уч дев'!$A$3:$H$520,7,FALSE)</f>
        <v>Борская СШ-1</v>
      </c>
      <c r="I133" s="51">
        <f t="shared" si="18"/>
        <v>8.1</v>
      </c>
      <c r="J133" s="51"/>
      <c r="K133" s="277">
        <f t="shared" si="19"/>
        <v>2</v>
      </c>
      <c r="L133" s="277" t="s">
        <v>746</v>
      </c>
      <c r="M133" s="278">
        <v>8.1</v>
      </c>
      <c r="N133" s="278"/>
      <c r="O133" s="279">
        <f t="shared" si="20"/>
        <v>8.1</v>
      </c>
      <c r="P133" s="280"/>
      <c r="Q133" s="61" t="s">
        <v>150</v>
      </c>
      <c r="AF133" s="55"/>
      <c r="AG133" s="55"/>
      <c r="AH133" s="55"/>
      <c r="AI133" s="55"/>
      <c r="AJ133" s="55"/>
      <c r="AK133" s="55"/>
      <c r="AL133" s="55"/>
    </row>
    <row r="134" spans="1:38" s="5" customFormat="1" ht="15">
      <c r="A134" s="79">
        <v>12</v>
      </c>
      <c r="B134" s="53">
        <v>370</v>
      </c>
      <c r="C134" s="54" t="str">
        <f>VLOOKUP(B134,'Уч дев'!$A$3:$H$520,2,FALSE)</f>
        <v>Греднева Анастасия</v>
      </c>
      <c r="D134" s="95" t="str">
        <f>VLOOKUP(B134,'Уч дев'!$A$3:$H$520,3,FALSE)</f>
        <v>1999</v>
      </c>
      <c r="E134" s="45" t="str">
        <f>VLOOKUP(B134,'Уч дев'!$A$3:$H$520,4,FALSE)</f>
        <v>2</v>
      </c>
      <c r="F134" s="54" t="str">
        <f>VLOOKUP(B134,'Уч дев'!$A$3:$H$520,5,FALSE)</f>
        <v>Пензенская</v>
      </c>
      <c r="G134" s="73">
        <f>VLOOKUP(B134,'Уч дев'!$A$3:$H$520,6,FALSE)</f>
        <v>0</v>
      </c>
      <c r="H134" s="99" t="str">
        <f>VLOOKUP(B134,'Уч дев'!$A$3:$H$520,7,FALSE)</f>
        <v>ПГУ</v>
      </c>
      <c r="I134" s="51">
        <f t="shared" si="18"/>
        <v>8.1</v>
      </c>
      <c r="J134" s="51"/>
      <c r="K134" s="277">
        <f t="shared" si="19"/>
        <v>2</v>
      </c>
      <c r="L134" s="277" t="s">
        <v>746</v>
      </c>
      <c r="M134" s="278">
        <v>8.1</v>
      </c>
      <c r="N134" s="278"/>
      <c r="O134" s="279">
        <f t="shared" si="20"/>
        <v>8.1</v>
      </c>
      <c r="P134" s="280" t="str">
        <f>VLOOKUP(B134,'Уч дев'!$A$3:$H$520,8,FALSE)</f>
        <v>Беляев С.Н,Греднев Р.</v>
      </c>
      <c r="Q134" s="61" t="s">
        <v>150</v>
      </c>
      <c r="AF134" s="55"/>
      <c r="AG134" s="55"/>
      <c r="AH134" s="55"/>
      <c r="AI134" s="55"/>
      <c r="AJ134" s="55"/>
      <c r="AK134" s="55"/>
      <c r="AL134" s="55"/>
    </row>
    <row r="135" spans="1:38" s="5" customFormat="1" ht="15">
      <c r="A135" s="79">
        <v>17</v>
      </c>
      <c r="B135" s="53">
        <v>598</v>
      </c>
      <c r="C135" s="54" t="str">
        <f>VLOOKUP(B135,'Уч дев'!$A$3:$H$520,2,FALSE)</f>
        <v>Мухитдинова Диана</v>
      </c>
      <c r="D135" s="95" t="str">
        <f>VLOOKUP(B135,'Уч дев'!$A$3:$H$520,3,FALSE)</f>
        <v>1999</v>
      </c>
      <c r="E135" s="45" t="str">
        <f>VLOOKUP(B135,'Уч дев'!$A$3:$H$520,4,FALSE)</f>
        <v>1</v>
      </c>
      <c r="F135" s="54" t="str">
        <f>VLOOKUP(B135,'Уч дев'!$A$3:$H$520,5,FALSE)</f>
        <v>Саратовская</v>
      </c>
      <c r="G135" s="73">
        <f>VLOOKUP(B135,'Уч дев'!$A$3:$H$520,6,FALSE)</f>
        <v>0</v>
      </c>
      <c r="H135" s="99" t="str">
        <f>VLOOKUP(B135,'Уч дев'!$A$3:$H$520,7,FALSE)</f>
        <v>СДЮСШОР-6</v>
      </c>
      <c r="I135" s="51">
        <f t="shared" si="18"/>
        <v>8.1999999999999993</v>
      </c>
      <c r="J135" s="51"/>
      <c r="K135" s="277">
        <f t="shared" si="19"/>
        <v>2</v>
      </c>
      <c r="L135" s="277" t="s">
        <v>746</v>
      </c>
      <c r="M135" s="278">
        <v>8.1999999999999993</v>
      </c>
      <c r="N135" s="278"/>
      <c r="O135" s="279">
        <f t="shared" si="20"/>
        <v>8.1999999999999993</v>
      </c>
      <c r="P135" s="280" t="str">
        <f>VLOOKUP(B135,'Уч дев'!$A$3:$H$520,8,FALSE)</f>
        <v>Тихненко С.Г.</v>
      </c>
      <c r="Q135" s="61" t="s">
        <v>601</v>
      </c>
      <c r="AF135" s="55"/>
      <c r="AG135" s="55"/>
      <c r="AH135" s="55"/>
      <c r="AI135" s="55"/>
      <c r="AJ135" s="55"/>
      <c r="AK135" s="55"/>
      <c r="AL135" s="55"/>
    </row>
    <row r="136" spans="1:38" s="5" customFormat="1" ht="15">
      <c r="A136" s="79">
        <v>17</v>
      </c>
      <c r="B136" s="53">
        <v>212</v>
      </c>
      <c r="C136" s="54" t="str">
        <f>VLOOKUP(B136,'Уч дев'!$A$3:$H$520,2,FALSE)</f>
        <v>Петрова Влада</v>
      </c>
      <c r="D136" s="95" t="str">
        <f>VLOOKUP(B136,'Уч дев'!$A$3:$H$520,3,FALSE)</f>
        <v>1999</v>
      </c>
      <c r="E136" s="45"/>
      <c r="F136" s="54" t="str">
        <f>VLOOKUP(B136,'Уч дев'!$A$3:$H$520,5,FALSE)</f>
        <v>Пензенская</v>
      </c>
      <c r="G136" s="73">
        <f>VLOOKUP(B136,'Уч дев'!$A$3:$H$520,6,FALSE)</f>
        <v>0</v>
      </c>
      <c r="H136" s="99" t="str">
        <f>VLOOKUP(B136,'Уч дев'!$A$3:$H$520,7,FALSE)</f>
        <v>СДЮСШОР Заречный</v>
      </c>
      <c r="I136" s="51">
        <f t="shared" si="18"/>
        <v>8.1999999999999993</v>
      </c>
      <c r="J136" s="51"/>
      <c r="K136" s="277">
        <f t="shared" si="19"/>
        <v>2</v>
      </c>
      <c r="L136" s="277" t="s">
        <v>746</v>
      </c>
      <c r="M136" s="278">
        <v>8.1999999999999993</v>
      </c>
      <c r="N136" s="278"/>
      <c r="O136" s="279">
        <f t="shared" si="20"/>
        <v>8.1999999999999993</v>
      </c>
      <c r="P136" s="280" t="str">
        <f>VLOOKUP(B136,'Уч дев'!$A$3:$H$520,8,FALSE)</f>
        <v>Короблев В.В.</v>
      </c>
      <c r="Q136" s="61" t="s">
        <v>147</v>
      </c>
      <c r="AF136" s="55"/>
      <c r="AG136" s="55"/>
      <c r="AH136" s="55"/>
      <c r="AI136" s="55"/>
      <c r="AJ136" s="55"/>
      <c r="AK136" s="55"/>
      <c r="AL136" s="55"/>
    </row>
    <row r="137" spans="1:38" s="5" customFormat="1" ht="15">
      <c r="A137" s="79">
        <v>19</v>
      </c>
      <c r="B137" s="53">
        <v>617</v>
      </c>
      <c r="C137" s="54" t="str">
        <f>VLOOKUP(B137,'Уч дев'!$A$3:$H$520,2,FALSE)</f>
        <v>Плеханова Алёна</v>
      </c>
      <c r="D137" s="95" t="str">
        <f>VLOOKUP(B137,'Уч дев'!$A$3:$H$520,3,FALSE)</f>
        <v>2000</v>
      </c>
      <c r="E137" s="45" t="str">
        <f>VLOOKUP(B137,'Уч дев'!$A$3:$H$520,4,FALSE)</f>
        <v>1</v>
      </c>
      <c r="F137" s="54" t="str">
        <f>VLOOKUP(B137,'Уч дев'!$A$3:$H$520,5,FALSE)</f>
        <v>Саратовская</v>
      </c>
      <c r="G137" s="73">
        <f>VLOOKUP(B137,'Уч дев'!$A$3:$H$520,6,FALSE)</f>
        <v>0</v>
      </c>
      <c r="H137" s="99" t="str">
        <f>VLOOKUP(B137,'Уч дев'!$A$3:$H$520,7,FALSE)</f>
        <v>ДЮСШ Энгельс</v>
      </c>
      <c r="I137" s="51">
        <f t="shared" si="18"/>
        <v>8.3000000000000007</v>
      </c>
      <c r="J137" s="51"/>
      <c r="K137" s="277">
        <f t="shared" si="19"/>
        <v>2</v>
      </c>
      <c r="L137" s="277" t="s">
        <v>746</v>
      </c>
      <c r="M137" s="278">
        <v>8.3000000000000007</v>
      </c>
      <c r="N137" s="278"/>
      <c r="O137" s="279">
        <f t="shared" si="20"/>
        <v>8.3000000000000007</v>
      </c>
      <c r="P137" s="280" t="str">
        <f>VLOOKUP(B137,'Уч дев'!$A$3:$H$520,8,FALSE)</f>
        <v>Ромашко М.А.</v>
      </c>
      <c r="Q137" s="61" t="s">
        <v>600</v>
      </c>
      <c r="AF137" s="55"/>
      <c r="AG137" s="55"/>
      <c r="AH137" s="55"/>
      <c r="AI137" s="55"/>
      <c r="AJ137" s="55"/>
      <c r="AK137" s="55"/>
      <c r="AL137" s="55"/>
    </row>
    <row r="138" spans="1:38" s="5" customFormat="1" ht="15">
      <c r="A138" s="79">
        <v>19</v>
      </c>
      <c r="B138" s="53">
        <v>624</v>
      </c>
      <c r="C138" s="54" t="str">
        <f>VLOOKUP(B138,'Уч дев'!$A$3:$H$520,2,FALSE)</f>
        <v>Шалашова Ксения</v>
      </c>
      <c r="D138" s="95" t="str">
        <f>VLOOKUP(B138,'Уч дев'!$A$3:$H$520,3,FALSE)</f>
        <v>1999</v>
      </c>
      <c r="E138" s="45" t="str">
        <f>VLOOKUP(B138,'Уч дев'!$A$3:$H$520,4,FALSE)</f>
        <v>2</v>
      </c>
      <c r="F138" s="54" t="str">
        <f>VLOOKUP(B138,'Уч дев'!$A$3:$H$520,5,FALSE)</f>
        <v>Нижегородская</v>
      </c>
      <c r="G138" s="73">
        <f>VLOOKUP(B138,'Уч дев'!$A$3:$H$520,6,FALSE)</f>
        <v>0</v>
      </c>
      <c r="H138" s="99" t="str">
        <f>VLOOKUP(B138,'Уч дев'!$A$3:$H$520,7,FALSE)</f>
        <v>ДЮСШ-3 Арзамас</v>
      </c>
      <c r="I138" s="51">
        <f t="shared" si="18"/>
        <v>8.3000000000000007</v>
      </c>
      <c r="J138" s="51"/>
      <c r="K138" s="277">
        <f t="shared" si="19"/>
        <v>2</v>
      </c>
      <c r="L138" s="277" t="s">
        <v>746</v>
      </c>
      <c r="M138" s="278">
        <v>8.3000000000000007</v>
      </c>
      <c r="N138" s="278"/>
      <c r="O138" s="279">
        <f t="shared" si="20"/>
        <v>8.3000000000000007</v>
      </c>
      <c r="P138" s="280" t="str">
        <f>VLOOKUP(B138,'Уч дев'!$A$3:$H$520,8,FALSE)</f>
        <v>Папин А.Ю</v>
      </c>
      <c r="Q138" s="61" t="s">
        <v>600</v>
      </c>
      <c r="AF138" s="55"/>
      <c r="AG138" s="55"/>
      <c r="AH138" s="55"/>
      <c r="AI138" s="55"/>
      <c r="AJ138" s="55"/>
      <c r="AK138" s="55"/>
      <c r="AL138" s="55"/>
    </row>
    <row r="139" spans="1:38" s="5" customFormat="1" ht="15">
      <c r="A139" s="79">
        <v>19</v>
      </c>
      <c r="B139" s="53">
        <v>126</v>
      </c>
      <c r="C139" s="54" t="str">
        <f>VLOOKUP(B139,'Уч дев'!$A$3:$H$520,2,FALSE)</f>
        <v>Лобзова Анастасия</v>
      </c>
      <c r="D139" s="95" t="str">
        <f>VLOOKUP(B139,'Уч дев'!$A$3:$H$520,3,FALSE)</f>
        <v>2000</v>
      </c>
      <c r="E139" s="45">
        <f>VLOOKUP(B139,'Уч дев'!$A$3:$H$520,4,FALSE)</f>
        <v>1</v>
      </c>
      <c r="F139" s="54" t="str">
        <f>VLOOKUP(B139,'Уч дев'!$A$3:$H$520,5,FALSE)</f>
        <v>Пензенская</v>
      </c>
      <c r="G139" s="73">
        <f>VLOOKUP(B139,'Уч дев'!$A$3:$H$520,6,FALSE)</f>
        <v>0</v>
      </c>
      <c r="H139" s="99" t="str">
        <f>VLOOKUP(B139,'Уч дев'!$A$3:$H$520,7,FALSE)</f>
        <v>ПГУ</v>
      </c>
      <c r="I139" s="51">
        <f t="shared" si="18"/>
        <v>8.3000000000000007</v>
      </c>
      <c r="J139" s="51"/>
      <c r="K139" s="277">
        <f t="shared" si="19"/>
        <v>2</v>
      </c>
      <c r="L139" s="277" t="s">
        <v>746</v>
      </c>
      <c r="M139" s="278">
        <v>8.3000000000000007</v>
      </c>
      <c r="N139" s="278"/>
      <c r="O139" s="279">
        <f t="shared" si="20"/>
        <v>8.3000000000000007</v>
      </c>
      <c r="P139" s="280" t="str">
        <f>VLOOKUP(B139,'Уч дев'!$A$3:$H$520,8,FALSE)</f>
        <v>Новинская С.Г.,Жаворонкин В.Н.</v>
      </c>
      <c r="Q139" s="61" t="s">
        <v>150</v>
      </c>
      <c r="AF139" s="55"/>
      <c r="AG139" s="55"/>
      <c r="AH139" s="55"/>
      <c r="AI139" s="55"/>
      <c r="AJ139" s="55"/>
      <c r="AK139" s="55"/>
      <c r="AL139" s="55"/>
    </row>
    <row r="140" spans="1:38" s="5" customFormat="1" ht="15">
      <c r="A140" s="79">
        <v>22</v>
      </c>
      <c r="B140" s="53">
        <v>141</v>
      </c>
      <c r="C140" s="54" t="str">
        <f>VLOOKUP(B140,'Уч дев'!$A$3:$H$520,2,FALSE)</f>
        <v>Уланова Маргарита</v>
      </c>
      <c r="D140" s="95" t="str">
        <f>VLOOKUP(B140,'Уч дев'!$A$3:$H$520,3,FALSE)</f>
        <v>2000</v>
      </c>
      <c r="E140" s="45" t="str">
        <f>VLOOKUP(B140,'Уч дев'!$A$3:$H$520,4,FALSE)</f>
        <v>2</v>
      </c>
      <c r="F140" s="54" t="str">
        <f>VLOOKUP(B140,'Уч дев'!$A$3:$H$520,5,FALSE)</f>
        <v>Пензенская</v>
      </c>
      <c r="G140" s="73">
        <f>VLOOKUP(B140,'Уч дев'!$A$3:$H$520,6,FALSE)</f>
        <v>0</v>
      </c>
      <c r="H140" s="99" t="str">
        <f>VLOOKUP(B140,'Уч дев'!$A$3:$H$520,7,FALSE)</f>
        <v>КСШОР</v>
      </c>
      <c r="I140" s="51">
        <f t="shared" si="18"/>
        <v>8.4</v>
      </c>
      <c r="J140" s="51"/>
      <c r="K140" s="277">
        <f t="shared" si="19"/>
        <v>2</v>
      </c>
      <c r="L140" s="277" t="s">
        <v>746</v>
      </c>
      <c r="M140" s="278">
        <v>8.4</v>
      </c>
      <c r="N140" s="278"/>
      <c r="O140" s="279">
        <f t="shared" si="20"/>
        <v>8.4</v>
      </c>
      <c r="P140" s="280" t="str">
        <f>VLOOKUP(B140,'Уч дев'!$A$3:$H$520,8,FALSE)</f>
        <v>Андреев В.В.</v>
      </c>
      <c r="Q140" s="61" t="s">
        <v>601</v>
      </c>
      <c r="AF140" s="55"/>
      <c r="AG140" s="55"/>
      <c r="AH140" s="55"/>
      <c r="AI140" s="55"/>
      <c r="AJ140" s="55"/>
      <c r="AK140" s="55"/>
      <c r="AL140" s="55"/>
    </row>
    <row r="141" spans="1:38" s="5" customFormat="1" ht="15">
      <c r="A141" s="79">
        <v>22</v>
      </c>
      <c r="B141" s="53">
        <v>424</v>
      </c>
      <c r="C141" s="54" t="str">
        <f>VLOOKUP(B141,'Уч дев'!$A$3:$H$520,2,FALSE)</f>
        <v>Портнова Анастасия</v>
      </c>
      <c r="D141" s="95" t="str">
        <f>VLOOKUP(B141,'Уч дев'!$A$3:$H$520,3,FALSE)</f>
        <v>2000</v>
      </c>
      <c r="E141" s="45" t="str">
        <f>VLOOKUP(B141,'Уч дев'!$A$3:$H$520,4,FALSE)</f>
        <v>2</v>
      </c>
      <c r="F141" s="54" t="str">
        <f>VLOOKUP(B141,'Уч дев'!$A$3:$H$520,5,FALSE)</f>
        <v>Пензенская</v>
      </c>
      <c r="G141" s="73">
        <f>VLOOKUP(B141,'Уч дев'!$A$3:$H$520,6,FALSE)</f>
        <v>0</v>
      </c>
      <c r="H141" s="99" t="str">
        <f>VLOOKUP(B141,'Уч дев'!$A$3:$H$520,7,FALSE)</f>
        <v>ДЮСШ-6</v>
      </c>
      <c r="I141" s="51">
        <f t="shared" si="18"/>
        <v>8.4</v>
      </c>
      <c r="J141" s="51"/>
      <c r="K141" s="277">
        <f t="shared" si="19"/>
        <v>2</v>
      </c>
      <c r="L141" s="277" t="s">
        <v>746</v>
      </c>
      <c r="M141" s="278">
        <v>8.4</v>
      </c>
      <c r="N141" s="278"/>
      <c r="O141" s="279">
        <f t="shared" si="20"/>
        <v>8.4</v>
      </c>
      <c r="P141" s="280" t="str">
        <f>VLOOKUP(B141,'Уч дев'!$A$3:$H$520,8,FALSE)</f>
        <v>Зинуков А.В</v>
      </c>
      <c r="Q141" s="61" t="s">
        <v>601</v>
      </c>
      <c r="AF141" s="55"/>
      <c r="AG141" s="55"/>
      <c r="AH141" s="55"/>
      <c r="AI141" s="55"/>
      <c r="AJ141" s="55"/>
      <c r="AK141" s="55"/>
      <c r="AL141" s="55"/>
    </row>
    <row r="142" spans="1:38" s="5" customFormat="1" ht="15">
      <c r="A142" s="79">
        <v>22</v>
      </c>
      <c r="B142" s="53">
        <v>512</v>
      </c>
      <c r="C142" s="54" t="str">
        <f>VLOOKUP(B142,'Уч дев'!$A$3:$H$520,2,FALSE)</f>
        <v>Гаврилина Ангелина</v>
      </c>
      <c r="D142" s="95">
        <f>VLOOKUP(B142,'Уч дев'!$A$3:$H$520,3,FALSE)</f>
        <v>1999</v>
      </c>
      <c r="E142" s="45">
        <f>VLOOKUP(B142,'Уч дев'!$A$3:$H$520,4,FALSE)</f>
        <v>1</v>
      </c>
      <c r="F142" s="54" t="str">
        <f>VLOOKUP(B142,'Уч дев'!$A$3:$H$520,5,FALSE)</f>
        <v>Самарская</v>
      </c>
      <c r="G142" s="73">
        <f>VLOOKUP(B142,'Уч дев'!$A$3:$H$520,6,FALSE)</f>
        <v>0</v>
      </c>
      <c r="H142" s="99" t="str">
        <f>VLOOKUP(B142,'Уч дев'!$A$3:$H$520,7,FALSE)</f>
        <v xml:space="preserve"> Самарский университет</v>
      </c>
      <c r="I142" s="51">
        <f t="shared" si="18"/>
        <v>8.4</v>
      </c>
      <c r="J142" s="51"/>
      <c r="K142" s="277">
        <f t="shared" si="19"/>
        <v>2</v>
      </c>
      <c r="L142" s="277" t="s">
        <v>746</v>
      </c>
      <c r="M142" s="278">
        <v>8.4</v>
      </c>
      <c r="N142" s="278"/>
      <c r="O142" s="279">
        <f t="shared" si="20"/>
        <v>8.4</v>
      </c>
      <c r="P142" s="280" t="str">
        <f>VLOOKUP(B142,'Уч дев'!$A$3:$H$520,8,FALSE)</f>
        <v>Лобачев В. С., Кальбердин И. С.</v>
      </c>
      <c r="Q142" s="61" t="s">
        <v>600</v>
      </c>
      <c r="AF142" s="55"/>
      <c r="AG142" s="55"/>
      <c r="AH142" s="55"/>
      <c r="AI142" s="55"/>
      <c r="AJ142" s="55"/>
      <c r="AK142" s="55"/>
      <c r="AL142" s="55"/>
    </row>
    <row r="143" spans="1:38" s="5" customFormat="1" ht="15">
      <c r="A143" s="79">
        <v>25</v>
      </c>
      <c r="B143" s="53">
        <v>177</v>
      </c>
      <c r="C143" s="54" t="str">
        <f>VLOOKUP(B143,'Уч дев'!$A$3:$H$520,2,FALSE)</f>
        <v>Порунова Анастасия</v>
      </c>
      <c r="D143" s="95" t="str">
        <f>VLOOKUP(B143,'Уч дев'!$A$3:$H$520,3,FALSE)</f>
        <v>2000</v>
      </c>
      <c r="E143" s="45" t="str">
        <f>VLOOKUP(B143,'Уч дев'!$A$3:$H$520,4,FALSE)</f>
        <v>2</v>
      </c>
      <c r="F143" s="54" t="str">
        <f>VLOOKUP(B143,'Уч дев'!$A$3:$H$520,5,FALSE)</f>
        <v>Мордовия</v>
      </c>
      <c r="G143" s="73">
        <f>VLOOKUP(B143,'Уч дев'!$A$3:$H$520,6,FALSE)</f>
        <v>0</v>
      </c>
      <c r="H143" s="99" t="str">
        <f>VLOOKUP(B143,'Уч дев'!$A$3:$H$520,7,FALSE)</f>
        <v>МГУ им. Н. П. Огарёва</v>
      </c>
      <c r="I143" s="51">
        <f t="shared" si="18"/>
        <v>8.5</v>
      </c>
      <c r="J143" s="51"/>
      <c r="K143" s="277">
        <f t="shared" si="19"/>
        <v>3</v>
      </c>
      <c r="L143" s="277" t="s">
        <v>746</v>
      </c>
      <c r="M143" s="278">
        <v>8.5</v>
      </c>
      <c r="N143" s="278"/>
      <c r="O143" s="279">
        <f t="shared" si="20"/>
        <v>8.5</v>
      </c>
      <c r="P143" s="280" t="str">
        <f>VLOOKUP(B143,'Уч дев'!$A$3:$H$520,8,FALSE)</f>
        <v>Разов В. Н.</v>
      </c>
      <c r="Q143" s="61" t="s">
        <v>632</v>
      </c>
      <c r="AF143" s="55"/>
      <c r="AG143" s="55"/>
      <c r="AH143" s="55"/>
      <c r="AI143" s="55"/>
      <c r="AJ143" s="55"/>
      <c r="AK143" s="55"/>
      <c r="AL143" s="55"/>
    </row>
    <row r="144" spans="1:38" s="5" customFormat="1" ht="15">
      <c r="A144" s="79">
        <v>25</v>
      </c>
      <c r="B144" s="53">
        <v>423</v>
      </c>
      <c r="C144" s="54" t="str">
        <f>VLOOKUP(B144,'Уч дев'!$A$3:$H$520,2,FALSE)</f>
        <v>Петухова Виктория</v>
      </c>
      <c r="D144" s="95" t="str">
        <f>VLOOKUP(B144,'Уч дев'!$A$3:$H$520,3,FALSE)</f>
        <v>2000</v>
      </c>
      <c r="E144" s="45" t="str">
        <f>VLOOKUP(B144,'Уч дев'!$A$3:$H$520,4,FALSE)</f>
        <v>2</v>
      </c>
      <c r="F144" s="54" t="str">
        <f>VLOOKUP(B144,'Уч дев'!$A$3:$H$520,5,FALSE)</f>
        <v>Пензенская</v>
      </c>
      <c r="G144" s="73">
        <f>VLOOKUP(B144,'Уч дев'!$A$3:$H$520,6,FALSE)</f>
        <v>0</v>
      </c>
      <c r="H144" s="99" t="str">
        <f>VLOOKUP(B144,'Уч дев'!$A$3:$H$520,7,FALSE)</f>
        <v>ДЮСШ-6</v>
      </c>
      <c r="I144" s="51">
        <f t="shared" si="18"/>
        <v>8.5</v>
      </c>
      <c r="J144" s="51"/>
      <c r="K144" s="277">
        <f t="shared" si="19"/>
        <v>3</v>
      </c>
      <c r="L144" s="277" t="s">
        <v>746</v>
      </c>
      <c r="M144" s="278">
        <v>8.5</v>
      </c>
      <c r="N144" s="278"/>
      <c r="O144" s="279">
        <f t="shared" si="20"/>
        <v>8.5</v>
      </c>
      <c r="P144" s="280" t="str">
        <f>VLOOKUP(B144,'Уч дев'!$A$3:$H$520,8,FALSE)</f>
        <v>Зинуков А.В</v>
      </c>
      <c r="Q144" s="61" t="s">
        <v>632</v>
      </c>
      <c r="AF144" s="55"/>
      <c r="AG144" s="55"/>
      <c r="AH144" s="55"/>
      <c r="AI144" s="55"/>
      <c r="AJ144" s="55"/>
      <c r="AK144" s="55"/>
      <c r="AL144" s="55"/>
    </row>
    <row r="145" spans="1:38" s="5" customFormat="1" ht="15">
      <c r="A145" s="79">
        <v>25</v>
      </c>
      <c r="B145" s="53">
        <v>19</v>
      </c>
      <c r="C145" s="54" t="str">
        <f>VLOOKUP(B145,'Уч дев'!$A$3:$H$520,2,FALSE)</f>
        <v>Заборовская Оксана</v>
      </c>
      <c r="D145" s="95" t="str">
        <f>VLOOKUP(B145,'Уч дев'!$A$3:$H$520,3,FALSE)</f>
        <v>2000</v>
      </c>
      <c r="E145" s="45">
        <f>VLOOKUP(B145,'Уч дев'!$A$3:$H$520,4,FALSE)</f>
        <v>2</v>
      </c>
      <c r="F145" s="54" t="str">
        <f>VLOOKUP(B145,'Уч дев'!$A$3:$H$520,5,FALSE)</f>
        <v>Тамбовская</v>
      </c>
      <c r="G145" s="73">
        <f>VLOOKUP(B145,'Уч дев'!$A$3:$H$520,6,FALSE)</f>
        <v>0</v>
      </c>
      <c r="H145" s="99" t="str">
        <f>VLOOKUP(B145,'Уч дев'!$A$3:$H$520,7,FALSE)</f>
        <v>ДЮСШ (Мичуринск)</v>
      </c>
      <c r="I145" s="51">
        <f t="shared" si="18"/>
        <v>8.5</v>
      </c>
      <c r="J145" s="51"/>
      <c r="K145" s="277">
        <f t="shared" si="19"/>
        <v>3</v>
      </c>
      <c r="L145" s="277" t="s">
        <v>746</v>
      </c>
      <c r="M145" s="278">
        <v>8.5</v>
      </c>
      <c r="N145" s="278"/>
      <c r="O145" s="279">
        <f t="shared" si="20"/>
        <v>8.5</v>
      </c>
      <c r="P145" s="280" t="str">
        <f>VLOOKUP(B145,'Уч дев'!$A$3:$H$520,8,FALSE)</f>
        <v>Мироненко В.И.</v>
      </c>
      <c r="Q145" s="61" t="s">
        <v>632</v>
      </c>
      <c r="AF145" s="55"/>
      <c r="AG145" s="55"/>
      <c r="AH145" s="55"/>
      <c r="AI145" s="55"/>
      <c r="AJ145" s="55"/>
      <c r="AK145" s="55"/>
      <c r="AL145" s="55"/>
    </row>
    <row r="146" spans="1:38" s="5" customFormat="1" ht="15">
      <c r="A146" s="79">
        <v>25</v>
      </c>
      <c r="B146" s="53">
        <v>178</v>
      </c>
      <c r="C146" s="54" t="str">
        <f>VLOOKUP(B146,'Уч дев'!$A$3:$H$520,2,FALSE)</f>
        <v>Синичкина Анна</v>
      </c>
      <c r="D146" s="95" t="str">
        <f>VLOOKUP(B146,'Уч дев'!$A$3:$H$520,3,FALSE)</f>
        <v>2000</v>
      </c>
      <c r="E146" s="45" t="str">
        <f>VLOOKUP(B146,'Уч дев'!$A$3:$H$520,4,FALSE)</f>
        <v>2</v>
      </c>
      <c r="F146" s="54" t="str">
        <f>VLOOKUP(B146,'Уч дев'!$A$3:$H$520,5,FALSE)</f>
        <v>Мордовия</v>
      </c>
      <c r="G146" s="73">
        <f>VLOOKUP(B146,'Уч дев'!$A$3:$H$520,6,FALSE)</f>
        <v>0</v>
      </c>
      <c r="H146" s="99" t="str">
        <f>VLOOKUP(B146,'Уч дев'!$A$3:$H$520,7,FALSE)</f>
        <v>МГУ им. Н. П. Огарёва</v>
      </c>
      <c r="I146" s="51">
        <f t="shared" si="18"/>
        <v>8.5</v>
      </c>
      <c r="J146" s="51"/>
      <c r="K146" s="277">
        <f t="shared" si="19"/>
        <v>3</v>
      </c>
      <c r="L146" s="277" t="s">
        <v>746</v>
      </c>
      <c r="M146" s="278">
        <v>8.5</v>
      </c>
      <c r="N146" s="278"/>
      <c r="O146" s="279">
        <f t="shared" si="20"/>
        <v>8.5</v>
      </c>
      <c r="P146" s="280" t="str">
        <f>VLOOKUP(B146,'Уч дев'!$A$3:$H$520,8,FALSE)</f>
        <v>Разов В. Н.</v>
      </c>
      <c r="Q146" s="61" t="s">
        <v>601</v>
      </c>
      <c r="AF146" s="55"/>
      <c r="AG146" s="55"/>
      <c r="AH146" s="55"/>
      <c r="AI146" s="55"/>
      <c r="AJ146" s="55"/>
      <c r="AK146" s="55"/>
      <c r="AL146" s="55"/>
    </row>
    <row r="147" spans="1:38" s="5" customFormat="1" ht="15">
      <c r="A147" s="79">
        <v>25</v>
      </c>
      <c r="B147" s="53">
        <v>632</v>
      </c>
      <c r="C147" s="54" t="str">
        <f>VLOOKUP(B147,'Уч дев'!$A$3:$H$520,2,FALSE)</f>
        <v>Наумова Елена</v>
      </c>
      <c r="D147" s="95" t="str">
        <f>VLOOKUP(B147,'Уч дев'!$A$3:$H$520,3,FALSE)</f>
        <v>2000</v>
      </c>
      <c r="E147" s="45" t="str">
        <f>VLOOKUP(B147,'Уч дев'!$A$3:$H$520,4,FALSE)</f>
        <v>2</v>
      </c>
      <c r="F147" s="54" t="str">
        <f>VLOOKUP(B147,'Уч дев'!$A$3:$H$520,5,FALSE)</f>
        <v>Самарская</v>
      </c>
      <c r="G147" s="73">
        <f>VLOOKUP(B147,'Уч дев'!$A$3:$H$520,6,FALSE)</f>
        <v>0</v>
      </c>
      <c r="H147" s="99" t="str">
        <f>VLOOKUP(B147,'Уч дев'!$A$3:$H$520,7,FALSE)</f>
        <v>Борская СШ-1</v>
      </c>
      <c r="I147" s="51">
        <f t="shared" si="18"/>
        <v>8.5</v>
      </c>
      <c r="J147" s="51"/>
      <c r="K147" s="277">
        <f t="shared" si="19"/>
        <v>3</v>
      </c>
      <c r="L147" s="277" t="s">
        <v>746</v>
      </c>
      <c r="M147" s="278">
        <v>8.5</v>
      </c>
      <c r="N147" s="278"/>
      <c r="O147" s="279">
        <f t="shared" si="20"/>
        <v>8.5</v>
      </c>
      <c r="P147" s="280"/>
      <c r="Q147" s="61" t="s">
        <v>601</v>
      </c>
      <c r="AF147" s="55"/>
      <c r="AG147" s="55"/>
      <c r="AH147" s="55"/>
      <c r="AI147" s="55"/>
      <c r="AJ147" s="55"/>
      <c r="AK147" s="55"/>
      <c r="AL147" s="55"/>
    </row>
    <row r="148" spans="1:38" s="5" customFormat="1" ht="15">
      <c r="A148" s="79"/>
      <c r="B148" s="53">
        <v>949</v>
      </c>
      <c r="C148" s="54" t="str">
        <f>VLOOKUP(B148,'Уч дев'!$A$3:$H$520,2,FALSE)</f>
        <v>Патрина Мария</v>
      </c>
      <c r="D148" s="95" t="str">
        <f>VLOOKUP(B148,'Уч дев'!$A$3:$H$520,3,FALSE)</f>
        <v>1999</v>
      </c>
      <c r="E148" s="45"/>
      <c r="F148" s="54" t="str">
        <f>VLOOKUP(B148,'Уч дев'!$A$3:$H$520,5,FALSE)</f>
        <v>Тамбовская</v>
      </c>
      <c r="G148" s="73">
        <f>VLOOKUP(B148,'Уч дев'!$A$3:$H$520,6,FALSE)</f>
        <v>0</v>
      </c>
      <c r="H148" s="99" t="str">
        <f>VLOOKUP(B148,'Уч дев'!$A$3:$H$520,7,FALSE)</f>
        <v>СДЮСШОР "ЦПС по ЦИВС"</v>
      </c>
      <c r="I148" s="346" t="str">
        <f>M148</f>
        <v>дискл.162.7</v>
      </c>
      <c r="J148" s="346"/>
      <c r="K148" s="277"/>
      <c r="L148" s="277" t="s">
        <v>746</v>
      </c>
      <c r="M148" s="278" t="s">
        <v>638</v>
      </c>
      <c r="N148" s="278"/>
      <c r="O148" s="279" t="e">
        <f t="shared" si="20"/>
        <v>#NUM!</v>
      </c>
      <c r="P148" s="280" t="str">
        <f>VLOOKUP(B148,'Уч дев'!$A$3:$H$520,8,FALSE)</f>
        <v>Солтан М.В.</v>
      </c>
      <c r="Q148" s="61"/>
      <c r="AF148" s="55"/>
      <c r="AG148" s="55"/>
      <c r="AH148" s="55"/>
      <c r="AI148" s="55"/>
      <c r="AJ148" s="55"/>
      <c r="AK148" s="55"/>
      <c r="AL148" s="55"/>
    </row>
    <row r="149" spans="1:38" s="5" customFormat="1" ht="15" hidden="1">
      <c r="A149" s="79"/>
      <c r="B149" s="53">
        <v>563</v>
      </c>
      <c r="C149" s="54" t="str">
        <f>VLOOKUP(B149,'Уч дев'!$A$3:$H$520,2,FALSE)</f>
        <v>Мурзина Олеся</v>
      </c>
      <c r="D149" s="95" t="str">
        <f>VLOOKUP(B149,'Уч дев'!$A$3:$H$520,3,FALSE)</f>
        <v>2000</v>
      </c>
      <c r="E149" s="45">
        <f>VLOOKUP(B149,'Уч дев'!$A$3:$H$520,4,FALSE)</f>
        <v>0</v>
      </c>
      <c r="F149" s="54" t="str">
        <f>VLOOKUP(B149,'Уч дев'!$A$3:$H$520,5,FALSE)</f>
        <v>Тамбовская</v>
      </c>
      <c r="G149" s="73">
        <f>VLOOKUP(B149,'Уч дев'!$A$3:$H$520,6,FALSE)</f>
        <v>0</v>
      </c>
      <c r="H149" s="99" t="str">
        <f>VLOOKUP(B149,'Уч дев'!$A$3:$H$520,7,FALSE)</f>
        <v>ДЮСШ-2 Котовск</v>
      </c>
      <c r="I149" s="296" t="str">
        <f>M149</f>
        <v>н.я</v>
      </c>
      <c r="J149" s="51"/>
      <c r="K149" s="277"/>
      <c r="L149" s="277"/>
      <c r="M149" s="278" t="s">
        <v>625</v>
      </c>
      <c r="N149" s="278"/>
      <c r="O149" s="279" t="e">
        <f t="shared" si="20"/>
        <v>#NUM!</v>
      </c>
      <c r="P149" s="280" t="str">
        <f>VLOOKUP(B149,'Уч дев'!$A$3:$H$520,8,FALSE)</f>
        <v>Мельникова Е.В.</v>
      </c>
      <c r="Q149" s="61"/>
      <c r="AF149" s="55"/>
      <c r="AG149" s="55"/>
      <c r="AH149" s="55"/>
      <c r="AI149" s="55"/>
      <c r="AJ149" s="55"/>
      <c r="AK149" s="55"/>
      <c r="AL149" s="55"/>
    </row>
    <row r="150" spans="1:38" s="16" customFormat="1" ht="15.75" customHeight="1">
      <c r="A150" s="350" t="s">
        <v>76</v>
      </c>
      <c r="B150" s="350"/>
      <c r="C150" s="350"/>
      <c r="D150" s="350"/>
      <c r="E150" s="350"/>
      <c r="F150" s="350"/>
      <c r="G150" s="350"/>
      <c r="H150" s="350"/>
      <c r="I150" s="350"/>
      <c r="J150" s="350"/>
      <c r="K150" s="350"/>
      <c r="L150" s="350"/>
      <c r="M150" s="350"/>
      <c r="N150" s="350"/>
      <c r="O150" s="350"/>
      <c r="P150" s="350"/>
      <c r="Q150" s="350"/>
      <c r="R150" s="350"/>
      <c r="S150" s="350"/>
      <c r="T150" s="350"/>
      <c r="U150" s="350"/>
      <c r="V150" s="60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</row>
    <row r="151" spans="1:38" s="16" customFormat="1" ht="15.75" customHeight="1">
      <c r="A151" s="351" t="s">
        <v>59</v>
      </c>
      <c r="B151" s="351"/>
      <c r="C151" s="351"/>
      <c r="D151" s="351"/>
      <c r="E151" s="351"/>
      <c r="F151" s="351"/>
      <c r="G151" s="351"/>
      <c r="H151" s="351"/>
      <c r="I151" s="351"/>
      <c r="J151" s="351"/>
      <c r="K151" s="351"/>
      <c r="L151" s="351"/>
      <c r="M151" s="351"/>
      <c r="N151" s="351"/>
      <c r="O151" s="351"/>
      <c r="P151" s="351"/>
      <c r="Q151" s="351"/>
      <c r="R151" s="351"/>
      <c r="S151" s="351"/>
      <c r="T151" s="351"/>
      <c r="U151" s="351"/>
      <c r="V151" s="60"/>
      <c r="W151" s="60"/>
      <c r="X151" s="5"/>
      <c r="Y151" s="21"/>
      <c r="Z151" s="72"/>
      <c r="AA151" s="72"/>
      <c r="AB151" s="72"/>
      <c r="AC151" s="72"/>
      <c r="AD151" s="72"/>
      <c r="AE151" s="72"/>
      <c r="AF151" s="84"/>
      <c r="AG151" s="84"/>
      <c r="AH151" s="84"/>
      <c r="AI151" s="84"/>
      <c r="AJ151" s="84"/>
      <c r="AK151" s="84"/>
      <c r="AL151" s="84"/>
    </row>
    <row r="152" spans="1:38" ht="12.75" customHeight="1">
      <c r="A152" s="257"/>
      <c r="B152" s="258"/>
      <c r="C152" s="259"/>
      <c r="D152" s="260"/>
      <c r="E152" s="257"/>
      <c r="F152" s="257"/>
      <c r="G152" s="261"/>
      <c r="H152" s="262"/>
      <c r="I152" s="257"/>
      <c r="J152" s="257"/>
      <c r="K152" s="257"/>
      <c r="L152" s="257" t="s">
        <v>23</v>
      </c>
      <c r="M152" s="263"/>
      <c r="N152" s="263"/>
      <c r="O152" s="263"/>
      <c r="P152" s="257" t="s">
        <v>587</v>
      </c>
      <c r="Q152" s="264"/>
      <c r="R152" s="257"/>
      <c r="S152" s="257"/>
      <c r="T152" s="257"/>
      <c r="U152" s="257"/>
      <c r="V152" s="60"/>
      <c r="W152" s="60"/>
      <c r="X152" s="5"/>
      <c r="Y152" s="21"/>
      <c r="Z152" s="5"/>
      <c r="AA152" s="5"/>
      <c r="AB152" s="5"/>
      <c r="AC152" s="5"/>
      <c r="AD152" s="5"/>
      <c r="AE152" s="5"/>
      <c r="AF152" s="55"/>
      <c r="AG152" s="55"/>
      <c r="AH152" s="55"/>
      <c r="AI152" s="55"/>
      <c r="AJ152" s="55"/>
      <c r="AK152" s="55"/>
      <c r="AL152" s="55"/>
    </row>
    <row r="153" spans="1:38" s="26" customFormat="1" ht="13.5" customHeight="1">
      <c r="A153" s="265"/>
      <c r="B153" s="258"/>
      <c r="C153" s="266"/>
      <c r="D153" s="267"/>
      <c r="E153" s="268"/>
      <c r="F153" s="269"/>
      <c r="G153" s="270"/>
      <c r="H153" s="86"/>
      <c r="I153" s="257"/>
      <c r="J153" s="257"/>
      <c r="K153" s="257"/>
      <c r="L153" s="253" t="s">
        <v>24</v>
      </c>
      <c r="M153" s="49"/>
      <c r="N153" s="49"/>
      <c r="O153" s="49"/>
      <c r="P153" s="257" t="s">
        <v>797</v>
      </c>
      <c r="Q153" s="347" t="s">
        <v>29</v>
      </c>
      <c r="R153" s="347"/>
      <c r="S153" s="348" t="s">
        <v>587</v>
      </c>
      <c r="T153" s="348"/>
      <c r="U153" s="348"/>
      <c r="V153" s="38"/>
      <c r="W153" s="5"/>
      <c r="X153" s="5"/>
      <c r="Y153" s="21"/>
      <c r="Z153" s="86"/>
      <c r="AA153" s="86"/>
      <c r="AB153" s="86"/>
      <c r="AC153" s="86"/>
      <c r="AD153" s="86"/>
      <c r="AE153" s="86"/>
      <c r="AF153" s="136"/>
      <c r="AG153" s="136"/>
      <c r="AH153" s="136"/>
      <c r="AI153" s="136"/>
      <c r="AJ153" s="136"/>
      <c r="AK153" s="136"/>
      <c r="AL153" s="136"/>
    </row>
    <row r="154" spans="1:38" s="27" customFormat="1" ht="24.75" customHeight="1">
      <c r="A154" s="287" t="s">
        <v>2</v>
      </c>
      <c r="B154" s="287" t="s">
        <v>25</v>
      </c>
      <c r="C154" s="287" t="s">
        <v>3</v>
      </c>
      <c r="D154" s="288" t="s">
        <v>4</v>
      </c>
      <c r="E154" s="287" t="s">
        <v>5</v>
      </c>
      <c r="F154" s="287" t="s">
        <v>6</v>
      </c>
      <c r="G154" s="287" t="s">
        <v>7</v>
      </c>
      <c r="H154" s="289" t="s">
        <v>8</v>
      </c>
      <c r="I154" s="290" t="s">
        <v>9</v>
      </c>
      <c r="J154" s="291" t="s">
        <v>10</v>
      </c>
      <c r="K154" s="292" t="s">
        <v>18</v>
      </c>
      <c r="L154" s="292"/>
      <c r="M154" s="290" t="s">
        <v>23</v>
      </c>
      <c r="N154" s="290" t="s">
        <v>24</v>
      </c>
      <c r="O154" s="290" t="s">
        <v>27</v>
      </c>
      <c r="P154" s="293" t="s">
        <v>11</v>
      </c>
      <c r="Q154" s="349" t="s">
        <v>12</v>
      </c>
      <c r="R154" s="349"/>
      <c r="S154" s="349"/>
      <c r="T154" s="294" t="s">
        <v>13</v>
      </c>
      <c r="U154" s="295" t="s">
        <v>2</v>
      </c>
      <c r="V154" s="100"/>
      <c r="W154" s="39"/>
      <c r="X154" s="39"/>
      <c r="Y154" s="40"/>
      <c r="AF154" s="137"/>
      <c r="AG154" s="137"/>
      <c r="AH154" s="137"/>
      <c r="AI154" s="137"/>
      <c r="AJ154" s="137"/>
      <c r="AK154" s="137"/>
      <c r="AL154" s="137"/>
    </row>
    <row r="155" spans="1:38" s="5" customFormat="1" ht="15">
      <c r="A155" s="79">
        <v>1</v>
      </c>
      <c r="B155" s="53">
        <v>400</v>
      </c>
      <c r="C155" s="54" t="str">
        <f>VLOOKUP(B155,'Уч дев'!$A$3:$H$520,2,FALSE)</f>
        <v>Хорошева Кристина</v>
      </c>
      <c r="D155" s="95" t="str">
        <f>VLOOKUP(B155,'Уч дев'!$A$3:$H$520,3,FALSE)</f>
        <v>1993</v>
      </c>
      <c r="E155" s="45" t="str">
        <f>VLOOKUP(B155,'Уч дев'!$A$3:$H$520,4,FALSE)</f>
        <v>3</v>
      </c>
      <c r="F155" s="54" t="str">
        <f>VLOOKUP(B155,'Уч дев'!$A$3:$H$520,5,FALSE)</f>
        <v>Пензенская</v>
      </c>
      <c r="G155" s="73">
        <f>VLOOKUP(B155,'Уч дев'!$A$3:$H$520,6,FALSE)</f>
        <v>0</v>
      </c>
      <c r="H155" s="99" t="str">
        <f>VLOOKUP(B155,'Уч дев'!$A$3:$H$520,7,FALSE)</f>
        <v>КСШОР</v>
      </c>
      <c r="I155" s="51">
        <f t="shared" ref="I155:J162" si="21">M155</f>
        <v>7.1</v>
      </c>
      <c r="J155" s="51">
        <f t="shared" si="21"/>
        <v>7.1</v>
      </c>
      <c r="K155" s="277" t="str">
        <f t="shared" ref="K155:K162" si="22">LOOKUP(O155,$V$1:$AD$1,$V$2:$AD$2)</f>
        <v>КМС</v>
      </c>
      <c r="L155" s="277"/>
      <c r="M155" s="278">
        <v>7.1</v>
      </c>
      <c r="N155" s="278">
        <v>7.1</v>
      </c>
      <c r="O155" s="279">
        <f t="shared" ref="O155:O162" si="23">SMALL(M155:N155,1)+0</f>
        <v>7.1</v>
      </c>
      <c r="P155" s="280" t="str">
        <f>VLOOKUP(B155,'Уч дев'!$A$3:$H$520,8,FALSE)</f>
        <v>Родионова А.И, Безиков М.В. Ковтун И.И</v>
      </c>
      <c r="Q155" s="61" t="s">
        <v>146</v>
      </c>
      <c r="AF155" s="55"/>
      <c r="AG155" s="55"/>
      <c r="AH155" s="55"/>
      <c r="AI155" s="55"/>
      <c r="AJ155" s="55"/>
      <c r="AK155" s="55"/>
      <c r="AL155" s="55"/>
    </row>
    <row r="156" spans="1:38" s="5" customFormat="1" ht="15">
      <c r="A156" s="79">
        <v>2</v>
      </c>
      <c r="B156" s="53">
        <v>480</v>
      </c>
      <c r="C156" s="54" t="str">
        <f>VLOOKUP(B156,'Уч дев'!$A$3:$H$520,2,FALSE)</f>
        <v>Стародубова Ангелина</v>
      </c>
      <c r="D156" s="95" t="str">
        <f>VLOOKUP(B156,'Уч дев'!$A$3:$H$520,3,FALSE)</f>
        <v>1998</v>
      </c>
      <c r="E156" s="45" t="str">
        <f>VLOOKUP(B156,'Уч дев'!$A$3:$H$520,4,FALSE)</f>
        <v>КМС</v>
      </c>
      <c r="F156" s="54" t="str">
        <f>VLOOKUP(B156,'Уч дев'!$A$3:$H$520,5,FALSE)</f>
        <v>Пензенская</v>
      </c>
      <c r="G156" s="73">
        <f>VLOOKUP(B156,'Уч дев'!$A$3:$H$520,6,FALSE)</f>
        <v>0</v>
      </c>
      <c r="H156" s="99" t="str">
        <f>VLOOKUP(B156,'Уч дев'!$A$3:$H$520,7,FALSE)</f>
        <v>ДЮСШ-6</v>
      </c>
      <c r="I156" s="51">
        <f t="shared" si="21"/>
        <v>7.3</v>
      </c>
      <c r="J156" s="51">
        <f t="shared" si="21"/>
        <v>7.2</v>
      </c>
      <c r="K156" s="277" t="str">
        <f t="shared" si="22"/>
        <v>КМС</v>
      </c>
      <c r="L156" s="277"/>
      <c r="M156" s="278">
        <v>7.3</v>
      </c>
      <c r="N156" s="278">
        <v>7.2</v>
      </c>
      <c r="O156" s="279">
        <f t="shared" si="23"/>
        <v>7.2</v>
      </c>
      <c r="P156" s="280" t="str">
        <f>VLOOKUP(B156,'Уч дев'!$A$3:$H$520,8,FALSE)</f>
        <v>Красновы Р.Б. К.И.</v>
      </c>
      <c r="Q156" s="61" t="s">
        <v>146</v>
      </c>
      <c r="AF156" s="55"/>
      <c r="AG156" s="55"/>
      <c r="AH156" s="55"/>
      <c r="AI156" s="55"/>
      <c r="AJ156" s="55"/>
      <c r="AK156" s="55"/>
      <c r="AL156" s="55"/>
    </row>
    <row r="157" spans="1:38" s="5" customFormat="1" ht="15">
      <c r="A157" s="79">
        <v>3</v>
      </c>
      <c r="B157" s="53">
        <v>584</v>
      </c>
      <c r="C157" s="54" t="str">
        <f>VLOOKUP(B157,'Уч дев'!$A$3:$H$520,2,FALSE)</f>
        <v>Леонтьева Наталья</v>
      </c>
      <c r="D157" s="95" t="str">
        <f>VLOOKUP(B157,'Уч дев'!$A$3:$H$520,3,FALSE)</f>
        <v>1998</v>
      </c>
      <c r="E157" s="45" t="str">
        <f>VLOOKUP(B157,'Уч дев'!$A$3:$H$520,4,FALSE)</f>
        <v>КМС</v>
      </c>
      <c r="F157" s="54" t="str">
        <f>VLOOKUP(B157,'Уч дев'!$A$3:$H$520,5,FALSE)</f>
        <v>Саратовская</v>
      </c>
      <c r="G157" s="73">
        <f>VLOOKUP(B157,'Уч дев'!$A$3:$H$520,6,FALSE)</f>
        <v>0</v>
      </c>
      <c r="H157" s="99" t="str">
        <f>VLOOKUP(B157,'Уч дев'!$A$3:$H$520,7,FALSE)</f>
        <v>СДЮСШОР-6</v>
      </c>
      <c r="I157" s="51">
        <f t="shared" si="21"/>
        <v>7.4</v>
      </c>
      <c r="J157" s="51">
        <f t="shared" si="21"/>
        <v>7.4</v>
      </c>
      <c r="K157" s="277" t="str">
        <f t="shared" si="22"/>
        <v>КМС</v>
      </c>
      <c r="L157" s="277"/>
      <c r="M157" s="278">
        <v>7.4</v>
      </c>
      <c r="N157" s="278">
        <v>7.4</v>
      </c>
      <c r="O157" s="279">
        <f t="shared" si="23"/>
        <v>7.4</v>
      </c>
      <c r="P157" s="280" t="str">
        <f>VLOOKUP(B157,'Уч дев'!$A$3:$H$520,8,FALSE)</f>
        <v>Беликовы Ю.Б., Н.И.</v>
      </c>
      <c r="Q157" s="61" t="s">
        <v>146</v>
      </c>
      <c r="AF157" s="55"/>
      <c r="AG157" s="55"/>
      <c r="AH157" s="55"/>
      <c r="AI157" s="55"/>
      <c r="AJ157" s="55"/>
      <c r="AK157" s="55"/>
      <c r="AL157" s="55"/>
    </row>
    <row r="158" spans="1:38" s="5" customFormat="1" ht="15">
      <c r="A158" s="79">
        <v>4</v>
      </c>
      <c r="B158" s="53">
        <v>485</v>
      </c>
      <c r="C158" s="54" t="str">
        <f>VLOOKUP(B158,'Уч дев'!$A$3:$H$520,2,FALSE)</f>
        <v>Булдакова Валерия</v>
      </c>
      <c r="D158" s="95" t="str">
        <f>VLOOKUP(B158,'Уч дев'!$A$3:$H$520,3,FALSE)</f>
        <v>1998</v>
      </c>
      <c r="E158" s="45" t="str">
        <f>VLOOKUP(B158,'Уч дев'!$A$3:$H$520,4,FALSE)</f>
        <v>КМС</v>
      </c>
      <c r="F158" s="54" t="str">
        <f>VLOOKUP(B158,'Уч дев'!$A$3:$H$520,5,FALSE)</f>
        <v>Пензенская</v>
      </c>
      <c r="G158" s="73">
        <f>VLOOKUP(B158,'Уч дев'!$A$3:$H$520,6,FALSE)</f>
        <v>0</v>
      </c>
      <c r="H158" s="99" t="str">
        <f>VLOOKUP(B158,'Уч дев'!$A$3:$H$520,7,FALSE)</f>
        <v>ДЮСШ-6</v>
      </c>
      <c r="I158" s="51">
        <f t="shared" si="21"/>
        <v>7.6</v>
      </c>
      <c r="J158" s="51">
        <f t="shared" si="21"/>
        <v>7.6</v>
      </c>
      <c r="K158" s="277" t="str">
        <f t="shared" si="22"/>
        <v>КМС</v>
      </c>
      <c r="L158" s="277"/>
      <c r="M158" s="278">
        <v>7.6</v>
      </c>
      <c r="N158" s="278">
        <v>7.6</v>
      </c>
      <c r="O158" s="279">
        <f t="shared" si="23"/>
        <v>7.6</v>
      </c>
      <c r="P158" s="280" t="str">
        <f>VLOOKUP(B158,'Уч дев'!$A$3:$H$520,8,FALSE)</f>
        <v>Красновы Р.Б. К.И. Тюленевы С.В,С.Е.</v>
      </c>
      <c r="Q158" s="61" t="s">
        <v>146</v>
      </c>
      <c r="AF158" s="55"/>
      <c r="AG158" s="55"/>
      <c r="AH158" s="55"/>
      <c r="AI158" s="55"/>
      <c r="AJ158" s="55"/>
      <c r="AK158" s="55"/>
      <c r="AL158" s="55"/>
    </row>
    <row r="159" spans="1:38" s="5" customFormat="1" ht="15">
      <c r="A159" s="79">
        <v>5</v>
      </c>
      <c r="B159" s="53">
        <v>396</v>
      </c>
      <c r="C159" s="54" t="str">
        <f>VLOOKUP(B159,'Уч дев'!$A$3:$H$520,2,FALSE)</f>
        <v>Федосеевская Анастасия</v>
      </c>
      <c r="D159" s="95" t="str">
        <f>VLOOKUP(B159,'Уч дев'!$A$3:$H$520,3,FALSE)</f>
        <v>1996</v>
      </c>
      <c r="E159" s="45" t="str">
        <f>VLOOKUP(B159,'Уч дев'!$A$3:$H$520,4,FALSE)</f>
        <v>3</v>
      </c>
      <c r="F159" s="54" t="str">
        <f>VLOOKUP(B159,'Уч дев'!$A$3:$H$520,5,FALSE)</f>
        <v>Пензенская</v>
      </c>
      <c r="G159" s="73">
        <f>VLOOKUP(B159,'Уч дев'!$A$3:$H$520,6,FALSE)</f>
        <v>0</v>
      </c>
      <c r="H159" s="99" t="str">
        <f>VLOOKUP(B159,'Уч дев'!$A$3:$H$520,7,FALSE)</f>
        <v>КСШОР</v>
      </c>
      <c r="I159" s="51">
        <f t="shared" si="21"/>
        <v>7.6</v>
      </c>
      <c r="J159" s="51">
        <f t="shared" si="21"/>
        <v>7.6</v>
      </c>
      <c r="K159" s="277" t="str">
        <f t="shared" si="22"/>
        <v>КМС</v>
      </c>
      <c r="L159" s="277"/>
      <c r="M159" s="278">
        <v>7.6</v>
      </c>
      <c r="N159" s="278">
        <v>7.6</v>
      </c>
      <c r="O159" s="279">
        <f t="shared" si="23"/>
        <v>7.6</v>
      </c>
      <c r="P159" s="280" t="str">
        <f>VLOOKUP(B159,'Уч дев'!$A$3:$H$520,8,FALSE)</f>
        <v>Родионова А.И.,Карасик</v>
      </c>
      <c r="Q159" s="61" t="s">
        <v>147</v>
      </c>
      <c r="AF159" s="55"/>
      <c r="AG159" s="55"/>
      <c r="AH159" s="55"/>
      <c r="AI159" s="55"/>
      <c r="AJ159" s="55"/>
      <c r="AK159" s="55"/>
      <c r="AL159" s="55"/>
    </row>
    <row r="160" spans="1:38" s="5" customFormat="1" ht="15">
      <c r="A160" s="79">
        <v>5</v>
      </c>
      <c r="B160" s="53">
        <v>401</v>
      </c>
      <c r="C160" s="54" t="str">
        <f>VLOOKUP(B160,'Уч дев'!$A$3:$H$520,2,FALSE)</f>
        <v>Пахомова Анна</v>
      </c>
      <c r="D160" s="95" t="str">
        <f>VLOOKUP(B160,'Уч дев'!$A$3:$H$520,3,FALSE)</f>
        <v>1998</v>
      </c>
      <c r="E160" s="45" t="str">
        <f>VLOOKUP(B160,'Уч дев'!$A$3:$H$520,4,FALSE)</f>
        <v>3</v>
      </c>
      <c r="F160" s="54" t="str">
        <f>VLOOKUP(B160,'Уч дев'!$A$3:$H$520,5,FALSE)</f>
        <v>Пензенская</v>
      </c>
      <c r="G160" s="73">
        <f>VLOOKUP(B160,'Уч дев'!$A$3:$H$520,6,FALSE)</f>
        <v>0</v>
      </c>
      <c r="H160" s="99" t="str">
        <f>VLOOKUP(B160,'Уч дев'!$A$3:$H$520,7,FALSE)</f>
        <v>КСШОР</v>
      </c>
      <c r="I160" s="51">
        <f t="shared" si="21"/>
        <v>7.7</v>
      </c>
      <c r="J160" s="51">
        <f t="shared" si="21"/>
        <v>7.6</v>
      </c>
      <c r="K160" s="277" t="str">
        <f t="shared" si="22"/>
        <v>КМС</v>
      </c>
      <c r="L160" s="277"/>
      <c r="M160" s="278">
        <v>7.7</v>
      </c>
      <c r="N160" s="278">
        <v>7.6</v>
      </c>
      <c r="O160" s="279">
        <f t="shared" si="23"/>
        <v>7.6</v>
      </c>
      <c r="P160" s="280" t="str">
        <f>VLOOKUP(B160,'Уч дев'!$A$3:$H$520,8,FALSE)</f>
        <v>Родионова А.И.,Конова Т.В</v>
      </c>
      <c r="Q160" s="61" t="s">
        <v>147</v>
      </c>
      <c r="AF160" s="55"/>
      <c r="AG160" s="55"/>
      <c r="AH160" s="55"/>
      <c r="AI160" s="55"/>
      <c r="AJ160" s="55"/>
      <c r="AK160" s="55"/>
      <c r="AL160" s="55"/>
    </row>
    <row r="161" spans="1:38" s="5" customFormat="1" ht="15">
      <c r="A161" s="79">
        <v>7</v>
      </c>
      <c r="B161" s="53">
        <v>580</v>
      </c>
      <c r="C161" s="54" t="str">
        <f>VLOOKUP(B161,'Уч дев'!$A$3:$H$520,2,FALSE)</f>
        <v>Жданова Екатерина</v>
      </c>
      <c r="D161" s="95" t="str">
        <f>VLOOKUP(B161,'Уч дев'!$A$3:$H$520,3,FALSE)</f>
        <v>1995</v>
      </c>
      <c r="E161" s="45" t="str">
        <f>VLOOKUP(B161,'Уч дев'!$A$3:$H$520,4,FALSE)</f>
        <v>КМС</v>
      </c>
      <c r="F161" s="54" t="str">
        <f>VLOOKUP(B161,'Уч дев'!$A$3:$H$520,5,FALSE)</f>
        <v>Тульская</v>
      </c>
      <c r="G161" s="73">
        <f>VLOOKUP(B161,'Уч дев'!$A$3:$H$520,6,FALSE)</f>
        <v>0</v>
      </c>
      <c r="H161" s="99" t="str">
        <f>VLOOKUP(B161,'Уч дев'!$A$3:$H$520,7,FALSE)</f>
        <v>ЦСП ТО</v>
      </c>
      <c r="I161" s="51">
        <f t="shared" si="21"/>
        <v>7.6</v>
      </c>
      <c r="J161" s="51">
        <f t="shared" si="21"/>
        <v>7.7</v>
      </c>
      <c r="K161" s="277" t="str">
        <f t="shared" si="22"/>
        <v>КМС</v>
      </c>
      <c r="L161" s="277"/>
      <c r="M161" s="278">
        <v>7.6</v>
      </c>
      <c r="N161" s="278">
        <v>7.7</v>
      </c>
      <c r="O161" s="279">
        <f t="shared" si="23"/>
        <v>7.6</v>
      </c>
      <c r="P161" s="280" t="str">
        <f>VLOOKUP(B161,'Уч дев'!$A$3:$H$520,8,FALSE)</f>
        <v>Ковтун Н.Н.</v>
      </c>
      <c r="Q161" s="61" t="s">
        <v>147</v>
      </c>
      <c r="AF161" s="55"/>
      <c r="AG161" s="55"/>
      <c r="AH161" s="55"/>
      <c r="AI161" s="55"/>
      <c r="AJ161" s="55"/>
      <c r="AK161" s="55"/>
      <c r="AL161" s="55"/>
    </row>
    <row r="162" spans="1:38" s="5" customFormat="1" ht="15">
      <c r="A162" s="79">
        <v>8</v>
      </c>
      <c r="B162" s="53">
        <v>593</v>
      </c>
      <c r="C162" s="54" t="str">
        <f>VLOOKUP(B162,'Уч дев'!$A$3:$H$520,2,FALSE)</f>
        <v>Тимченко Василиса</v>
      </c>
      <c r="D162" s="95" t="str">
        <f>VLOOKUP(B162,'Уч дев'!$A$3:$H$520,3,FALSE)</f>
        <v>1998</v>
      </c>
      <c r="E162" s="45" t="str">
        <f>VLOOKUP(B162,'Уч дев'!$A$3:$H$520,4,FALSE)</f>
        <v>1</v>
      </c>
      <c r="F162" s="54" t="str">
        <f>VLOOKUP(B162,'Уч дев'!$A$3:$H$520,5,FALSE)</f>
        <v>Саратовская</v>
      </c>
      <c r="G162" s="73">
        <f>VLOOKUP(B162,'Уч дев'!$A$3:$H$520,6,FALSE)</f>
        <v>0</v>
      </c>
      <c r="H162" s="99" t="str">
        <f>VLOOKUP(B162,'Уч дев'!$A$3:$H$520,7,FALSE)</f>
        <v>СДЮСШОР-6</v>
      </c>
      <c r="I162" s="51">
        <f t="shared" si="21"/>
        <v>7.8</v>
      </c>
      <c r="J162" s="51">
        <f t="shared" si="21"/>
        <v>7.8</v>
      </c>
      <c r="K162" s="277">
        <f t="shared" si="22"/>
        <v>1</v>
      </c>
      <c r="L162" s="277"/>
      <c r="M162" s="278">
        <v>7.8</v>
      </c>
      <c r="N162" s="278">
        <v>7.8</v>
      </c>
      <c r="O162" s="279">
        <f t="shared" si="23"/>
        <v>7.8</v>
      </c>
      <c r="P162" s="280" t="str">
        <f>VLOOKUP(B162,'Уч дев'!$A$3:$H$520,8,FALSE)</f>
        <v>Беликовы Ю.Б., Н.И.</v>
      </c>
      <c r="Q162" s="61" t="s">
        <v>150</v>
      </c>
      <c r="AF162" s="55"/>
      <c r="AG162" s="55"/>
      <c r="AH162" s="55"/>
      <c r="AI162" s="55"/>
      <c r="AJ162" s="55"/>
      <c r="AK162" s="55"/>
      <c r="AL162" s="55"/>
    </row>
    <row r="163" spans="1:38" s="5" customFormat="1" ht="15">
      <c r="A163" s="79">
        <v>9</v>
      </c>
      <c r="B163" s="53">
        <v>514</v>
      </c>
      <c r="C163" s="54" t="str">
        <f>VLOOKUP(B163,'Уч дев'!$A$3:$H$520,2,FALSE)</f>
        <v>Цыбатова Мария</v>
      </c>
      <c r="D163" s="95" t="str">
        <f>VLOOKUP(B163,'Уч дев'!$A$3:$H$520,3,FALSE)</f>
        <v>1997</v>
      </c>
      <c r="E163" s="45" t="str">
        <f>VLOOKUP(B163,'Уч дев'!$A$3:$H$520,4,FALSE)</f>
        <v>КМС</v>
      </c>
      <c r="F163" s="54" t="str">
        <f>VLOOKUP(B163,'Уч дев'!$A$3:$H$520,5,FALSE)</f>
        <v xml:space="preserve">Самарская </v>
      </c>
      <c r="G163" s="73">
        <f>VLOOKUP(B163,'Уч дев'!$A$3:$H$520,6,FALSE)</f>
        <v>0</v>
      </c>
      <c r="H163" s="99" t="str">
        <f>VLOOKUP(B163,'Уч дев'!$A$3:$H$520,7,FALSE)</f>
        <v xml:space="preserve"> Самарский Университет, СДЮСШОР-2</v>
      </c>
      <c r="I163" s="51">
        <f t="shared" ref="I163:I177" si="24">M163</f>
        <v>7.9</v>
      </c>
      <c r="J163" s="51"/>
      <c r="K163" s="277">
        <f t="shared" ref="K163:K176" si="25">LOOKUP(O163,$V$1:$AD$1,$V$2:$AD$2)</f>
        <v>1</v>
      </c>
      <c r="L163" s="277"/>
      <c r="M163" s="278">
        <v>7.9</v>
      </c>
      <c r="N163" s="278"/>
      <c r="O163" s="279">
        <f t="shared" ref="O163:O177" si="26">SMALL(M163:N163,1)+0</f>
        <v>7.9</v>
      </c>
      <c r="P163" s="280" t="str">
        <f>VLOOKUP(B163,'Уч дев'!$A$3:$H$520,8,FALSE)</f>
        <v>Востокова Н. П.</v>
      </c>
      <c r="Q163" s="61" t="s">
        <v>147</v>
      </c>
      <c r="AF163" s="55"/>
      <c r="AG163" s="55"/>
      <c r="AH163" s="55"/>
      <c r="AI163" s="55"/>
      <c r="AJ163" s="55"/>
      <c r="AK163" s="55"/>
      <c r="AL163" s="55"/>
    </row>
    <row r="164" spans="1:38" s="5" customFormat="1" ht="15">
      <c r="A164" s="79">
        <v>10</v>
      </c>
      <c r="B164" s="53">
        <v>363</v>
      </c>
      <c r="C164" s="54" t="str">
        <f>VLOOKUP(B164,'Уч дев'!$A$3:$H$520,2,FALSE)</f>
        <v>Золотарёва Марта</v>
      </c>
      <c r="D164" s="95" t="str">
        <f>VLOOKUP(B164,'Уч дев'!$A$3:$H$520,3,FALSE)</f>
        <v>1995</v>
      </c>
      <c r="E164" s="45" t="str">
        <f>VLOOKUP(B164,'Уч дев'!$A$3:$H$520,4,FALSE)</f>
        <v>1</v>
      </c>
      <c r="F164" s="54" t="str">
        <f>VLOOKUP(B164,'Уч дев'!$A$3:$H$520,5,FALSE)</f>
        <v>Пензенская</v>
      </c>
      <c r="G164" s="73">
        <f>VLOOKUP(B164,'Уч дев'!$A$3:$H$520,6,FALSE)</f>
        <v>0</v>
      </c>
      <c r="H164" s="99" t="str">
        <f>VLOOKUP(B164,'Уч дев'!$A$3:$H$520,7,FALSE)</f>
        <v>ПГУ</v>
      </c>
      <c r="I164" s="51">
        <f t="shared" si="24"/>
        <v>8</v>
      </c>
      <c r="J164" s="51"/>
      <c r="K164" s="277">
        <f t="shared" si="25"/>
        <v>1</v>
      </c>
      <c r="L164" s="277"/>
      <c r="M164" s="278">
        <v>8</v>
      </c>
      <c r="N164" s="278"/>
      <c r="O164" s="279">
        <f t="shared" si="26"/>
        <v>8</v>
      </c>
      <c r="P164" s="280" t="str">
        <f>VLOOKUP(B164,'Уч дев'!$A$3:$H$520,8,FALSE)</f>
        <v>Беляев С.Н</v>
      </c>
      <c r="Q164" s="61" t="s">
        <v>150</v>
      </c>
      <c r="AF164" s="55"/>
      <c r="AG164" s="55"/>
      <c r="AH164" s="55"/>
      <c r="AI164" s="55"/>
      <c r="AJ164" s="55"/>
      <c r="AK164" s="55"/>
      <c r="AL164" s="55"/>
    </row>
    <row r="165" spans="1:38" s="5" customFormat="1" ht="15">
      <c r="A165" s="79">
        <v>10</v>
      </c>
      <c r="B165" s="53">
        <v>184</v>
      </c>
      <c r="C165" s="54" t="str">
        <f>VLOOKUP(B165,'Уч дев'!$A$3:$H$520,2,FALSE)</f>
        <v>Кузнецова Дарья</v>
      </c>
      <c r="D165" s="95" t="str">
        <f>VLOOKUP(B165,'Уч дев'!$A$3:$H$520,3,FALSE)</f>
        <v>1997</v>
      </c>
      <c r="E165" s="45"/>
      <c r="F165" s="54" t="str">
        <f>VLOOKUP(B165,'Уч дев'!$A$3:$H$520,5,FALSE)</f>
        <v>Пензенская</v>
      </c>
      <c r="G165" s="73">
        <f>VLOOKUP(B165,'Уч дев'!$A$3:$H$520,6,FALSE)</f>
        <v>0</v>
      </c>
      <c r="H165" s="99" t="str">
        <f>VLOOKUP(B165,'Уч дев'!$A$3:$H$520,7,FALSE)</f>
        <v>ДЮСШ-6, ПензГТУ</v>
      </c>
      <c r="I165" s="51">
        <f t="shared" si="24"/>
        <v>8</v>
      </c>
      <c r="J165" s="51"/>
      <c r="K165" s="277">
        <f t="shared" si="25"/>
        <v>1</v>
      </c>
      <c r="L165" s="277"/>
      <c r="M165" s="278">
        <v>8</v>
      </c>
      <c r="N165" s="278"/>
      <c r="O165" s="279">
        <f t="shared" si="26"/>
        <v>8</v>
      </c>
      <c r="P165" s="280" t="str">
        <f>VLOOKUP(B165,'Уч дев'!$A$3:$H$520,8,FALSE)</f>
        <v>Болгов Л.В.</v>
      </c>
      <c r="Q165" s="61" t="s">
        <v>150</v>
      </c>
      <c r="AF165" s="55"/>
      <c r="AG165" s="55"/>
      <c r="AH165" s="55"/>
      <c r="AI165" s="55"/>
      <c r="AJ165" s="55"/>
      <c r="AK165" s="55"/>
      <c r="AL165" s="55"/>
    </row>
    <row r="166" spans="1:38" s="5" customFormat="1" ht="15">
      <c r="A166" s="79">
        <v>10</v>
      </c>
      <c r="B166" s="53">
        <v>436</v>
      </c>
      <c r="C166" s="54" t="str">
        <f>VLOOKUP(B166,'Уч дев'!$A$3:$H$520,2,FALSE)</f>
        <v>Ильина Светлана</v>
      </c>
      <c r="D166" s="95" t="str">
        <f>VLOOKUP(B166,'Уч дев'!$A$3:$H$520,3,FALSE)</f>
        <v>1997</v>
      </c>
      <c r="E166" s="45" t="str">
        <f>VLOOKUP(B166,'Уч дев'!$A$3:$H$520,4,FALSE)</f>
        <v>1</v>
      </c>
      <c r="F166" s="54" t="str">
        <f>VLOOKUP(B166,'Уч дев'!$A$3:$H$520,5,FALSE)</f>
        <v>Пензенская</v>
      </c>
      <c r="G166" s="73">
        <f>VLOOKUP(B166,'Уч дев'!$A$3:$H$520,6,FALSE)</f>
        <v>0</v>
      </c>
      <c r="H166" s="99" t="str">
        <f>VLOOKUP(B166,'Уч дев'!$A$3:$H$520,7,FALSE)</f>
        <v>ДЮСШ-6</v>
      </c>
      <c r="I166" s="51">
        <f t="shared" si="24"/>
        <v>8</v>
      </c>
      <c r="J166" s="51"/>
      <c r="K166" s="277">
        <f t="shared" si="25"/>
        <v>1</v>
      </c>
      <c r="L166" s="277"/>
      <c r="M166" s="278">
        <v>8</v>
      </c>
      <c r="N166" s="278"/>
      <c r="O166" s="279">
        <f t="shared" si="26"/>
        <v>8</v>
      </c>
      <c r="P166" s="280" t="str">
        <f>VLOOKUP(B166,'Уч дев'!$A$3:$H$520,8,FALSE)</f>
        <v>Гарынов А.А</v>
      </c>
      <c r="Q166" s="61" t="s">
        <v>600</v>
      </c>
      <c r="AF166" s="55"/>
      <c r="AG166" s="55"/>
      <c r="AH166" s="55"/>
      <c r="AI166" s="55"/>
      <c r="AJ166" s="55"/>
      <c r="AK166" s="55"/>
      <c r="AL166" s="55"/>
    </row>
    <row r="167" spans="1:38" s="5" customFormat="1" ht="15">
      <c r="A167" s="79">
        <v>10</v>
      </c>
      <c r="B167" s="53">
        <v>562</v>
      </c>
      <c r="C167" s="54" t="str">
        <f>VLOOKUP(B167,'Уч дев'!$A$3:$H$520,2,FALSE)</f>
        <v>Петрушина Ольга</v>
      </c>
      <c r="D167" s="95" t="str">
        <f>VLOOKUP(B167,'Уч дев'!$A$3:$H$520,3,FALSE)</f>
        <v>1998</v>
      </c>
      <c r="E167" s="45"/>
      <c r="F167" s="54" t="str">
        <f>VLOOKUP(B167,'Уч дев'!$A$3:$H$520,5,FALSE)</f>
        <v>Тамбовская</v>
      </c>
      <c r="G167" s="73">
        <f>VLOOKUP(B167,'Уч дев'!$A$3:$H$520,6,FALSE)</f>
        <v>0</v>
      </c>
      <c r="H167" s="99" t="str">
        <f>VLOOKUP(B167,'Уч дев'!$A$3:$H$520,7,FALSE)</f>
        <v>ДЮСШ-2 Котовск</v>
      </c>
      <c r="I167" s="51">
        <f t="shared" si="24"/>
        <v>8</v>
      </c>
      <c r="J167" s="51"/>
      <c r="K167" s="277">
        <f t="shared" si="25"/>
        <v>1</v>
      </c>
      <c r="L167" s="277"/>
      <c r="M167" s="278">
        <v>8</v>
      </c>
      <c r="N167" s="278"/>
      <c r="O167" s="279">
        <f t="shared" si="26"/>
        <v>8</v>
      </c>
      <c r="P167" s="280" t="str">
        <f>VLOOKUP(B167,'Уч дев'!$A$3:$H$520,8,FALSE)</f>
        <v>Мельникова Е.В.</v>
      </c>
      <c r="Q167" s="61" t="s">
        <v>150</v>
      </c>
      <c r="AF167" s="55"/>
      <c r="AG167" s="55"/>
      <c r="AH167" s="55"/>
      <c r="AI167" s="55"/>
      <c r="AJ167" s="55"/>
      <c r="AK167" s="55"/>
      <c r="AL167" s="55"/>
    </row>
    <row r="168" spans="1:38" s="5" customFormat="1" ht="15">
      <c r="A168" s="79">
        <v>14</v>
      </c>
      <c r="B168" s="53">
        <v>471</v>
      </c>
      <c r="C168" s="54" t="str">
        <f>VLOOKUP(B168,'Уч дев'!$A$3:$H$520,2,FALSE)</f>
        <v>Саидова Ксения</v>
      </c>
      <c r="D168" s="95" t="str">
        <f>VLOOKUP(B168,'Уч дев'!$A$3:$H$520,3,FALSE)</f>
        <v>1998</v>
      </c>
      <c r="E168" s="45">
        <f>VLOOKUP(B168,'Уч дев'!$A$3:$H$520,4,FALSE)</f>
        <v>1</v>
      </c>
      <c r="F168" s="54" t="str">
        <f>VLOOKUP(B168,'Уч дев'!$A$3:$H$520,5,FALSE)</f>
        <v xml:space="preserve">Самарская </v>
      </c>
      <c r="G168" s="73">
        <f>VLOOKUP(B168,'Уч дев'!$A$3:$H$520,6,FALSE)</f>
        <v>0</v>
      </c>
      <c r="H168" s="99" t="str">
        <f>VLOOKUP(B168,'Уч дев'!$A$3:$H$520,7,FALSE)</f>
        <v xml:space="preserve"> СДЮСШОР-2</v>
      </c>
      <c r="I168" s="51">
        <f t="shared" si="24"/>
        <v>8.1</v>
      </c>
      <c r="J168" s="51"/>
      <c r="K168" s="277">
        <f t="shared" si="25"/>
        <v>2</v>
      </c>
      <c r="L168" s="277"/>
      <c r="M168" s="278">
        <v>8.1</v>
      </c>
      <c r="N168" s="278"/>
      <c r="O168" s="279">
        <f t="shared" si="26"/>
        <v>8.1</v>
      </c>
      <c r="P168" s="280" t="str">
        <f>VLOOKUP(B168,'Уч дев'!$A$3:$H$520,8,FALSE)</f>
        <v>Иванова Ю. С.</v>
      </c>
      <c r="Q168" s="61" t="s">
        <v>600</v>
      </c>
      <c r="AF168" s="55"/>
      <c r="AG168" s="55"/>
      <c r="AH168" s="55"/>
      <c r="AI168" s="55"/>
      <c r="AJ168" s="55"/>
      <c r="AK168" s="55"/>
      <c r="AL168" s="55"/>
    </row>
    <row r="169" spans="1:38" s="5" customFormat="1" ht="15">
      <c r="A169" s="79">
        <v>14</v>
      </c>
      <c r="B169" s="53">
        <v>366</v>
      </c>
      <c r="C169" s="54" t="str">
        <f>VLOOKUP(B169,'Уч дев'!$A$3:$H$520,2,FALSE)</f>
        <v>Сивкова Дарья</v>
      </c>
      <c r="D169" s="95" t="str">
        <f>VLOOKUP(B169,'Уч дев'!$A$3:$H$520,3,FALSE)</f>
        <v>1997</v>
      </c>
      <c r="E169" s="45" t="str">
        <f>VLOOKUP(B169,'Уч дев'!$A$3:$H$520,4,FALSE)</f>
        <v>1</v>
      </c>
      <c r="F169" s="54" t="str">
        <f>VLOOKUP(B169,'Уч дев'!$A$3:$H$520,5,FALSE)</f>
        <v>Пензенская</v>
      </c>
      <c r="G169" s="73">
        <f>VLOOKUP(B169,'Уч дев'!$A$3:$H$520,6,FALSE)</f>
        <v>0</v>
      </c>
      <c r="H169" s="99" t="str">
        <f>VLOOKUP(B169,'Уч дев'!$A$3:$H$520,7,FALSE)</f>
        <v>ПГУ</v>
      </c>
      <c r="I169" s="51">
        <f t="shared" si="24"/>
        <v>8.1</v>
      </c>
      <c r="J169" s="51"/>
      <c r="K169" s="277">
        <f t="shared" si="25"/>
        <v>2</v>
      </c>
      <c r="L169" s="277"/>
      <c r="M169" s="278">
        <v>8.1</v>
      </c>
      <c r="N169" s="278"/>
      <c r="O169" s="279">
        <f t="shared" si="26"/>
        <v>8.1</v>
      </c>
      <c r="P169" s="280" t="str">
        <f>VLOOKUP(B169,'Уч дев'!$A$3:$H$520,8,FALSE)</f>
        <v>Беляев С.Н</v>
      </c>
      <c r="Q169" s="61" t="s">
        <v>601</v>
      </c>
      <c r="AF169" s="55"/>
      <c r="AG169" s="55"/>
      <c r="AH169" s="55"/>
      <c r="AI169" s="55"/>
      <c r="AJ169" s="55"/>
      <c r="AK169" s="55"/>
      <c r="AL169" s="55"/>
    </row>
    <row r="170" spans="1:38" s="5" customFormat="1" ht="15">
      <c r="A170" s="79">
        <v>16</v>
      </c>
      <c r="B170" s="53">
        <v>528</v>
      </c>
      <c r="C170" s="54" t="str">
        <f>VLOOKUP(B170,'Уч дев'!$A$3:$H$520,2,FALSE)</f>
        <v>Денисюк Алина</v>
      </c>
      <c r="D170" s="95">
        <f>VLOOKUP(B170,'Уч дев'!$A$3:$H$520,3,FALSE)</f>
        <v>1994</v>
      </c>
      <c r="E170" s="45">
        <f>VLOOKUP(B170,'Уч дев'!$A$3:$H$520,4,FALSE)</f>
        <v>1</v>
      </c>
      <c r="F170" s="54" t="str">
        <f>VLOOKUP(B170,'Уч дев'!$A$3:$H$520,5,FALSE)</f>
        <v>Самарская</v>
      </c>
      <c r="G170" s="73">
        <f>VLOOKUP(B170,'Уч дев'!$A$3:$H$520,6,FALSE)</f>
        <v>0</v>
      </c>
      <c r="H170" s="99" t="str">
        <f>VLOOKUP(B170,'Уч дев'!$A$3:$H$520,7,FALSE)</f>
        <v xml:space="preserve"> Самарский Университет, СДЮСШОР-2</v>
      </c>
      <c r="I170" s="51">
        <f t="shared" si="24"/>
        <v>8.1999999999999993</v>
      </c>
      <c r="J170" s="51"/>
      <c r="K170" s="277">
        <f t="shared" si="25"/>
        <v>2</v>
      </c>
      <c r="L170" s="277"/>
      <c r="M170" s="278">
        <v>8.1999999999999993</v>
      </c>
      <c r="N170" s="278"/>
      <c r="O170" s="279">
        <f t="shared" si="26"/>
        <v>8.1999999999999993</v>
      </c>
      <c r="P170" s="297" t="str">
        <f>VLOOKUP(B170,'Уч дев'!$A$3:$H$520,8,FALSE)</f>
        <v>Кальбердин И. С., Зайцев И. С., Андронов Ю. В.</v>
      </c>
      <c r="Q170" s="61" t="s">
        <v>600</v>
      </c>
      <c r="AF170" s="55"/>
      <c r="AG170" s="55"/>
      <c r="AH170" s="55"/>
      <c r="AI170" s="55"/>
      <c r="AJ170" s="55"/>
      <c r="AK170" s="55"/>
      <c r="AL170" s="55"/>
    </row>
    <row r="171" spans="1:38" s="5" customFormat="1" ht="15">
      <c r="A171" s="79">
        <v>17</v>
      </c>
      <c r="B171" s="53">
        <v>450</v>
      </c>
      <c r="C171" s="54" t="str">
        <f>VLOOKUP(B171,'Уч дев'!$A$3:$H$520,2,FALSE)</f>
        <v>Кошелькова Ольга</v>
      </c>
      <c r="D171" s="95" t="str">
        <f>VLOOKUP(B171,'Уч дев'!$A$3:$H$520,3,FALSE)</f>
        <v>1998</v>
      </c>
      <c r="E171" s="45"/>
      <c r="F171" s="54" t="str">
        <f>VLOOKUP(B171,'Уч дев'!$A$3:$H$520,5,FALSE)</f>
        <v>Пензенская</v>
      </c>
      <c r="G171" s="73">
        <f>VLOOKUP(B171,'Уч дев'!$A$3:$H$520,6,FALSE)</f>
        <v>0</v>
      </c>
      <c r="H171" s="99" t="str">
        <f>VLOOKUP(B171,'Уч дев'!$A$3:$H$520,7,FALSE)</f>
        <v>ДЮСШ-6</v>
      </c>
      <c r="I171" s="51">
        <f t="shared" si="24"/>
        <v>8.3000000000000007</v>
      </c>
      <c r="J171" s="51"/>
      <c r="K171" s="277">
        <f t="shared" si="25"/>
        <v>2</v>
      </c>
      <c r="L171" s="277"/>
      <c r="M171" s="278">
        <v>8.3000000000000007</v>
      </c>
      <c r="N171" s="278"/>
      <c r="O171" s="279">
        <f t="shared" si="26"/>
        <v>8.3000000000000007</v>
      </c>
      <c r="P171" s="280" t="str">
        <f>VLOOKUP(B171,'Уч дев'!$A$3:$H$520,8,FALSE)</f>
        <v>Дубоносова С.В.</v>
      </c>
      <c r="Q171" s="61" t="s">
        <v>600</v>
      </c>
      <c r="AF171" s="55"/>
      <c r="AG171" s="55"/>
      <c r="AH171" s="55"/>
      <c r="AI171" s="55"/>
      <c r="AJ171" s="55"/>
      <c r="AK171" s="55"/>
      <c r="AL171" s="55"/>
    </row>
    <row r="172" spans="1:38" s="5" customFormat="1" ht="15">
      <c r="A172" s="79">
        <v>18</v>
      </c>
      <c r="B172" s="53">
        <v>17</v>
      </c>
      <c r="C172" s="54" t="str">
        <f>VLOOKUP(B172,'Уч дев'!$A$3:$H$520,2,FALSE)</f>
        <v>Мишина Татьяна</v>
      </c>
      <c r="D172" s="95" t="str">
        <f>VLOOKUP(B172,'Уч дев'!$A$3:$H$520,3,FALSE)</f>
        <v>1998</v>
      </c>
      <c r="E172" s="45">
        <f>VLOOKUP(B172,'Уч дев'!$A$3:$H$520,4,FALSE)</f>
        <v>2</v>
      </c>
      <c r="F172" s="54" t="str">
        <f>VLOOKUP(B172,'Уч дев'!$A$3:$H$520,5,FALSE)</f>
        <v>Тамбовская</v>
      </c>
      <c r="G172" s="73">
        <f>VLOOKUP(B172,'Уч дев'!$A$3:$H$520,6,FALSE)</f>
        <v>0</v>
      </c>
      <c r="H172" s="99" t="str">
        <f>VLOOKUP(B172,'Уч дев'!$A$3:$H$520,7,FALSE)</f>
        <v>Мичуринский ГАУ</v>
      </c>
      <c r="I172" s="51">
        <f t="shared" si="24"/>
        <v>8.4</v>
      </c>
      <c r="J172" s="51"/>
      <c r="K172" s="277">
        <f t="shared" si="25"/>
        <v>2</v>
      </c>
      <c r="L172" s="277"/>
      <c r="M172" s="278">
        <v>8.4</v>
      </c>
      <c r="N172" s="278"/>
      <c r="O172" s="279">
        <f t="shared" si="26"/>
        <v>8.4</v>
      </c>
      <c r="P172" s="280" t="str">
        <f>VLOOKUP(B172,'Уч дев'!$A$3:$H$520,8,FALSE)</f>
        <v>Мироненко В.И.</v>
      </c>
      <c r="Q172" s="61" t="s">
        <v>601</v>
      </c>
      <c r="AF172" s="55"/>
      <c r="AG172" s="55"/>
      <c r="AH172" s="55"/>
      <c r="AI172" s="55"/>
      <c r="AJ172" s="55"/>
      <c r="AK172" s="55"/>
      <c r="AL172" s="55"/>
    </row>
    <row r="173" spans="1:38" s="5" customFormat="1" ht="15">
      <c r="A173" s="79">
        <v>18</v>
      </c>
      <c r="B173" s="53">
        <v>174</v>
      </c>
      <c r="C173" s="54" t="str">
        <f>VLOOKUP(B173,'Уч дев'!$A$3:$H$520,2,FALSE)</f>
        <v>Лёвина Татьяна</v>
      </c>
      <c r="D173" s="95" t="str">
        <f>VLOOKUP(B173,'Уч дев'!$A$3:$H$520,3,FALSE)</f>
        <v>1998</v>
      </c>
      <c r="E173" s="45" t="str">
        <f>VLOOKUP(B173,'Уч дев'!$A$3:$H$520,4,FALSE)</f>
        <v>1</v>
      </c>
      <c r="F173" s="54" t="str">
        <f>VLOOKUP(B173,'Уч дев'!$A$3:$H$520,5,FALSE)</f>
        <v>Мордовия</v>
      </c>
      <c r="G173" s="73">
        <f>VLOOKUP(B173,'Уч дев'!$A$3:$H$520,6,FALSE)</f>
        <v>0</v>
      </c>
      <c r="H173" s="99" t="str">
        <f>VLOOKUP(B173,'Уч дев'!$A$3:$H$520,7,FALSE)</f>
        <v>МГУ им. Н. П. Огарёва</v>
      </c>
      <c r="I173" s="51">
        <f t="shared" si="24"/>
        <v>8.4</v>
      </c>
      <c r="J173" s="51"/>
      <c r="K173" s="277">
        <f t="shared" si="25"/>
        <v>2</v>
      </c>
      <c r="L173" s="277"/>
      <c r="M173" s="278">
        <v>8.4</v>
      </c>
      <c r="N173" s="278"/>
      <c r="O173" s="279">
        <f t="shared" si="26"/>
        <v>8.4</v>
      </c>
      <c r="P173" s="280" t="str">
        <f>VLOOKUP(B173,'Уч дев'!$A$3:$H$520,8,FALSE)</f>
        <v>Бареев Ю. К.</v>
      </c>
      <c r="Q173" s="61" t="s">
        <v>632</v>
      </c>
      <c r="AF173" s="55"/>
      <c r="AG173" s="55"/>
      <c r="AH173" s="55"/>
      <c r="AI173" s="55"/>
      <c r="AJ173" s="55"/>
      <c r="AK173" s="55"/>
      <c r="AL173" s="55"/>
    </row>
    <row r="174" spans="1:38" s="5" customFormat="1" ht="15">
      <c r="A174" s="79">
        <v>18</v>
      </c>
      <c r="B174" s="53">
        <v>183</v>
      </c>
      <c r="C174" s="54" t="str">
        <f>VLOOKUP(B174,'Уч дев'!$A$3:$H$520,2,FALSE)</f>
        <v>Кузнецова Виктория</v>
      </c>
      <c r="D174" s="95" t="str">
        <f>VLOOKUP(B174,'Уч дев'!$A$3:$H$520,3,FALSE)</f>
        <v>1996</v>
      </c>
      <c r="E174" s="45"/>
      <c r="F174" s="54" t="str">
        <f>VLOOKUP(B174,'Уч дев'!$A$3:$H$520,5,FALSE)</f>
        <v>Пензенская</v>
      </c>
      <c r="G174" s="73">
        <f>VLOOKUP(B174,'Уч дев'!$A$3:$H$520,6,FALSE)</f>
        <v>0</v>
      </c>
      <c r="H174" s="99" t="str">
        <f>VLOOKUP(B174,'Уч дев'!$A$3:$H$520,7,FALSE)</f>
        <v>ДЮСШ-6, ПензГТУ</v>
      </c>
      <c r="I174" s="51">
        <f t="shared" si="24"/>
        <v>8.4</v>
      </c>
      <c r="J174" s="51"/>
      <c r="K174" s="277">
        <f t="shared" si="25"/>
        <v>2</v>
      </c>
      <c r="L174" s="277"/>
      <c r="M174" s="278">
        <v>8.4</v>
      </c>
      <c r="N174" s="278"/>
      <c r="O174" s="279">
        <f t="shared" si="26"/>
        <v>8.4</v>
      </c>
      <c r="P174" s="280" t="str">
        <f>VLOOKUP(B174,'Уч дев'!$A$3:$H$520,8,FALSE)</f>
        <v>Болгов Л.В.</v>
      </c>
      <c r="Q174" s="61" t="s">
        <v>601</v>
      </c>
      <c r="AF174" s="55"/>
      <c r="AG174" s="55"/>
      <c r="AH174" s="55"/>
      <c r="AI174" s="55"/>
      <c r="AJ174" s="55"/>
      <c r="AK174" s="55"/>
      <c r="AL174" s="55"/>
    </row>
    <row r="175" spans="1:38" s="5" customFormat="1" ht="15">
      <c r="A175" s="79">
        <v>21</v>
      </c>
      <c r="B175" s="53">
        <v>134</v>
      </c>
      <c r="C175" s="54" t="str">
        <f>VLOOKUP(B175,'Уч дев'!$A$3:$H$520,2,FALSE)</f>
        <v>Чернецова Ольга</v>
      </c>
      <c r="D175" s="95" t="str">
        <f>VLOOKUP(B175,'Уч дев'!$A$3:$H$520,3,FALSE)</f>
        <v>1997</v>
      </c>
      <c r="E175" s="45" t="str">
        <f>VLOOKUP(B175,'Уч дев'!$A$3:$H$520,4,FALSE)</f>
        <v>2</v>
      </c>
      <c r="F175" s="54" t="str">
        <f>VLOOKUP(B175,'Уч дев'!$A$3:$H$520,5,FALSE)</f>
        <v>Пензенская</v>
      </c>
      <c r="G175" s="73">
        <f>VLOOKUP(B175,'Уч дев'!$A$3:$H$520,6,FALSE)</f>
        <v>0</v>
      </c>
      <c r="H175" s="99" t="str">
        <f>VLOOKUP(B175,'Уч дев'!$A$3:$H$520,7,FALSE)</f>
        <v>ПГУАС</v>
      </c>
      <c r="I175" s="51">
        <f t="shared" si="24"/>
        <v>8.6</v>
      </c>
      <c r="J175" s="51"/>
      <c r="K175" s="277">
        <f t="shared" si="25"/>
        <v>3</v>
      </c>
      <c r="L175" s="277"/>
      <c r="M175" s="278">
        <v>8.6</v>
      </c>
      <c r="N175" s="278"/>
      <c r="O175" s="279">
        <f t="shared" si="26"/>
        <v>8.6</v>
      </c>
      <c r="P175" s="280" t="str">
        <f>VLOOKUP(B175,'Уч дев'!$A$3:$H$520,8,FALSE)</f>
        <v>Аксенов А.В., Казуров М.А.</v>
      </c>
      <c r="Q175" s="61" t="s">
        <v>632</v>
      </c>
      <c r="AF175" s="55"/>
      <c r="AG175" s="55"/>
      <c r="AH175" s="55"/>
      <c r="AI175" s="55"/>
      <c r="AJ175" s="55"/>
      <c r="AK175" s="55"/>
      <c r="AL175" s="55"/>
    </row>
    <row r="176" spans="1:38" s="5" customFormat="1" ht="15">
      <c r="A176" s="79">
        <v>22</v>
      </c>
      <c r="B176" s="53">
        <v>367</v>
      </c>
      <c r="C176" s="54" t="str">
        <f>VLOOKUP(B176,'Уч дев'!$A$3:$H$520,2,FALSE)</f>
        <v>Борискина Мария</v>
      </c>
      <c r="D176" s="95" t="str">
        <f>VLOOKUP(B176,'Уч дев'!$A$3:$H$520,3,FALSE)</f>
        <v>1996</v>
      </c>
      <c r="E176" s="45" t="str">
        <f>VLOOKUP(B176,'Уч дев'!$A$3:$H$520,4,FALSE)</f>
        <v>2</v>
      </c>
      <c r="F176" s="54" t="str">
        <f>VLOOKUP(B176,'Уч дев'!$A$3:$H$520,5,FALSE)</f>
        <v>Пензенская</v>
      </c>
      <c r="G176" s="73">
        <f>VLOOKUP(B176,'Уч дев'!$A$3:$H$520,6,FALSE)</f>
        <v>0</v>
      </c>
      <c r="H176" s="99" t="str">
        <f>VLOOKUP(B176,'Уч дев'!$A$3:$H$520,7,FALSE)</f>
        <v>ПГУ</v>
      </c>
      <c r="I176" s="51">
        <f t="shared" si="24"/>
        <v>8.6999999999999993</v>
      </c>
      <c r="J176" s="51"/>
      <c r="K176" s="277">
        <f t="shared" si="25"/>
        <v>3</v>
      </c>
      <c r="L176" s="277"/>
      <c r="M176" s="278">
        <v>8.6999999999999993</v>
      </c>
      <c r="N176" s="278"/>
      <c r="O176" s="279">
        <f t="shared" si="26"/>
        <v>8.6999999999999993</v>
      </c>
      <c r="P176" s="280" t="str">
        <f>VLOOKUP(B176,'Уч дев'!$A$3:$H$520,8,FALSE)</f>
        <v>Беляев С.Н, Скуднов В.М</v>
      </c>
      <c r="Q176" s="61" t="s">
        <v>601</v>
      </c>
      <c r="AF176" s="55"/>
      <c r="AG176" s="55"/>
      <c r="AH176" s="55"/>
      <c r="AI176" s="55"/>
      <c r="AJ176" s="55"/>
      <c r="AK176" s="55"/>
      <c r="AL176" s="55"/>
    </row>
    <row r="177" spans="1:38" s="5" customFormat="1" ht="15" hidden="1">
      <c r="A177" s="79"/>
      <c r="B177" s="53">
        <v>152</v>
      </c>
      <c r="C177" s="54" t="str">
        <f>VLOOKUP(B177,'Уч дев'!$A$3:$H$520,2,FALSE)</f>
        <v>Бабошкина Татьяна</v>
      </c>
      <c r="D177" s="95" t="str">
        <f>VLOOKUP(B177,'Уч дев'!$A$3:$H$520,3,FALSE)</f>
        <v>1998</v>
      </c>
      <c r="E177" s="45">
        <f>VLOOKUP(B177,'Уч дев'!$A$3:$H$520,4,FALSE)</f>
        <v>1</v>
      </c>
      <c r="F177" s="54" t="str">
        <f>VLOOKUP(B177,'Уч дев'!$A$3:$H$520,5,FALSE)</f>
        <v>Мордовия</v>
      </c>
      <c r="G177" s="73">
        <f>VLOOKUP(B177,'Уч дев'!$A$3:$H$520,6,FALSE)</f>
        <v>0</v>
      </c>
      <c r="H177" s="99" t="str">
        <f>VLOOKUP(B177,'Уч дев'!$A$3:$H$520,7,FALSE)</f>
        <v>МГУ им. Н. П. Огарёва</v>
      </c>
      <c r="I177" s="51" t="str">
        <f t="shared" si="24"/>
        <v>н.я</v>
      </c>
      <c r="J177" s="51"/>
      <c r="K177" s="277"/>
      <c r="L177" s="277"/>
      <c r="M177" s="278" t="s">
        <v>625</v>
      </c>
      <c r="N177" s="278"/>
      <c r="O177" s="279" t="e">
        <f t="shared" si="26"/>
        <v>#NUM!</v>
      </c>
      <c r="P177" s="280" t="str">
        <f>VLOOKUP(B177,'Уч дев'!$A$3:$H$520,8,FALSE)</f>
        <v>Разов В. Н.</v>
      </c>
      <c r="Q177" s="61"/>
      <c r="AF177" s="55"/>
      <c r="AG177" s="55"/>
      <c r="AH177" s="55"/>
      <c r="AI177" s="55"/>
      <c r="AJ177" s="55"/>
      <c r="AK177" s="55"/>
      <c r="AL177" s="55"/>
    </row>
    <row r="178" spans="1:38">
      <c r="A178" s="79"/>
      <c r="B178" s="55"/>
      <c r="C178" s="5"/>
      <c r="D178" s="271"/>
      <c r="E178" s="55"/>
      <c r="F178" s="272"/>
      <c r="G178" s="273"/>
      <c r="H178" s="262"/>
      <c r="I178" s="274"/>
      <c r="J178" s="274"/>
      <c r="K178" s="55"/>
      <c r="L178" s="55"/>
      <c r="M178" s="274"/>
      <c r="N178" s="274"/>
      <c r="O178" s="274"/>
      <c r="P178" s="5"/>
      <c r="Q178" s="61"/>
      <c r="R178" s="5"/>
      <c r="S178" s="5"/>
      <c r="T178" s="5"/>
      <c r="U178" s="5"/>
    </row>
    <row r="179" spans="1:38">
      <c r="A179" s="79"/>
      <c r="B179" s="55"/>
      <c r="C179" s="5"/>
      <c r="D179" s="271"/>
      <c r="E179" s="55"/>
      <c r="F179" s="272"/>
      <c r="G179" s="273"/>
      <c r="H179" s="262"/>
      <c r="I179" s="274"/>
      <c r="J179" s="274"/>
      <c r="K179" s="55"/>
      <c r="L179" s="55"/>
      <c r="M179" s="274"/>
      <c r="N179" s="274"/>
      <c r="O179" s="274"/>
      <c r="P179" s="5"/>
      <c r="Q179" s="61"/>
      <c r="R179" s="5"/>
      <c r="S179" s="5"/>
      <c r="T179" s="5"/>
      <c r="U179" s="5"/>
    </row>
    <row r="180" spans="1:38">
      <c r="A180" s="79"/>
      <c r="B180" s="55"/>
      <c r="C180" s="5"/>
      <c r="D180" s="271"/>
      <c r="E180" s="55"/>
      <c r="F180" s="272"/>
      <c r="G180" s="273"/>
      <c r="H180" s="262"/>
      <c r="I180" s="274"/>
      <c r="J180" s="274"/>
      <c r="K180" s="55"/>
      <c r="L180" s="55"/>
      <c r="M180" s="274"/>
      <c r="N180" s="274"/>
      <c r="O180" s="274"/>
      <c r="P180" s="5"/>
      <c r="Q180" s="61"/>
      <c r="R180" s="5"/>
      <c r="S180" s="5"/>
      <c r="T180" s="5"/>
      <c r="U180" s="5"/>
    </row>
  </sheetData>
  <sheetProtection password="C628" sheet="1" objects="1" scenarios="1" formatCells="0" formatColumns="0" formatRows="0" insertColumns="0" insertRows="0" insertHyperlinks="0" deleteColumns="0" deleteRows="0"/>
  <sortState ref="A163:AL170">
    <sortCondition ref="A163:A170"/>
  </sortState>
  <customSheetViews>
    <customSheetView guid="{948F6758-08EB-455E-9DF2-723DFC2E4E47}" showPageBreaks="1" printArea="1" hiddenRows="1" hiddenColumns="1" view="pageBreakPreview" topLeftCell="A48">
      <selection activeCell="L153" sqref="L153"/>
      <rowBreaks count="3" manualBreakCount="3">
        <brk id="72" max="20" man="1"/>
        <brk id="110" max="20" man="1"/>
        <brk id="148" max="20" man="1"/>
      </rowBreaks>
      <colBreaks count="1" manualBreakCount="1">
        <brk id="16" max="175" man="1"/>
      </colBreaks>
      <pageMargins left="0.19685039370078741" right="0.15748031496062992" top="0.15748031496062992" bottom="0.15748031496062992" header="0.15748031496062992" footer="0.15748031496062992"/>
      <printOptions horizontalCentered="1"/>
      <pageSetup paperSize="9" scale="96" fitToHeight="6" orientation="landscape" r:id="rId1"/>
      <headerFooter alignWithMargins="0"/>
    </customSheetView>
    <customSheetView guid="{AB6DF331-6F3D-4A04-9B31-9285668B630A}" showPageBreaks="1" view="pageBreakPreview" topLeftCell="A7">
      <selection activeCell="H18" sqref="H18"/>
      <pageMargins left="0.19685039370078741" right="0.18" top="0.15748031496062992" bottom="0.15748031496062992" header="0.15748031496062992" footer="0.15748031496062992"/>
      <printOptions horizontalCentered="1"/>
      <pageSetup paperSize="9" scale="84" fitToHeight="2" orientation="landscape" r:id="rId2"/>
      <headerFooter alignWithMargins="0"/>
    </customSheetView>
    <customSheetView guid="{2CB5C6AB-8CA4-4A12-8C86-30C44E11A564}" showPageBreaks="1" printArea="1" hiddenColumns="1" view="pageBreakPreview">
      <selection activeCell="C51" sqref="C51"/>
      <pageMargins left="0.16" right="0.21" top="0.15748031496062992" bottom="0.15748031496062992" header="0.15748031496062992" footer="0.15748031496062992"/>
      <printOptions horizontalCentered="1"/>
      <pageSetup paperSize="9" scale="87" fitToHeight="2" orientation="landscape" r:id="rId3"/>
      <headerFooter alignWithMargins="0"/>
    </customSheetView>
    <customSheetView guid="{E0265204-5B2C-4292-A8DA-1DD6D4FE42BA}" showPageBreaks="1" printArea="1" hiddenColumns="1" view="pageBreakPreview" topLeftCell="D4">
      <selection activeCell="AA13" sqref="Y13:AA13"/>
      <colBreaks count="1" manualBreakCount="1">
        <brk id="27" max="61" man="1"/>
      </colBreaks>
      <pageMargins left="0.15748031496062992" right="0.15748031496062992" top="0.15748031496062992" bottom="0.15748031496062992" header="0.15748031496062992" footer="0.15748031496062992"/>
      <printOptions horizontalCentered="1"/>
      <pageSetup paperSize="9" fitToHeight="2" orientation="portrait" r:id="rId4"/>
      <headerFooter alignWithMargins="0"/>
    </customSheetView>
    <customSheetView guid="{2538E0EF-40E4-4BF7-A70C-02D0F1797991}" showPageBreaks="1" view="pageBreakPreview" showRuler="0" topLeftCell="M1">
      <selection activeCell="AE18" sqref="AE18"/>
      <colBreaks count="1" manualBreakCount="1">
        <brk id="29" max="74" man="1"/>
      </colBreaks>
      <pageMargins left="0.16" right="0.17" top="0.15748031496062992" bottom="0.15748031496062992" header="0.15748031496062992" footer="0.15748031496062992"/>
      <printOptions horizontalCentered="1"/>
      <pageSetup paperSize="9" scale="49" fitToHeight="2" orientation="landscape" r:id="rId5"/>
      <headerFooter alignWithMargins="0"/>
    </customSheetView>
    <customSheetView guid="{A52F393E-587E-40A2-B224-F36DC3F0F66D}" showPageBreaks="1" printArea="1" hiddenColumns="1" view="pageBreakPreview" topLeftCell="D8">
      <selection activeCell="F18" sqref="F18"/>
      <rowBreaks count="1" manualBreakCount="1">
        <brk id="44" max="28" man="1"/>
      </rowBreaks>
      <colBreaks count="3" manualBreakCount="3">
        <brk id="29" max="127" man="1"/>
        <brk id="44" max="129" man="1"/>
        <brk id="45" max="129" man="1"/>
      </colBreaks>
      <pageMargins left="0.2" right="0.15748031496062992" top="0.15748031496062992" bottom="0.15748031496062992" header="0.15748031496062992" footer="0.15748031496062992"/>
      <printOptions horizontalCentered="1"/>
      <pageSetup paperSize="9" fitToHeight="2" orientation="portrait" r:id="rId6"/>
      <headerFooter alignWithMargins="0"/>
    </customSheetView>
    <customSheetView guid="{4654A10B-BF2C-4F91-B821-84CF341F9FF3}" scale="90" showPageBreaks="1" printArea="1" hiddenRows="1" hiddenColumns="1" view="pageBreakPreview" topLeftCell="A39">
      <selection activeCell="C54" sqref="C54"/>
      <rowBreaks count="3" manualBreakCount="3">
        <brk id="72" max="12" man="1"/>
        <brk id="112" max="12" man="1"/>
        <brk id="152" max="12" man="1"/>
      </rowBreaks>
      <pageMargins left="0.15748031496062992" right="0.19685039370078741" top="0.15748031496062992" bottom="0.15748031496062992" header="0.15748031496062992" footer="0.15748031496062992"/>
      <printOptions horizontalCentered="1"/>
      <pageSetup paperSize="9" fitToHeight="2" orientation="landscape" r:id="rId7"/>
      <headerFooter alignWithMargins="0"/>
    </customSheetView>
    <customSheetView guid="{E05EE54E-E471-44B0-925C-BA927179E512}" showPageBreaks="1" printArea="1" hiddenRows="1" hiddenColumns="1" view="pageBreakPreview">
      <selection activeCell="L11" sqref="L11"/>
      <rowBreaks count="3" manualBreakCount="3">
        <brk id="73" max="20" man="1"/>
        <brk id="111" max="20" man="1"/>
        <brk id="149" max="20" man="1"/>
      </rowBreaks>
      <colBreaks count="1" manualBreakCount="1">
        <brk id="16" max="175" man="1"/>
      </colBreaks>
      <pageMargins left="0.19685039370078741" right="0.15748031496062992" top="0.15748031496062992" bottom="0.15748031496062992" header="0.15748031496062992" footer="0.15748031496062992"/>
      <printOptions horizontalCentered="1"/>
      <pageSetup paperSize="9" scale="96" fitToHeight="6" orientation="landscape" r:id="rId8"/>
      <headerFooter alignWithMargins="0"/>
    </customSheetView>
  </customSheetViews>
  <mergeCells count="27">
    <mergeCell ref="A75:U75"/>
    <mergeCell ref="A1:U1"/>
    <mergeCell ref="A2:U2"/>
    <mergeCell ref="A9:U9"/>
    <mergeCell ref="A6:U6"/>
    <mergeCell ref="Q13:S13"/>
    <mergeCell ref="S12:U12"/>
    <mergeCell ref="Q12:R12"/>
    <mergeCell ref="A5:U5"/>
    <mergeCell ref="D7:O7"/>
    <mergeCell ref="P7:U7"/>
    <mergeCell ref="A10:U10"/>
    <mergeCell ref="A74:U74"/>
    <mergeCell ref="Q154:S154"/>
    <mergeCell ref="A150:U150"/>
    <mergeCell ref="A151:U151"/>
    <mergeCell ref="Q153:R153"/>
    <mergeCell ref="S153:U153"/>
    <mergeCell ref="I148:J148"/>
    <mergeCell ref="Q77:R77"/>
    <mergeCell ref="S77:U77"/>
    <mergeCell ref="Q78:S78"/>
    <mergeCell ref="Q118:S118"/>
    <mergeCell ref="Q117:R117"/>
    <mergeCell ref="S117:U117"/>
    <mergeCell ref="A114:U114"/>
    <mergeCell ref="A115:U115"/>
  </mergeCells>
  <phoneticPr fontId="7" type="noConversion"/>
  <printOptions horizontalCentered="1"/>
  <pageMargins left="0.19685039370078741" right="0.15748031496062992" top="0.15748031496062992" bottom="0.15748031496062992" header="0.15748031496062992" footer="0.15748031496062992"/>
  <pageSetup paperSize="9" scale="92" fitToHeight="5" orientation="landscape" r:id="rId9"/>
  <headerFooter alignWithMargins="0"/>
  <rowBreaks count="3" manualBreakCount="3">
    <brk id="73" max="20" man="1"/>
    <brk id="111" max="20" man="1"/>
    <brk id="148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N53"/>
  <sheetViews>
    <sheetView view="pageBreakPreview" zoomScaleSheetLayoutView="100" workbookViewId="0">
      <selection activeCell="C40" sqref="C40"/>
    </sheetView>
  </sheetViews>
  <sheetFormatPr defaultRowHeight="12.75"/>
  <cols>
    <col min="1" max="1" width="5" style="15" customWidth="1"/>
    <col min="2" max="2" width="4.85546875" style="13" customWidth="1"/>
    <col min="3" max="3" width="25.140625" style="6" customWidth="1"/>
    <col min="4" max="4" width="8.42578125" style="90" customWidth="1"/>
    <col min="5" max="5" width="6" style="13" customWidth="1"/>
    <col min="6" max="6" width="17.42578125" style="9" customWidth="1"/>
    <col min="7" max="7" width="10.7109375" style="74" customWidth="1"/>
    <col min="8" max="8" width="28.28515625" style="68" customWidth="1"/>
    <col min="9" max="9" width="8.28515625" style="63" customWidth="1"/>
    <col min="10" max="10" width="5" style="91" customWidth="1"/>
    <col min="11" max="12" width="5" style="6" customWidth="1"/>
    <col min="13" max="13" width="7.28515625" style="6" customWidth="1"/>
    <col min="14" max="14" width="5.5703125" style="6" customWidth="1"/>
    <col min="15" max="16384" width="9.140625" style="6"/>
  </cols>
  <sheetData>
    <row r="1" spans="1:14" ht="15.75" customHeight="1">
      <c r="A1" s="352" t="s">
        <v>30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3"/>
    </row>
    <row r="2" spans="1:14" ht="13.5" customHeight="1">
      <c r="A2" s="354" t="s">
        <v>49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</row>
    <row r="3" spans="1:14" s="16" customFormat="1" ht="8.25" customHeight="1"/>
    <row r="4" spans="1:14" s="16" customFormat="1" ht="8.25" customHeight="1">
      <c r="A4" s="14"/>
      <c r="B4" s="12"/>
      <c r="C4" s="12"/>
      <c r="D4" s="89"/>
      <c r="E4" s="12"/>
      <c r="F4" s="19"/>
      <c r="G4" s="74"/>
      <c r="H4" s="68"/>
      <c r="I4" s="47"/>
      <c r="J4" s="71"/>
    </row>
    <row r="5" spans="1:14" s="16" customFormat="1" ht="16.5" customHeight="1">
      <c r="A5" s="352" t="s">
        <v>48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</row>
    <row r="6" spans="1:14" s="16" customFormat="1" ht="21" customHeight="1">
      <c r="A6" s="355" t="s">
        <v>77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</row>
    <row r="7" spans="1:14" s="16" customFormat="1" ht="15.75" customHeight="1">
      <c r="A7" s="14"/>
      <c r="B7" s="12"/>
      <c r="C7" s="19" t="s">
        <v>1</v>
      </c>
      <c r="D7" s="359" t="s">
        <v>58</v>
      </c>
      <c r="E7" s="359"/>
      <c r="F7" s="359"/>
      <c r="G7" s="359"/>
      <c r="H7" s="359"/>
      <c r="I7" s="359"/>
      <c r="J7" s="360" t="s">
        <v>78</v>
      </c>
      <c r="K7" s="360"/>
      <c r="L7" s="360"/>
      <c r="M7" s="360"/>
      <c r="N7" s="360"/>
    </row>
    <row r="8" spans="1:14" s="16" customFormat="1" ht="15.75" customHeight="1">
      <c r="A8" s="352" t="s">
        <v>67</v>
      </c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</row>
    <row r="9" spans="1:14" s="16" customFormat="1" ht="15.75" customHeight="1">
      <c r="A9" s="361" t="s">
        <v>59</v>
      </c>
      <c r="B9" s="361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</row>
    <row r="10" spans="1:14" ht="12.75" customHeight="1">
      <c r="A10" s="28"/>
      <c r="B10" s="56"/>
      <c r="C10" s="31"/>
      <c r="D10" s="92"/>
      <c r="E10" s="28"/>
      <c r="F10" s="28"/>
      <c r="G10" s="75"/>
      <c r="I10" s="28"/>
      <c r="J10" s="97"/>
      <c r="K10" s="28"/>
      <c r="L10" s="28"/>
      <c r="M10" s="28"/>
      <c r="N10" s="28"/>
    </row>
    <row r="11" spans="1:14" s="26" customFormat="1" ht="13.5" customHeight="1">
      <c r="A11" s="30"/>
      <c r="B11" s="56"/>
      <c r="C11" s="33" t="s">
        <v>47</v>
      </c>
      <c r="D11" s="93"/>
      <c r="E11" s="32"/>
      <c r="F11" s="29"/>
      <c r="G11" s="76"/>
      <c r="I11" s="363" t="s">
        <v>29</v>
      </c>
      <c r="J11" s="363"/>
      <c r="K11" s="363"/>
      <c r="L11" s="357"/>
      <c r="M11" s="357"/>
      <c r="N11" s="357"/>
    </row>
    <row r="12" spans="1:14" s="27" customFormat="1" ht="24.75" customHeight="1">
      <c r="A12" s="34" t="s">
        <v>53</v>
      </c>
      <c r="B12" s="34" t="s">
        <v>25</v>
      </c>
      <c r="C12" s="34" t="s">
        <v>3</v>
      </c>
      <c r="D12" s="94" t="s">
        <v>4</v>
      </c>
      <c r="E12" s="34" t="s">
        <v>5</v>
      </c>
      <c r="F12" s="34" t="s">
        <v>6</v>
      </c>
      <c r="G12" s="34" t="s">
        <v>7</v>
      </c>
      <c r="H12" s="85" t="s">
        <v>8</v>
      </c>
      <c r="I12" s="81" t="s">
        <v>66</v>
      </c>
      <c r="J12" s="362" t="s">
        <v>12</v>
      </c>
      <c r="K12" s="362"/>
      <c r="L12" s="362"/>
      <c r="M12" s="119" t="s">
        <v>13</v>
      </c>
      <c r="N12" s="35" t="s">
        <v>2</v>
      </c>
    </row>
    <row r="13" spans="1:14" s="7" customFormat="1" ht="24" customHeight="1">
      <c r="A13" s="43"/>
      <c r="B13" s="43"/>
      <c r="C13" s="144" t="s">
        <v>79</v>
      </c>
      <c r="D13" s="121"/>
      <c r="E13" s="122"/>
      <c r="F13" s="123"/>
      <c r="G13" s="124"/>
      <c r="H13" s="125"/>
      <c r="I13" s="126"/>
      <c r="J13" s="59"/>
      <c r="K13" s="62"/>
      <c r="L13" s="62"/>
      <c r="M13" s="62"/>
      <c r="N13" s="62"/>
    </row>
    <row r="14" spans="1:14" s="7" customFormat="1" ht="15" customHeight="1">
      <c r="A14" s="43">
        <v>1</v>
      </c>
      <c r="B14" s="43">
        <v>405</v>
      </c>
      <c r="C14" s="123" t="str">
        <f>VLOOKUP(B14,'Уч дев'!$A$3:$H$520,2,FALSE)</f>
        <v>Карнатова Полина</v>
      </c>
      <c r="D14" s="121" t="str">
        <f>VLOOKUP(B14,'Уч дев'!$A$3:$H$520,3,FALSE)</f>
        <v>2003</v>
      </c>
      <c r="E14" s="122" t="str">
        <f>VLOOKUP(B14,'Уч дев'!$A$3:$H$520,4,FALSE)</f>
        <v>2</v>
      </c>
      <c r="F14" s="123" t="str">
        <f>VLOOKUP(B14,'Уч дев'!$A$3:$H$520,5,FALSE)</f>
        <v>Пензенская</v>
      </c>
      <c r="G14" s="124">
        <f>VLOOKUP(B14,'Уч дев'!$A$3:$H$520,6,FALSE)</f>
        <v>0</v>
      </c>
      <c r="H14" s="125" t="str">
        <f>VLOOKUP(B14,'Уч дев'!$A$3:$H$520,7,FALSE)</f>
        <v>ДЮСШ-6</v>
      </c>
      <c r="I14" s="126">
        <f>VLOOKUP(B14,'60 дев'!$B$15:$I$149,8,FALSE)</f>
        <v>8.1999999999999993</v>
      </c>
      <c r="J14" s="59"/>
      <c r="K14" s="43"/>
      <c r="L14" s="43"/>
      <c r="M14" s="62"/>
      <c r="N14" s="62"/>
    </row>
    <row r="15" spans="1:14" s="7" customFormat="1" ht="15" customHeight="1">
      <c r="A15" s="43">
        <v>2</v>
      </c>
      <c r="B15" s="43" t="s">
        <v>564</v>
      </c>
      <c r="C15" s="123" t="str">
        <f>VLOOKUP(B15,'Уч дев'!$A$3:$H$520,2,FALSE)</f>
        <v>Донскова Алёна</v>
      </c>
      <c r="D15" s="121" t="str">
        <f>VLOOKUP(B15,'Уч дев'!$A$3:$H$520,3,FALSE)</f>
        <v>2003</v>
      </c>
      <c r="E15" s="122">
        <f>VLOOKUP(B15,'Уч дев'!$A$3:$H$520,4,FALSE)</f>
        <v>0</v>
      </c>
      <c r="F15" s="123" t="str">
        <f>VLOOKUP(B15,'Уч дев'!$A$3:$H$520,5,FALSE)</f>
        <v>Пензенская</v>
      </c>
      <c r="G15" s="124">
        <f>VLOOKUP(B15,'Уч дев'!$A$3:$H$520,6,FALSE)</f>
        <v>0</v>
      </c>
      <c r="H15" s="125" t="str">
        <f>VLOOKUP(B15,'Уч дев'!$A$3:$H$520,7,FALSE)</f>
        <v>КСШОР, ДЮСШ Пензенский</v>
      </c>
      <c r="I15" s="126">
        <f>VLOOKUP(B15,'60 дев'!$B$15:$I$149,8,FALSE)</f>
        <v>8.1999999999999993</v>
      </c>
      <c r="J15" s="130"/>
      <c r="K15" s="44"/>
      <c r="L15" s="43"/>
      <c r="M15" s="44"/>
      <c r="N15" s="44"/>
    </row>
    <row r="16" spans="1:14" s="7" customFormat="1" ht="15" customHeight="1">
      <c r="A16" s="43">
        <v>3</v>
      </c>
      <c r="B16" s="43">
        <v>268</v>
      </c>
      <c r="C16" s="123" t="str">
        <f>VLOOKUP(B16,'Уч дев'!$A$3:$H$520,2,FALSE)</f>
        <v>Андрикова Маргарита</v>
      </c>
      <c r="D16" s="121" t="str">
        <f>VLOOKUP(B16,'Уч дев'!$A$3:$H$520,3,FALSE)</f>
        <v>2003</v>
      </c>
      <c r="E16" s="122" t="str">
        <f>VLOOKUP(B16,'Уч дев'!$A$3:$H$520,4,FALSE)</f>
        <v>2</v>
      </c>
      <c r="F16" s="123" t="str">
        <f>VLOOKUP(B16,'Уч дев'!$A$3:$H$520,5,FALSE)</f>
        <v>Пензенская</v>
      </c>
      <c r="G16" s="124">
        <f>VLOOKUP(B16,'Уч дев'!$A$3:$H$520,6,FALSE)</f>
        <v>0</v>
      </c>
      <c r="H16" s="125" t="str">
        <f>VLOOKUP(B16,'Уч дев'!$A$3:$H$520,7,FALSE)</f>
        <v>КСШОР</v>
      </c>
      <c r="I16" s="126" t="e">
        <f>VLOOKUP(B16,'60 дев'!$B$15:$I$149,8,FALSE)</f>
        <v>#N/A</v>
      </c>
      <c r="J16" s="59"/>
      <c r="K16" s="43"/>
      <c r="L16" s="62"/>
      <c r="M16" s="62"/>
      <c r="N16" s="62"/>
    </row>
    <row r="17" spans="1:14" s="7" customFormat="1" ht="15" customHeight="1">
      <c r="A17" s="43">
        <v>4</v>
      </c>
      <c r="B17" s="43" t="s">
        <v>574</v>
      </c>
      <c r="C17" s="123" t="str">
        <f>VLOOKUP(B17,'Уч дев'!$A$3:$H$520,2,FALSE)</f>
        <v>Неупряженко Алёна</v>
      </c>
      <c r="D17" s="121" t="str">
        <f>VLOOKUP(B17,'Уч дев'!$A$3:$H$520,3,FALSE)</f>
        <v>2004</v>
      </c>
      <c r="E17" s="122" t="str">
        <f>VLOOKUP(B17,'Уч дев'!$A$3:$H$520,4,FALSE)</f>
        <v>1</v>
      </c>
      <c r="F17" s="123" t="str">
        <f>VLOOKUP(B17,'Уч дев'!$A$3:$H$520,5,FALSE)</f>
        <v>Саратовская</v>
      </c>
      <c r="G17" s="124">
        <f>VLOOKUP(B17,'Уч дев'!$A$3:$H$520,6,FALSE)</f>
        <v>0</v>
      </c>
      <c r="H17" s="125" t="str">
        <f>VLOOKUP(B17,'Уч дев'!$A$3:$H$520,7,FALSE)</f>
        <v>ДЮСШ Энгельс</v>
      </c>
      <c r="I17" s="126">
        <v>8</v>
      </c>
      <c r="J17" s="59"/>
      <c r="K17" s="62"/>
      <c r="L17" s="62"/>
      <c r="M17" s="62"/>
      <c r="N17" s="62"/>
    </row>
    <row r="18" spans="1:14" s="7" customFormat="1" ht="15" customHeight="1">
      <c r="A18" s="43">
        <v>5</v>
      </c>
      <c r="B18" s="43">
        <v>262</v>
      </c>
      <c r="C18" s="123" t="str">
        <f>VLOOKUP(B18,'Уч дев'!$A$3:$H$520,2,FALSE)</f>
        <v>Ерёмина Елена</v>
      </c>
      <c r="D18" s="121" t="str">
        <f>VLOOKUP(B18,'Уч дев'!$A$3:$H$520,3,FALSE)</f>
        <v>2004</v>
      </c>
      <c r="E18" s="122" t="str">
        <f>VLOOKUP(B18,'Уч дев'!$A$3:$H$520,4,FALSE)</f>
        <v>2</v>
      </c>
      <c r="F18" s="123" t="str">
        <f>VLOOKUP(B18,'Уч дев'!$A$3:$H$520,5,FALSE)</f>
        <v>Пензенская</v>
      </c>
      <c r="G18" s="124">
        <f>VLOOKUP(B18,'Уч дев'!$A$3:$H$520,6,FALSE)</f>
        <v>0</v>
      </c>
      <c r="H18" s="125" t="str">
        <f>VLOOKUP(B18,'Уч дев'!$A$3:$H$520,7,FALSE)</f>
        <v>КСШОР</v>
      </c>
      <c r="I18" s="126">
        <f>VLOOKUP(B18,'60 дев'!$B$15:$I$149,8,FALSE)</f>
        <v>8.1</v>
      </c>
      <c r="J18" s="130"/>
      <c r="K18" s="44"/>
      <c r="L18" s="43"/>
      <c r="M18" s="44"/>
      <c r="N18" s="44"/>
    </row>
    <row r="19" spans="1:14" s="7" customFormat="1" ht="15" customHeight="1">
      <c r="A19" s="43">
        <v>6</v>
      </c>
      <c r="B19" s="43">
        <v>267</v>
      </c>
      <c r="C19" s="123" t="str">
        <f>VLOOKUP(B19,'Уч дев'!$A$3:$H$520,2,FALSE)</f>
        <v>Шантарина Яна</v>
      </c>
      <c r="D19" s="121" t="str">
        <f>VLOOKUP(B19,'Уч дев'!$A$3:$H$520,3,FALSE)</f>
        <v>2003</v>
      </c>
      <c r="E19" s="122" t="str">
        <f>VLOOKUP(B19,'Уч дев'!$A$3:$H$520,4,FALSE)</f>
        <v>1</v>
      </c>
      <c r="F19" s="123" t="str">
        <f>VLOOKUP(B19,'Уч дев'!$A$3:$H$520,5,FALSE)</f>
        <v>Пензенская</v>
      </c>
      <c r="G19" s="124">
        <f>VLOOKUP(B19,'Уч дев'!$A$3:$H$520,6,FALSE)</f>
        <v>0</v>
      </c>
      <c r="H19" s="125" t="str">
        <f>VLOOKUP(B19,'Уч дев'!$A$3:$H$520,7,FALSE)</f>
        <v>КСШОР</v>
      </c>
      <c r="I19" s="126">
        <f>VLOOKUP(B19,'60 дев'!$B$15:$I$149,8,FALSE)</f>
        <v>8.1999999999999993</v>
      </c>
      <c r="J19" s="130"/>
      <c r="K19" s="44"/>
      <c r="L19" s="43"/>
      <c r="M19" s="44"/>
      <c r="N19" s="44"/>
    </row>
    <row r="20" spans="1:14" s="7" customFormat="1" ht="15" customHeight="1">
      <c r="A20" s="43">
        <v>7</v>
      </c>
      <c r="B20" s="43">
        <v>259</v>
      </c>
      <c r="C20" s="123" t="str">
        <f>VLOOKUP(B20,'Уч дев'!$A$3:$H$520,2,FALSE)</f>
        <v>Заболотских Виктория</v>
      </c>
      <c r="D20" s="121" t="str">
        <f>VLOOKUP(B20,'Уч дев'!$A$3:$H$520,3,FALSE)</f>
        <v>2003</v>
      </c>
      <c r="E20" s="122" t="str">
        <f>VLOOKUP(B20,'Уч дев'!$A$3:$H$520,4,FALSE)</f>
        <v>1</v>
      </c>
      <c r="F20" s="123" t="str">
        <f>VLOOKUP(B20,'Уч дев'!$A$3:$H$520,5,FALSE)</f>
        <v>Пензенская</v>
      </c>
      <c r="G20" s="124">
        <f>VLOOKUP(B20,'Уч дев'!$A$3:$H$520,6,FALSE)</f>
        <v>0</v>
      </c>
      <c r="H20" s="125" t="str">
        <f>VLOOKUP(B20,'Уч дев'!$A$3:$H$520,7,FALSE)</f>
        <v>КСШОР</v>
      </c>
      <c r="I20" s="126">
        <f>VLOOKUP(B20,'60 дев'!$B$15:$I$149,8,FALSE)</f>
        <v>8.1999999999999993</v>
      </c>
      <c r="J20" s="59"/>
      <c r="K20" s="62"/>
      <c r="L20" s="62"/>
      <c r="M20" s="62"/>
      <c r="N20" s="62"/>
    </row>
    <row r="21" spans="1:14" s="7" customFormat="1" ht="15" customHeight="1">
      <c r="A21" s="43">
        <v>8</v>
      </c>
      <c r="B21" s="43">
        <v>547</v>
      </c>
      <c r="C21" s="123" t="str">
        <f>VLOOKUP(B21,'Уч дев'!$A$3:$H$520,2,FALSE)</f>
        <v>Мустафаева Валерия</v>
      </c>
      <c r="D21" s="121" t="str">
        <f>VLOOKUP(B21,'Уч дев'!$A$3:$H$520,3,FALSE)</f>
        <v>2004</v>
      </c>
      <c r="E21" s="122">
        <f>VLOOKUP(B21,'Уч дев'!$A$3:$H$520,4,FALSE)</f>
        <v>2</v>
      </c>
      <c r="F21" s="123" t="str">
        <f>VLOOKUP(B21,'Уч дев'!$A$3:$H$520,5,FALSE)</f>
        <v>Самарская</v>
      </c>
      <c r="G21" s="124">
        <f>VLOOKUP(B21,'Уч дев'!$A$3:$H$520,6,FALSE)</f>
        <v>0</v>
      </c>
      <c r="H21" s="125" t="str">
        <f>VLOOKUP(B21,'Уч дев'!$A$3:$H$520,7,FALSE)</f>
        <v xml:space="preserve"> СДЮСШОР-2</v>
      </c>
      <c r="I21" s="126">
        <f>VLOOKUP(B21,'60 дев'!$B$15:$I$149,8,FALSE)</f>
        <v>8.3000000000000007</v>
      </c>
      <c r="J21" s="59"/>
      <c r="K21" s="43"/>
      <c r="L21" s="43"/>
      <c r="M21" s="62"/>
      <c r="N21" s="62"/>
    </row>
    <row r="22" spans="1:14" s="7" customFormat="1" ht="27.75" customHeight="1">
      <c r="A22" s="43"/>
      <c r="B22" s="43"/>
      <c r="C22" s="144" t="s">
        <v>80</v>
      </c>
      <c r="D22" s="121"/>
      <c r="E22" s="122"/>
      <c r="F22" s="123"/>
      <c r="G22" s="124"/>
      <c r="H22" s="125"/>
      <c r="I22" s="126"/>
      <c r="J22" s="59"/>
      <c r="K22" s="62"/>
      <c r="L22" s="62"/>
      <c r="M22" s="62"/>
      <c r="N22" s="62"/>
    </row>
    <row r="23" spans="1:14" s="7" customFormat="1" ht="15" customHeight="1">
      <c r="A23" s="43">
        <v>1</v>
      </c>
      <c r="B23" s="43">
        <v>271</v>
      </c>
      <c r="C23" s="123" t="str">
        <f>VLOOKUP(B23,'Уч дев'!$A$3:$H$520,2,FALSE)</f>
        <v>Кузнецова Ксения</v>
      </c>
      <c r="D23" s="121" t="str">
        <f>VLOOKUP(B23,'Уч дев'!$A$3:$H$520,3,FALSE)</f>
        <v>2002</v>
      </c>
      <c r="E23" s="122" t="str">
        <f>VLOOKUP(B23,'Уч дев'!$A$3:$H$520,4,FALSE)</f>
        <v>1</v>
      </c>
      <c r="F23" s="123" t="str">
        <f>VLOOKUP(B23,'Уч дев'!$A$3:$H$520,5,FALSE)</f>
        <v>Пензенская</v>
      </c>
      <c r="G23" s="124">
        <f>VLOOKUP(B23,'Уч дев'!$A$3:$H$520,6,FALSE)</f>
        <v>0</v>
      </c>
      <c r="H23" s="125" t="str">
        <f>VLOOKUP(B23,'Уч дев'!$A$3:$H$520,7,FALSE)</f>
        <v>КСШОР</v>
      </c>
      <c r="I23" s="126">
        <f>VLOOKUP(B23,'60 дев'!$B$15:$I$149,8,FALSE)</f>
        <v>8</v>
      </c>
      <c r="J23" s="130"/>
      <c r="K23" s="44"/>
      <c r="L23" s="43"/>
      <c r="M23" s="44"/>
      <c r="N23" s="44"/>
    </row>
    <row r="24" spans="1:14" s="5" customFormat="1" ht="15" customHeight="1">
      <c r="A24" s="43">
        <v>2</v>
      </c>
      <c r="B24" s="43">
        <v>472</v>
      </c>
      <c r="C24" s="123" t="str">
        <f>VLOOKUP(B24,'Уч дев'!$A$3:$H$520,2,FALSE)</f>
        <v>Славная Олеся</v>
      </c>
      <c r="D24" s="121" t="str">
        <f>VLOOKUP(B24,'Уч дев'!$A$3:$H$520,3,FALSE)</f>
        <v>2002</v>
      </c>
      <c r="E24" s="122" t="str">
        <f>VLOOKUP(B24,'Уч дев'!$A$3:$H$520,4,FALSE)</f>
        <v>3</v>
      </c>
      <c r="F24" s="123" t="str">
        <f>VLOOKUP(B24,'Уч дев'!$A$3:$H$520,5,FALSE)</f>
        <v>Пензенская</v>
      </c>
      <c r="G24" s="124">
        <f>VLOOKUP(B24,'Уч дев'!$A$3:$H$520,6,FALSE)</f>
        <v>0</v>
      </c>
      <c r="H24" s="125" t="str">
        <f>VLOOKUP(B24,'Уч дев'!$A$3:$H$520,7,FALSE)</f>
        <v>КСШОР</v>
      </c>
      <c r="I24" s="126">
        <f>VLOOKUP(B24,'60 дев'!$B$15:$I$149,8,FALSE)</f>
        <v>8</v>
      </c>
      <c r="J24" s="130"/>
      <c r="K24" s="43"/>
      <c r="L24" s="43"/>
      <c r="M24" s="44"/>
      <c r="N24" s="44"/>
    </row>
    <row r="25" spans="1:14" s="5" customFormat="1" ht="15" customHeight="1">
      <c r="A25" s="43">
        <v>3</v>
      </c>
      <c r="B25" s="43">
        <v>948</v>
      </c>
      <c r="C25" s="123" t="str">
        <f>VLOOKUP(B25,'Уч дев'!$A$3:$H$520,2,FALSE)</f>
        <v>Дивисевич Ульяна</v>
      </c>
      <c r="D25" s="121" t="str">
        <f>VLOOKUP(B25,'Уч дев'!$A$3:$H$520,3,FALSE)</f>
        <v>2001</v>
      </c>
      <c r="E25" s="122">
        <f>VLOOKUP(B25,'Уч дев'!$A$3:$H$520,4,FALSE)</f>
        <v>0</v>
      </c>
      <c r="F25" s="123" t="str">
        <f>VLOOKUP(B25,'Уч дев'!$A$3:$H$520,5,FALSE)</f>
        <v>Тамбовская</v>
      </c>
      <c r="G25" s="124">
        <f>VLOOKUP(B25,'Уч дев'!$A$3:$H$520,6,FALSE)</f>
        <v>0</v>
      </c>
      <c r="H25" s="125" t="str">
        <f>VLOOKUP(B25,'Уч дев'!$A$3:$H$520,7,FALSE)</f>
        <v>СДЮСШОР "ЦПС по ЦИВС"</v>
      </c>
      <c r="I25" s="126">
        <f>VLOOKUP(B25,'60 дев'!$B$15:$I$149,8,FALSE)</f>
        <v>7.9</v>
      </c>
      <c r="J25" s="59"/>
      <c r="K25" s="43"/>
      <c r="L25" s="43"/>
      <c r="M25" s="62"/>
      <c r="N25" s="62"/>
    </row>
    <row r="26" spans="1:14" s="5" customFormat="1" ht="15" customHeight="1">
      <c r="A26" s="43">
        <v>4</v>
      </c>
      <c r="B26" s="43">
        <v>502</v>
      </c>
      <c r="C26" s="123" t="str">
        <f>VLOOKUP(B26,'Уч дев'!$A$3:$H$520,2,FALSE)</f>
        <v>Стрыжак Анастасия</v>
      </c>
      <c r="D26" s="121" t="str">
        <f>VLOOKUP(B26,'Уч дев'!$A$3:$H$520,3,FALSE)</f>
        <v>2002</v>
      </c>
      <c r="E26" s="122">
        <f>VLOOKUP(B26,'Уч дев'!$A$3:$H$520,4,FALSE)</f>
        <v>1</v>
      </c>
      <c r="F26" s="123" t="str">
        <f>VLOOKUP(B26,'Уч дев'!$A$3:$H$520,5,FALSE)</f>
        <v xml:space="preserve">Самарская </v>
      </c>
      <c r="G26" s="124">
        <f>VLOOKUP(B26,'Уч дев'!$A$3:$H$520,6,FALSE)</f>
        <v>0</v>
      </c>
      <c r="H26" s="125" t="str">
        <f>VLOOKUP(B26,'Уч дев'!$A$3:$H$520,7,FALSE)</f>
        <v xml:space="preserve"> СДЮСШОР-2</v>
      </c>
      <c r="I26" s="126">
        <f>VLOOKUP(B26,'60 дев'!$B$15:$I$149,8,FALSE)</f>
        <v>7.9</v>
      </c>
      <c r="J26" s="130"/>
      <c r="K26" s="44"/>
      <c r="L26" s="43"/>
      <c r="M26" s="44"/>
      <c r="N26" s="44"/>
    </row>
    <row r="27" spans="1:14" s="5" customFormat="1" ht="15" customHeight="1">
      <c r="A27" s="43">
        <v>5</v>
      </c>
      <c r="B27" s="43">
        <v>510</v>
      </c>
      <c r="C27" s="123" t="str">
        <f>VLOOKUP(B27,'Уч дев'!$A$3:$H$520,2,FALSE)</f>
        <v>Барутто Полина</v>
      </c>
      <c r="D27" s="121" t="str">
        <f>VLOOKUP(B27,'Уч дев'!$A$3:$H$520,3,FALSE)</f>
        <v>2001</v>
      </c>
      <c r="E27" s="122">
        <f>VLOOKUP(B27,'Уч дев'!$A$3:$H$520,4,FALSE)</f>
        <v>1</v>
      </c>
      <c r="F27" s="123" t="str">
        <f>VLOOKUP(B27,'Уч дев'!$A$3:$H$520,5,FALSE)</f>
        <v>Самарская</v>
      </c>
      <c r="G27" s="124">
        <f>VLOOKUP(B27,'Уч дев'!$A$3:$H$520,6,FALSE)</f>
        <v>0</v>
      </c>
      <c r="H27" s="125" t="str">
        <f>VLOOKUP(B27,'Уч дев'!$A$3:$H$520,7,FALSE)</f>
        <v>СШОР-1</v>
      </c>
      <c r="I27" s="126">
        <f>VLOOKUP(B27,'60 дев'!$B$15:$I$149,8,FALSE)</f>
        <v>7.9</v>
      </c>
      <c r="J27" s="59"/>
      <c r="K27" s="43"/>
      <c r="L27" s="62"/>
      <c r="M27" s="62"/>
      <c r="N27" s="62"/>
    </row>
    <row r="28" spans="1:14" s="5" customFormat="1" ht="15" customHeight="1">
      <c r="A28" s="43">
        <v>6</v>
      </c>
      <c r="B28" s="43">
        <v>507</v>
      </c>
      <c r="C28" s="123" t="str">
        <f>VLOOKUP(B28,'Уч дев'!$A$3:$H$520,2,FALSE)</f>
        <v>Ускова Эльвира</v>
      </c>
      <c r="D28" s="121" t="str">
        <f>VLOOKUP(B28,'Уч дев'!$A$3:$H$520,3,FALSE)</f>
        <v>2002</v>
      </c>
      <c r="E28" s="122"/>
      <c r="F28" s="123" t="str">
        <f>VLOOKUP(B28,'Уч дев'!$A$3:$H$520,5,FALSE)</f>
        <v>Самарская</v>
      </c>
      <c r="G28" s="124">
        <f>VLOOKUP(B28,'Уч дев'!$A$3:$H$520,6,FALSE)</f>
        <v>0</v>
      </c>
      <c r="H28" s="125" t="str">
        <f>VLOOKUP(B28,'Уч дев'!$A$3:$H$520,7,FALSE)</f>
        <v>СДЮСШОР Новокуйбышевск</v>
      </c>
      <c r="I28" s="126">
        <f>VLOOKUP(B28,'60 дев'!$B$15:$I$149,8,FALSE)</f>
        <v>8</v>
      </c>
      <c r="J28" s="59"/>
      <c r="K28" s="62"/>
      <c r="L28" s="62"/>
      <c r="M28" s="62"/>
      <c r="N28" s="62"/>
    </row>
    <row r="29" spans="1:14" s="5" customFormat="1" ht="15" customHeight="1">
      <c r="A29" s="43">
        <v>7</v>
      </c>
      <c r="B29" s="43" t="s">
        <v>577</v>
      </c>
      <c r="C29" s="123" t="str">
        <f>VLOOKUP(B29,'Уч дев'!$A$3:$H$520,2,FALSE)</f>
        <v>Гуляйкина Дарья</v>
      </c>
      <c r="D29" s="121" t="str">
        <f>VLOOKUP(B29,'Уч дев'!$A$3:$H$520,3,FALSE)</f>
        <v>2002</v>
      </c>
      <c r="E29" s="122" t="str">
        <f>VLOOKUP(B29,'Уч дев'!$A$3:$H$520,4,FALSE)</f>
        <v>2</v>
      </c>
      <c r="F29" s="123" t="str">
        <f>VLOOKUP(B29,'Уч дев'!$A$3:$H$520,5,FALSE)</f>
        <v>Саратовская</v>
      </c>
      <c r="G29" s="124">
        <f>VLOOKUP(B29,'Уч дев'!$A$3:$H$520,6,FALSE)</f>
        <v>0</v>
      </c>
      <c r="H29" s="125" t="str">
        <f>VLOOKUP(B29,'Уч дев'!$A$3:$H$520,7,FALSE)</f>
        <v>ДЮСШ Энгельс</v>
      </c>
      <c r="I29" s="126">
        <f>VLOOKUP(B29,'60 дев'!$B$15:$I$149,8,FALSE)</f>
        <v>8</v>
      </c>
      <c r="J29" s="59"/>
      <c r="K29" s="43"/>
      <c r="L29" s="62"/>
      <c r="M29" s="62"/>
      <c r="N29" s="62"/>
    </row>
    <row r="30" spans="1:14" s="5" customFormat="1" ht="15" customHeight="1">
      <c r="A30" s="43">
        <v>8</v>
      </c>
      <c r="B30" s="43">
        <v>973</v>
      </c>
      <c r="C30" s="123" t="str">
        <f>VLOOKUP(B30,'Уч дев'!$A$3:$H$520,2,FALSE)</f>
        <v>Ведяйкина Ксения</v>
      </c>
      <c r="D30" s="121" t="str">
        <f>VLOOKUP(B30,'Уч дев'!$A$3:$H$520,3,FALSE)</f>
        <v>2002</v>
      </c>
      <c r="E30" s="122"/>
      <c r="F30" s="123" t="str">
        <f>VLOOKUP(B30,'Уч дев'!$A$3:$H$520,5,FALSE)</f>
        <v>Мордовия</v>
      </c>
      <c r="G30" s="124">
        <f>VLOOKUP(B30,'Уч дев'!$A$3:$H$520,6,FALSE)</f>
        <v>0</v>
      </c>
      <c r="H30" s="125" t="str">
        <f>VLOOKUP(B30,'Уч дев'!$A$3:$H$520,7,FALSE)</f>
        <v>ДЮСШ-1</v>
      </c>
      <c r="I30" s="126">
        <f>VLOOKUP(B30,'60 дев'!$B$15:$I$149,8,FALSE)</f>
        <v>8.1</v>
      </c>
      <c r="J30" s="130"/>
      <c r="K30" s="44"/>
      <c r="L30" s="44"/>
      <c r="M30" s="44"/>
      <c r="N30" s="44"/>
    </row>
    <row r="31" spans="1:14" s="7" customFormat="1" ht="30" customHeight="1">
      <c r="A31" s="43"/>
      <c r="B31" s="43"/>
      <c r="C31" s="144" t="s">
        <v>81</v>
      </c>
      <c r="D31" s="121"/>
      <c r="E31" s="122"/>
      <c r="F31" s="123"/>
      <c r="G31" s="124"/>
      <c r="H31" s="125"/>
      <c r="I31" s="126"/>
      <c r="J31" s="59"/>
      <c r="K31" s="62"/>
      <c r="L31" s="62"/>
      <c r="M31" s="62"/>
      <c r="N31" s="62"/>
    </row>
    <row r="32" spans="1:14" s="7" customFormat="1" ht="15" customHeight="1">
      <c r="A32" s="43">
        <v>1</v>
      </c>
      <c r="B32" s="43">
        <v>475</v>
      </c>
      <c r="C32" s="123" t="str">
        <f>VLOOKUP(B32,'Уч дев'!$A$3:$H$520,2,FALSE)</f>
        <v>Андреева Елена</v>
      </c>
      <c r="D32" s="121" t="str">
        <f>VLOOKUP(B32,'Уч дев'!$A$3:$H$520,3,FALSE)</f>
        <v>1999</v>
      </c>
      <c r="E32" s="122" t="str">
        <f>VLOOKUP(B32,'Уч дев'!$A$3:$H$520,4,FALSE)</f>
        <v>1</v>
      </c>
      <c r="F32" s="123" t="str">
        <f>VLOOKUP(B32,'Уч дев'!$A$3:$H$520,5,FALSE)</f>
        <v>Пензенская</v>
      </c>
      <c r="G32" s="124">
        <f>VLOOKUP(B32,'Уч дев'!$A$3:$H$520,6,FALSE)</f>
        <v>0</v>
      </c>
      <c r="H32" s="125" t="str">
        <f>VLOOKUP(B32,'Уч дев'!$A$3:$H$520,7,FALSE)</f>
        <v>КСШОР</v>
      </c>
      <c r="I32" s="126">
        <f>VLOOKUP(B32,'60 дев'!$B$15:$I$149,8,FALSE)</f>
        <v>7.8</v>
      </c>
      <c r="J32" s="59"/>
      <c r="K32" s="43"/>
      <c r="L32" s="62"/>
      <c r="M32" s="62"/>
      <c r="N32" s="62"/>
    </row>
    <row r="33" spans="1:14" s="7" customFormat="1" ht="15" customHeight="1">
      <c r="A33" s="43">
        <v>2</v>
      </c>
      <c r="B33" s="43">
        <v>616</v>
      </c>
      <c r="C33" s="123" t="str">
        <f>VLOOKUP(B33,'Уч дев'!$A$3:$H$520,2,FALSE)</f>
        <v>Герасимова Александра</v>
      </c>
      <c r="D33" s="121" t="str">
        <f>VLOOKUP(B33,'Уч дев'!$A$3:$H$520,3,FALSE)</f>
        <v>2000</v>
      </c>
      <c r="E33" s="122" t="str">
        <f>VLOOKUP(B33,'Уч дев'!$A$3:$H$520,4,FALSE)</f>
        <v>КМС</v>
      </c>
      <c r="F33" s="123" t="str">
        <f>VLOOKUP(B33,'Уч дев'!$A$3:$H$520,5,FALSE)</f>
        <v>Саратовская</v>
      </c>
      <c r="G33" s="124">
        <f>VLOOKUP(B33,'Уч дев'!$A$3:$H$520,6,FALSE)</f>
        <v>0</v>
      </c>
      <c r="H33" s="125" t="str">
        <f>VLOOKUP(B33,'Уч дев'!$A$3:$H$520,7,FALSE)</f>
        <v>ДЮСШ Энгельс</v>
      </c>
      <c r="I33" s="126">
        <f>VLOOKUP(B33,'60 дев'!$B$15:$I$149,8,FALSE)</f>
        <v>7.7</v>
      </c>
      <c r="J33" s="59"/>
      <c r="K33" s="43"/>
      <c r="L33" s="62"/>
      <c r="M33" s="62"/>
      <c r="N33" s="62"/>
    </row>
    <row r="34" spans="1:14" s="7" customFormat="1" ht="15" customHeight="1">
      <c r="A34" s="43">
        <v>3</v>
      </c>
      <c r="B34" s="43">
        <v>21</v>
      </c>
      <c r="C34" s="123" t="str">
        <f>VLOOKUP(B34,'Уч дев'!$A$3:$H$520,2,FALSE)</f>
        <v>Курбакова Ирина</v>
      </c>
      <c r="D34" s="121" t="str">
        <f>VLOOKUP(B34,'Уч дев'!$A$3:$H$520,3,FALSE)</f>
        <v>2000</v>
      </c>
      <c r="E34" s="122"/>
      <c r="F34" s="123" t="str">
        <f>VLOOKUP(B34,'Уч дев'!$A$3:$H$520,5,FALSE)</f>
        <v>Мордовия</v>
      </c>
      <c r="G34" s="124">
        <f>VLOOKUP(B34,'Уч дев'!$A$3:$H$520,6,FALSE)</f>
        <v>0</v>
      </c>
      <c r="H34" s="125" t="str">
        <f>VLOOKUP(B34,'Уч дев'!$A$3:$H$520,7,FALSE)</f>
        <v>СШОР им.П.Г. Болотникова</v>
      </c>
      <c r="I34" s="126">
        <f>VLOOKUP(B34,'60 дев'!$B$15:$I$149,8,FALSE)</f>
        <v>7.5</v>
      </c>
      <c r="J34" s="130"/>
      <c r="K34" s="44"/>
      <c r="L34" s="43"/>
      <c r="M34" s="44"/>
      <c r="N34" s="44"/>
    </row>
    <row r="35" spans="1:14" s="7" customFormat="1" ht="15" customHeight="1">
      <c r="A35" s="43">
        <v>4</v>
      </c>
      <c r="B35" s="43">
        <v>399</v>
      </c>
      <c r="C35" s="123" t="str">
        <f>VLOOKUP(B35,'Уч дев'!$A$3:$H$520,2,FALSE)</f>
        <v>Трялина Дарья</v>
      </c>
      <c r="D35" s="121" t="str">
        <f>VLOOKUP(B35,'Уч дев'!$A$3:$H$520,3,FALSE)</f>
        <v>1999</v>
      </c>
      <c r="E35" s="122" t="str">
        <f>VLOOKUP(B35,'Уч дев'!$A$3:$H$520,4,FALSE)</f>
        <v>3</v>
      </c>
      <c r="F35" s="123" t="str">
        <f>VLOOKUP(B35,'Уч дев'!$A$3:$H$520,5,FALSE)</f>
        <v>Пензенская</v>
      </c>
      <c r="G35" s="124">
        <f>VLOOKUP(B35,'Уч дев'!$A$3:$H$520,6,FALSE)</f>
        <v>0</v>
      </c>
      <c r="H35" s="125" t="str">
        <f>VLOOKUP(B35,'Уч дев'!$A$3:$H$520,7,FALSE)</f>
        <v>КСШОР</v>
      </c>
      <c r="I35" s="126">
        <f>VLOOKUP(B35,'60 дев'!$B$15:$I$149,8,FALSE)</f>
        <v>7.6</v>
      </c>
      <c r="J35" s="59"/>
      <c r="K35" s="43"/>
      <c r="L35" s="62"/>
      <c r="M35" s="62"/>
      <c r="N35" s="62"/>
    </row>
    <row r="36" spans="1:14" s="7" customFormat="1" ht="15" customHeight="1">
      <c r="A36" s="43">
        <v>5</v>
      </c>
      <c r="B36" s="43">
        <v>589</v>
      </c>
      <c r="C36" s="123" t="str">
        <f>VLOOKUP(B36,'Уч дев'!$A$3:$H$520,2,FALSE)</f>
        <v>Николаенко Кристина</v>
      </c>
      <c r="D36" s="121" t="str">
        <f>VLOOKUP(B36,'Уч дев'!$A$3:$H$520,3,FALSE)</f>
        <v>1999</v>
      </c>
      <c r="E36" s="122" t="str">
        <f>VLOOKUP(B36,'Уч дев'!$A$3:$H$520,4,FALSE)</f>
        <v>КМС</v>
      </c>
      <c r="F36" s="123" t="str">
        <f>VLOOKUP(B36,'Уч дев'!$A$3:$H$520,5,FALSE)</f>
        <v>Саратовская</v>
      </c>
      <c r="G36" s="124">
        <f>VLOOKUP(B36,'Уч дев'!$A$3:$H$520,6,FALSE)</f>
        <v>0</v>
      </c>
      <c r="H36" s="125" t="str">
        <f>VLOOKUP(B36,'Уч дев'!$A$3:$H$520,7,FALSE)</f>
        <v>СДЮСШОР-6</v>
      </c>
      <c r="I36" s="126">
        <f>VLOOKUP(B36,'60 дев'!$B$15:$I$149,8,FALSE)</f>
        <v>7.7</v>
      </c>
      <c r="J36" s="59"/>
      <c r="K36" s="62"/>
      <c r="L36" s="62"/>
      <c r="M36" s="62"/>
      <c r="N36" s="62"/>
    </row>
    <row r="37" spans="1:14" s="7" customFormat="1" ht="15" customHeight="1">
      <c r="A37" s="43">
        <v>6</v>
      </c>
      <c r="B37" s="43">
        <v>230</v>
      </c>
      <c r="C37" s="123" t="str">
        <f>VLOOKUP(B37,'Уч дев'!$A$3:$H$520,2,FALSE)</f>
        <v>Еремина Алена</v>
      </c>
      <c r="D37" s="121" t="str">
        <f>VLOOKUP(B37,'Уч дев'!$A$3:$H$520,3,FALSE)</f>
        <v>2000</v>
      </c>
      <c r="E37" s="122"/>
      <c r="F37" s="123" t="str">
        <f>VLOOKUP(B37,'Уч дев'!$A$3:$H$520,5,FALSE)</f>
        <v>Пензенская</v>
      </c>
      <c r="G37" s="124">
        <f>VLOOKUP(B37,'Уч дев'!$A$3:$H$520,6,FALSE)</f>
        <v>0</v>
      </c>
      <c r="H37" s="125" t="str">
        <f>VLOOKUP(B37,'Уч дев'!$A$3:$H$520,7,FALSE)</f>
        <v>КСШОР</v>
      </c>
      <c r="I37" s="126">
        <f>VLOOKUP(B37,'60 дев'!$B$15:$I$149,8,FALSE)</f>
        <v>7.7</v>
      </c>
      <c r="J37" s="59"/>
      <c r="K37" s="62"/>
      <c r="L37" s="62"/>
      <c r="M37" s="62"/>
      <c r="N37" s="62"/>
    </row>
    <row r="38" spans="1:14" s="7" customFormat="1" ht="15" customHeight="1">
      <c r="A38" s="43">
        <v>7</v>
      </c>
      <c r="B38" s="43">
        <v>587</v>
      </c>
      <c r="C38" s="123" t="str">
        <f>VLOOKUP(B38,'Уч дев'!$A$3:$H$520,2,FALSE)</f>
        <v>Мироненко Валерия</v>
      </c>
      <c r="D38" s="121" t="str">
        <f>VLOOKUP(B38,'Уч дев'!$A$3:$H$520,3,FALSE)</f>
        <v>2000</v>
      </c>
      <c r="E38" s="122" t="str">
        <f>VLOOKUP(B38,'Уч дев'!$A$3:$H$520,4,FALSE)</f>
        <v>КМС</v>
      </c>
      <c r="F38" s="123" t="str">
        <f>VLOOKUP(B38,'Уч дев'!$A$3:$H$520,5,FALSE)</f>
        <v>Саратовская</v>
      </c>
      <c r="G38" s="124">
        <f>VLOOKUP(B38,'Уч дев'!$A$3:$H$520,6,FALSE)</f>
        <v>0</v>
      </c>
      <c r="H38" s="125" t="str">
        <f>VLOOKUP(B38,'Уч дев'!$A$3:$H$520,7,FALSE)</f>
        <v>СДЮСШОР-6</v>
      </c>
      <c r="I38" s="126">
        <f>VLOOKUP(B38,'60 дев'!$B$15:$I$149,8,FALSE)</f>
        <v>7.8</v>
      </c>
      <c r="J38" s="59"/>
      <c r="K38" s="62"/>
      <c r="L38" s="62"/>
      <c r="M38" s="62"/>
      <c r="N38" s="62"/>
    </row>
    <row r="39" spans="1:14" s="7" customFormat="1" ht="15" customHeight="1">
      <c r="A39" s="43">
        <v>8</v>
      </c>
      <c r="B39" s="43">
        <v>534</v>
      </c>
      <c r="C39" s="123" t="str">
        <f>VLOOKUP(B39,'Уч дев'!$A$3:$H$520,2,FALSE)</f>
        <v>Мустафаева Карина</v>
      </c>
      <c r="D39" s="121" t="str">
        <f>VLOOKUP(B39,'Уч дев'!$A$3:$H$520,3,FALSE)</f>
        <v>2000</v>
      </c>
      <c r="E39" s="122"/>
      <c r="F39" s="123" t="str">
        <f>VLOOKUP(B39,'Уч дев'!$A$3:$H$520,5,FALSE)</f>
        <v>Самарская</v>
      </c>
      <c r="G39" s="124">
        <f>VLOOKUP(B39,'Уч дев'!$A$3:$H$520,6,FALSE)</f>
        <v>0</v>
      </c>
      <c r="H39" s="125" t="str">
        <f>VLOOKUP(B39,'Уч дев'!$A$3:$H$520,7,FALSE)</f>
        <v xml:space="preserve"> СДЮСШОР-2</v>
      </c>
      <c r="I39" s="126">
        <f>VLOOKUP(B39,'60 дев'!$B$15:$I$149,8,FALSE)</f>
        <v>7.9</v>
      </c>
      <c r="J39" s="131"/>
      <c r="K39" s="43"/>
      <c r="L39" s="43"/>
      <c r="M39" s="132"/>
      <c r="N39" s="133"/>
    </row>
    <row r="40" spans="1:14" s="7" customFormat="1" ht="28.5" customHeight="1">
      <c r="A40" s="43"/>
      <c r="B40" s="43"/>
      <c r="C40" s="144" t="s">
        <v>68</v>
      </c>
      <c r="D40" s="121"/>
      <c r="E40" s="122"/>
      <c r="F40" s="123"/>
      <c r="G40" s="124"/>
      <c r="H40" s="125"/>
      <c r="I40" s="126"/>
      <c r="J40" s="59"/>
      <c r="K40" s="43"/>
      <c r="L40" s="62"/>
      <c r="M40" s="62"/>
      <c r="N40" s="62"/>
    </row>
    <row r="41" spans="1:14" s="7" customFormat="1" ht="15" customHeight="1">
      <c r="A41" s="43">
        <v>1</v>
      </c>
      <c r="B41" s="43">
        <v>401</v>
      </c>
      <c r="C41" s="123" t="str">
        <f>VLOOKUP(B41,'Уч дев'!$A$3:$H$520,2,FALSE)</f>
        <v>Пахомова Анна</v>
      </c>
      <c r="D41" s="121" t="str">
        <f>VLOOKUP(B41,'Уч дев'!$A$3:$H$520,3,FALSE)</f>
        <v>1998</v>
      </c>
      <c r="E41" s="122" t="str">
        <f>VLOOKUP(B41,'Уч дев'!$A$3:$H$520,4,FALSE)</f>
        <v>3</v>
      </c>
      <c r="F41" s="123" t="str">
        <f>VLOOKUP(B41,'Уч дев'!$A$3:$H$520,5,FALSE)</f>
        <v>Пензенская</v>
      </c>
      <c r="G41" s="124">
        <f>VLOOKUP(B41,'Уч дев'!$A$3:$H$520,6,FALSE)</f>
        <v>0</v>
      </c>
      <c r="H41" s="125" t="str">
        <f>VLOOKUP(B41,'Уч дев'!$A$3:$H$520,7,FALSE)</f>
        <v>КСШОР</v>
      </c>
      <c r="I41" s="206">
        <v>7.7</v>
      </c>
      <c r="J41" s="59"/>
      <c r="K41" s="43"/>
      <c r="L41" s="62"/>
      <c r="M41" s="62"/>
      <c r="N41" s="62"/>
    </row>
    <row r="42" spans="1:14" s="5" customFormat="1" ht="15" customHeight="1">
      <c r="A42" s="43">
        <v>2</v>
      </c>
      <c r="B42" s="43">
        <v>580</v>
      </c>
      <c r="C42" s="123" t="str">
        <f>VLOOKUP(B42,'Уч дев'!$A$3:$H$520,2,FALSE)</f>
        <v>Жданова Екатерина</v>
      </c>
      <c r="D42" s="121" t="str">
        <f>VLOOKUP(B42,'Уч дев'!$A$3:$H$520,3,FALSE)</f>
        <v>1995</v>
      </c>
      <c r="E42" s="122" t="str">
        <f>VLOOKUP(B42,'Уч дев'!$A$3:$H$520,4,FALSE)</f>
        <v>КМС</v>
      </c>
      <c r="F42" s="123" t="str">
        <f>VLOOKUP(B42,'Уч дев'!$A$3:$H$520,5,FALSE)</f>
        <v>Тульская</v>
      </c>
      <c r="G42" s="124">
        <f>VLOOKUP(B42,'Уч дев'!$A$3:$H$520,6,FALSE)</f>
        <v>0</v>
      </c>
      <c r="H42" s="125" t="str">
        <f>VLOOKUP(B42,'Уч дев'!$A$3:$H$520,7,FALSE)</f>
        <v>ЦСП ТО</v>
      </c>
      <c r="I42" s="206">
        <v>7.6</v>
      </c>
      <c r="J42" s="59"/>
      <c r="K42" s="62"/>
      <c r="L42" s="62"/>
      <c r="M42" s="62"/>
      <c r="N42" s="62"/>
    </row>
    <row r="43" spans="1:14" s="5" customFormat="1" ht="15" customHeight="1">
      <c r="A43" s="43">
        <v>3</v>
      </c>
      <c r="B43" s="43">
        <v>400</v>
      </c>
      <c r="C43" s="123" t="str">
        <f>VLOOKUP(B43,'Уч дев'!$A$3:$H$520,2,FALSE)</f>
        <v>Хорошева Кристина</v>
      </c>
      <c r="D43" s="121" t="str">
        <f>VLOOKUP(B43,'Уч дев'!$A$3:$H$520,3,FALSE)</f>
        <v>1993</v>
      </c>
      <c r="E43" s="122" t="str">
        <f>VLOOKUP(B43,'Уч дев'!$A$3:$H$520,4,FALSE)</f>
        <v>3</v>
      </c>
      <c r="F43" s="123" t="str">
        <f>VLOOKUP(B43,'Уч дев'!$A$3:$H$520,5,FALSE)</f>
        <v>Пензенская</v>
      </c>
      <c r="G43" s="124">
        <f>VLOOKUP(B43,'Уч дев'!$A$3:$H$520,6,FALSE)</f>
        <v>0</v>
      </c>
      <c r="H43" s="125" t="str">
        <f>VLOOKUP(B43,'Уч дев'!$A$3:$H$520,7,FALSE)</f>
        <v>КСШОР</v>
      </c>
      <c r="I43" s="206">
        <v>7.1</v>
      </c>
      <c r="J43" s="59"/>
      <c r="K43" s="62"/>
      <c r="L43" s="62"/>
      <c r="M43" s="62"/>
      <c r="N43" s="62"/>
    </row>
    <row r="44" spans="1:14" s="5" customFormat="1" ht="15" customHeight="1">
      <c r="A44" s="43">
        <v>4</v>
      </c>
      <c r="B44" s="43">
        <v>480</v>
      </c>
      <c r="C44" s="123" t="str">
        <f>VLOOKUP(B44,'Уч дев'!$A$3:$H$520,2,FALSE)</f>
        <v>Стародубова Ангелина</v>
      </c>
      <c r="D44" s="121" t="str">
        <f>VLOOKUP(B44,'Уч дев'!$A$3:$H$520,3,FALSE)</f>
        <v>1998</v>
      </c>
      <c r="E44" s="122" t="str">
        <f>VLOOKUP(B44,'Уч дев'!$A$3:$H$520,4,FALSE)</f>
        <v>КМС</v>
      </c>
      <c r="F44" s="123" t="str">
        <f>VLOOKUP(B44,'Уч дев'!$A$3:$H$520,5,FALSE)</f>
        <v>Пензенская</v>
      </c>
      <c r="G44" s="124">
        <f>VLOOKUP(B44,'Уч дев'!$A$3:$H$520,6,FALSE)</f>
        <v>0</v>
      </c>
      <c r="H44" s="125" t="str">
        <f>VLOOKUP(B44,'Уч дев'!$A$3:$H$520,7,FALSE)</f>
        <v>ДЮСШ-6</v>
      </c>
      <c r="I44" s="206">
        <v>7.3</v>
      </c>
      <c r="J44" s="130"/>
      <c r="K44" s="43"/>
      <c r="L44" s="43"/>
      <c r="M44" s="44"/>
      <c r="N44" s="44"/>
    </row>
    <row r="45" spans="1:14" s="5" customFormat="1" ht="15" customHeight="1">
      <c r="A45" s="43">
        <v>5</v>
      </c>
      <c r="B45" s="43">
        <v>584</v>
      </c>
      <c r="C45" s="123" t="str">
        <f>VLOOKUP(B45,'Уч дев'!$A$3:$H$520,2,FALSE)</f>
        <v>Леонтьева Наталья</v>
      </c>
      <c r="D45" s="121" t="str">
        <f>VLOOKUP(B45,'Уч дев'!$A$3:$H$520,3,FALSE)</f>
        <v>1998</v>
      </c>
      <c r="E45" s="122" t="str">
        <f>VLOOKUP(B45,'Уч дев'!$A$3:$H$520,4,FALSE)</f>
        <v>КМС</v>
      </c>
      <c r="F45" s="123" t="str">
        <f>VLOOKUP(B45,'Уч дев'!$A$3:$H$520,5,FALSE)</f>
        <v>Саратовская</v>
      </c>
      <c r="G45" s="124">
        <f>VLOOKUP(B45,'Уч дев'!$A$3:$H$520,6,FALSE)</f>
        <v>0</v>
      </c>
      <c r="H45" s="125" t="str">
        <f>VLOOKUP(B45,'Уч дев'!$A$3:$H$520,7,FALSE)</f>
        <v>СДЮСШОР-6</v>
      </c>
      <c r="I45" s="206">
        <v>7.4</v>
      </c>
      <c r="J45" s="59"/>
      <c r="K45" s="43"/>
      <c r="L45" s="62"/>
      <c r="M45" s="62"/>
      <c r="N45" s="62"/>
    </row>
    <row r="46" spans="1:14" s="5" customFormat="1" ht="15" customHeight="1">
      <c r="A46" s="43">
        <v>6</v>
      </c>
      <c r="B46" s="43">
        <v>485</v>
      </c>
      <c r="C46" s="123" t="str">
        <f>VLOOKUP(B46,'Уч дев'!$A$3:$H$520,2,FALSE)</f>
        <v>Булдакова Валерия</v>
      </c>
      <c r="D46" s="121" t="str">
        <f>VLOOKUP(B46,'Уч дев'!$A$3:$H$520,3,FALSE)</f>
        <v>1998</v>
      </c>
      <c r="E46" s="122" t="str">
        <f>VLOOKUP(B46,'Уч дев'!$A$3:$H$520,4,FALSE)</f>
        <v>КМС</v>
      </c>
      <c r="F46" s="123" t="str">
        <f>VLOOKUP(B46,'Уч дев'!$A$3:$H$520,5,FALSE)</f>
        <v>Пензенская</v>
      </c>
      <c r="G46" s="124">
        <f>VLOOKUP(B46,'Уч дев'!$A$3:$H$520,6,FALSE)</f>
        <v>0</v>
      </c>
      <c r="H46" s="125" t="str">
        <f>VLOOKUP(B46,'Уч дев'!$A$3:$H$520,7,FALSE)</f>
        <v>ДЮСШ-6</v>
      </c>
      <c r="I46" s="206">
        <v>7.6</v>
      </c>
      <c r="J46" s="59"/>
      <c r="K46" s="62"/>
      <c r="L46" s="62"/>
      <c r="M46" s="62"/>
      <c r="N46" s="62"/>
    </row>
    <row r="47" spans="1:14" s="5" customFormat="1" ht="15" customHeight="1">
      <c r="A47" s="43">
        <v>7</v>
      </c>
      <c r="B47" s="43">
        <v>396</v>
      </c>
      <c r="C47" s="123" t="str">
        <f>VLOOKUP(B47,'Уч дев'!$A$3:$H$520,2,FALSE)</f>
        <v>Федосеевская Анастасия</v>
      </c>
      <c r="D47" s="121" t="str">
        <f>VLOOKUP(B47,'Уч дев'!$A$3:$H$520,3,FALSE)</f>
        <v>1996</v>
      </c>
      <c r="E47" s="122" t="str">
        <f>VLOOKUP(B47,'Уч дев'!$A$3:$H$520,4,FALSE)</f>
        <v>3</v>
      </c>
      <c r="F47" s="123" t="str">
        <f>VLOOKUP(B47,'Уч дев'!$A$3:$H$520,5,FALSE)</f>
        <v>Пензенская</v>
      </c>
      <c r="G47" s="124">
        <f>VLOOKUP(B47,'Уч дев'!$A$3:$H$520,6,FALSE)</f>
        <v>0</v>
      </c>
      <c r="H47" s="125" t="str">
        <f>VLOOKUP(B47,'Уч дев'!$A$3:$H$520,7,FALSE)</f>
        <v>КСШОР</v>
      </c>
      <c r="I47" s="206">
        <v>7.6</v>
      </c>
      <c r="J47" s="59"/>
      <c r="K47" s="62"/>
      <c r="L47" s="62"/>
      <c r="M47" s="62"/>
      <c r="N47" s="62"/>
    </row>
    <row r="48" spans="1:14" s="5" customFormat="1" ht="15" customHeight="1">
      <c r="A48" s="43">
        <v>8</v>
      </c>
      <c r="B48" s="43">
        <v>593</v>
      </c>
      <c r="C48" s="123" t="str">
        <f>VLOOKUP(B48,'Уч дев'!$A$3:$H$520,2,FALSE)</f>
        <v>Тимченко Василиса</v>
      </c>
      <c r="D48" s="121" t="str">
        <f>VLOOKUP(B48,'Уч дев'!$A$3:$H$520,3,FALSE)</f>
        <v>1998</v>
      </c>
      <c r="E48" s="122" t="str">
        <f>VLOOKUP(B48,'Уч дев'!$A$3:$H$520,4,FALSE)</f>
        <v>1</v>
      </c>
      <c r="F48" s="123" t="str">
        <f>VLOOKUP(B48,'Уч дев'!$A$3:$H$520,5,FALSE)</f>
        <v>Саратовская</v>
      </c>
      <c r="G48" s="124">
        <f>VLOOKUP(B48,'Уч дев'!$A$3:$H$520,6,FALSE)</f>
        <v>0</v>
      </c>
      <c r="H48" s="125" t="str">
        <f>VLOOKUP(B48,'Уч дев'!$A$3:$H$520,7,FALSE)</f>
        <v>СДЮСШОР-6</v>
      </c>
      <c r="I48" s="206">
        <v>7.8</v>
      </c>
      <c r="J48" s="59"/>
      <c r="K48" s="43"/>
      <c r="L48" s="62"/>
      <c r="M48" s="62"/>
      <c r="N48" s="62"/>
    </row>
    <row r="49" spans="1:10" s="5" customFormat="1" ht="15">
      <c r="A49" s="79"/>
      <c r="B49" s="53"/>
      <c r="C49" s="54"/>
      <c r="D49" s="95"/>
      <c r="E49" s="45"/>
      <c r="F49" s="54"/>
      <c r="G49" s="73"/>
      <c r="H49" s="99"/>
      <c r="I49" s="51"/>
      <c r="J49" s="96"/>
    </row>
    <row r="50" spans="1:10" s="5" customFormat="1" ht="15">
      <c r="A50" s="79"/>
      <c r="B50" s="53"/>
      <c r="C50" s="54"/>
      <c r="D50" s="95"/>
      <c r="E50" s="45"/>
      <c r="F50" s="54"/>
      <c r="G50" s="73"/>
      <c r="H50" s="99"/>
      <c r="I50" s="51"/>
      <c r="J50" s="96"/>
    </row>
    <row r="51" spans="1:10" s="16" customFormat="1" ht="15.75">
      <c r="A51" s="14"/>
      <c r="B51" s="12"/>
      <c r="C51" s="16" t="s">
        <v>54</v>
      </c>
      <c r="D51" s="89"/>
      <c r="E51" s="12"/>
      <c r="F51" s="134"/>
      <c r="G51" s="14"/>
      <c r="H51" s="17"/>
      <c r="I51" s="47"/>
      <c r="J51" s="71"/>
    </row>
    <row r="52" spans="1:10" s="16" customFormat="1" ht="15.75">
      <c r="A52" s="14"/>
      <c r="B52" s="12"/>
      <c r="C52" s="16" t="s">
        <v>56</v>
      </c>
      <c r="D52" s="89"/>
      <c r="E52" s="12"/>
      <c r="F52" s="134"/>
      <c r="G52" s="14"/>
      <c r="H52" s="17"/>
      <c r="I52" s="47"/>
      <c r="J52" s="71"/>
    </row>
    <row r="53" spans="1:10" s="16" customFormat="1" ht="15.75">
      <c r="A53" s="14"/>
      <c r="B53" s="12"/>
      <c r="C53" s="16" t="s">
        <v>55</v>
      </c>
      <c r="D53" s="89"/>
      <c r="E53" s="12"/>
      <c r="F53" s="135"/>
      <c r="G53" s="14"/>
      <c r="H53" s="17"/>
      <c r="I53" s="47"/>
      <c r="J53" s="71"/>
    </row>
  </sheetData>
  <sortState ref="A41:N48">
    <sortCondition ref="A41:A48"/>
  </sortState>
  <customSheetViews>
    <customSheetView guid="{948F6758-08EB-455E-9DF2-723DFC2E4E47}" showPageBreaks="1" view="pageBreakPreview">
      <selection activeCell="C40" sqref="C40"/>
      <pageMargins left="0.16" right="0.21" top="0.15748031496062992" bottom="0.15748031496062992" header="0.15748031496062992" footer="0.15748031496062992"/>
      <printOptions horizontalCentered="1"/>
      <pageSetup paperSize="9" scale="86" fitToHeight="2" orientation="portrait" r:id="rId1"/>
      <headerFooter alignWithMargins="0"/>
    </customSheetView>
    <customSheetView guid="{4654A10B-BF2C-4F91-B821-84CF341F9FF3}" showPageBreaks="1" printArea="1" hiddenRows="1" hiddenColumns="1" view="pageBreakPreview">
      <selection activeCell="H11" sqref="H11"/>
      <pageMargins left="0.16" right="0.21" top="0.15748031496062992" bottom="0.15748031496062992" header="0.15748031496062992" footer="0.15748031496062992"/>
      <printOptions horizontalCentered="1"/>
      <pageSetup paperSize="9" scale="86" fitToHeight="2" orientation="portrait" r:id="rId2"/>
      <headerFooter alignWithMargins="0"/>
    </customSheetView>
    <customSheetView guid="{E05EE54E-E471-44B0-925C-BA927179E512}" showPageBreaks="1" view="pageBreakPreview">
      <selection activeCell="C40" sqref="C40"/>
      <pageMargins left="0.16" right="0.21" top="0.15748031496062992" bottom="0.15748031496062992" header="0.15748031496062992" footer="0.15748031496062992"/>
      <printOptions horizontalCentered="1"/>
      <pageSetup paperSize="9" scale="86" fitToHeight="2" orientation="portrait" r:id="rId3"/>
      <headerFooter alignWithMargins="0"/>
    </customSheetView>
  </customSheetViews>
  <mergeCells count="11">
    <mergeCell ref="A1:N1"/>
    <mergeCell ref="A2:N2"/>
    <mergeCell ref="A5:N5"/>
    <mergeCell ref="A6:N6"/>
    <mergeCell ref="J12:L12"/>
    <mergeCell ref="D7:I7"/>
    <mergeCell ref="J7:N7"/>
    <mergeCell ref="I11:K11"/>
    <mergeCell ref="A8:N8"/>
    <mergeCell ref="A9:N9"/>
    <mergeCell ref="L11:N11"/>
  </mergeCells>
  <phoneticPr fontId="7" type="noConversion"/>
  <printOptions horizontalCentered="1"/>
  <pageMargins left="0.16" right="0.21" top="0.15748031496062992" bottom="0.15748031496062992" header="0.15748031496062992" footer="0.15748031496062992"/>
  <pageSetup paperSize="9" scale="86" fitToHeight="2" orientation="portrait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D54FE3"/>
  </sheetPr>
  <dimension ref="A1:AL224"/>
  <sheetViews>
    <sheetView view="pageBreakPreview" zoomScaleSheetLayoutView="100" workbookViewId="0">
      <selection activeCell="H31" sqref="H31"/>
    </sheetView>
  </sheetViews>
  <sheetFormatPr defaultRowHeight="12.75"/>
  <cols>
    <col min="1" max="1" width="5.7109375" style="15" bestFit="1" customWidth="1"/>
    <col min="2" max="2" width="4.85546875" style="13" hidden="1" customWidth="1"/>
    <col min="3" max="3" width="24.28515625" style="6" bestFit="1" customWidth="1"/>
    <col min="4" max="4" width="8.42578125" style="90" customWidth="1"/>
    <col min="5" max="5" width="6" style="13" customWidth="1"/>
    <col min="6" max="6" width="15.140625" style="9" bestFit="1" customWidth="1"/>
    <col min="7" max="7" width="9.140625" style="74" hidden="1" customWidth="1"/>
    <col min="8" max="8" width="31.28515625" style="68" bestFit="1" customWidth="1"/>
    <col min="9" max="9" width="7.140625" style="63" customWidth="1"/>
    <col min="10" max="10" width="6.5703125" style="63" customWidth="1"/>
    <col min="11" max="12" width="6" style="13" customWidth="1"/>
    <col min="13" max="13" width="6" style="50" hidden="1" customWidth="1"/>
    <col min="14" max="14" width="6.5703125" style="50" hidden="1" customWidth="1"/>
    <col min="15" max="15" width="6" style="50" hidden="1" customWidth="1"/>
    <col min="16" max="16" width="38.140625" style="6" bestFit="1" customWidth="1"/>
    <col min="17" max="17" width="5" style="65" hidden="1" customWidth="1"/>
    <col min="18" max="19" width="5" style="6" hidden="1" customWidth="1"/>
    <col min="20" max="20" width="7.28515625" style="6" hidden="1" customWidth="1"/>
    <col min="21" max="21" width="5.5703125" style="6" hidden="1" customWidth="1"/>
    <col min="22" max="30" width="6.85546875" style="6" hidden="1" customWidth="1"/>
    <col min="31" max="31" width="5.7109375" style="6" hidden="1" customWidth="1"/>
    <col min="32" max="38" width="3" style="13" hidden="1" customWidth="1"/>
    <col min="39" max="16384" width="9.140625" style="6"/>
  </cols>
  <sheetData>
    <row r="1" spans="1:38" ht="15.75" customHeight="1">
      <c r="A1" s="352" t="s">
        <v>30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3"/>
      <c r="V1" s="87">
        <v>20</v>
      </c>
      <c r="W1" s="87">
        <v>25.3</v>
      </c>
      <c r="X1" s="87">
        <v>25.4</v>
      </c>
      <c r="Y1" s="87">
        <v>26.9</v>
      </c>
      <c r="Z1" s="87">
        <v>28.6</v>
      </c>
      <c r="AA1" s="87">
        <v>31.1</v>
      </c>
      <c r="AB1" s="87">
        <v>33.1</v>
      </c>
      <c r="AC1" s="87">
        <v>35.1</v>
      </c>
      <c r="AD1" s="87">
        <v>37.1</v>
      </c>
      <c r="AF1" s="58">
        <v>10</v>
      </c>
      <c r="AG1" s="58">
        <v>7</v>
      </c>
      <c r="AH1" s="58">
        <v>4</v>
      </c>
      <c r="AI1" s="58">
        <v>3</v>
      </c>
      <c r="AJ1" s="58">
        <v>2</v>
      </c>
      <c r="AK1" s="58">
        <v>1</v>
      </c>
      <c r="AL1" s="58">
        <v>0</v>
      </c>
    </row>
    <row r="2" spans="1:38" ht="18.75" customHeight="1">
      <c r="A2" s="354" t="s">
        <v>49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58" t="s">
        <v>15</v>
      </c>
      <c r="W2" s="58" t="s">
        <v>15</v>
      </c>
      <c r="X2" s="58">
        <v>1</v>
      </c>
      <c r="Y2" s="58">
        <v>2</v>
      </c>
      <c r="Z2" s="58">
        <v>3</v>
      </c>
      <c r="AA2" s="58" t="s">
        <v>19</v>
      </c>
      <c r="AB2" s="58" t="s">
        <v>20</v>
      </c>
      <c r="AC2" s="58" t="s">
        <v>21</v>
      </c>
      <c r="AD2" s="58" t="s">
        <v>31</v>
      </c>
      <c r="AF2" s="58">
        <v>1</v>
      </c>
      <c r="AG2" s="58">
        <v>2</v>
      </c>
      <c r="AH2" s="58">
        <v>3</v>
      </c>
      <c r="AI2" s="58">
        <v>4</v>
      </c>
      <c r="AJ2" s="58">
        <v>5</v>
      </c>
      <c r="AK2" s="58">
        <v>6</v>
      </c>
      <c r="AL2" s="58">
        <v>7</v>
      </c>
    </row>
    <row r="3" spans="1:38" s="16" customFormat="1" ht="8.25" customHeight="1">
      <c r="A3" s="354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W3" s="36"/>
      <c r="AF3" s="12"/>
      <c r="AG3" s="12"/>
      <c r="AH3" s="12"/>
      <c r="AI3" s="12"/>
      <c r="AJ3" s="12"/>
      <c r="AK3" s="12"/>
      <c r="AL3" s="12"/>
    </row>
    <row r="4" spans="1:38" s="16" customFormat="1" ht="8.25" customHeight="1">
      <c r="A4" s="14"/>
      <c r="B4" s="12"/>
      <c r="C4" s="12"/>
      <c r="D4" s="89"/>
      <c r="E4" s="12"/>
      <c r="F4" s="19"/>
      <c r="G4" s="74"/>
      <c r="H4" s="68"/>
      <c r="I4" s="47"/>
      <c r="J4" s="47"/>
      <c r="K4" s="12"/>
      <c r="L4" s="12"/>
      <c r="M4" s="47"/>
      <c r="N4" s="47"/>
      <c r="O4" s="47"/>
      <c r="P4" s="13"/>
      <c r="Q4" s="201"/>
      <c r="V4" s="55"/>
      <c r="W4" s="60"/>
      <c r="X4" s="55"/>
      <c r="Y4" s="55"/>
      <c r="Z4" s="60"/>
      <c r="AA4" s="55"/>
      <c r="AB4" s="55"/>
      <c r="AC4" s="60"/>
      <c r="AD4" s="55"/>
      <c r="AE4" s="55"/>
      <c r="AF4" s="60"/>
      <c r="AG4" s="55"/>
      <c r="AH4" s="55"/>
      <c r="AI4" s="60"/>
      <c r="AJ4" s="55"/>
      <c r="AK4" s="55"/>
      <c r="AL4" s="55"/>
    </row>
    <row r="5" spans="1:38" s="16" customFormat="1" ht="16.5" customHeight="1">
      <c r="A5" s="352" t="s">
        <v>747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55"/>
      <c r="W5" s="60"/>
      <c r="X5" s="55"/>
      <c r="Y5" s="55"/>
      <c r="Z5" s="60"/>
      <c r="AA5" s="55"/>
      <c r="AB5" s="55"/>
      <c r="AC5" s="60"/>
      <c r="AD5" s="55"/>
      <c r="AE5" s="55"/>
      <c r="AF5" s="60"/>
      <c r="AG5" s="55"/>
      <c r="AH5" s="55"/>
      <c r="AI5" s="60"/>
      <c r="AJ5" s="55"/>
      <c r="AK5" s="55"/>
      <c r="AL5" s="55"/>
    </row>
    <row r="6" spans="1:38" s="16" customFormat="1" ht="34.5" customHeight="1">
      <c r="A6" s="355" t="s">
        <v>77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  <c r="V6" s="55"/>
      <c r="W6" s="60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</row>
    <row r="7" spans="1:38" s="16" customFormat="1" ht="15.75" customHeight="1">
      <c r="A7" s="14"/>
      <c r="B7" s="12"/>
      <c r="C7" s="19" t="s">
        <v>1</v>
      </c>
      <c r="D7" s="359" t="s">
        <v>58</v>
      </c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60" t="s">
        <v>73</v>
      </c>
      <c r="Q7" s="360"/>
      <c r="R7" s="360"/>
      <c r="S7" s="360"/>
      <c r="T7" s="360"/>
      <c r="U7" s="360"/>
      <c r="V7" s="55"/>
      <c r="W7" s="60"/>
      <c r="X7" s="55"/>
      <c r="Y7" s="55"/>
      <c r="Z7" s="60"/>
      <c r="AA7" s="55"/>
      <c r="AB7" s="55"/>
      <c r="AC7" s="60"/>
      <c r="AD7" s="55"/>
      <c r="AE7" s="55"/>
      <c r="AF7" s="60"/>
      <c r="AG7" s="55"/>
      <c r="AH7" s="55"/>
      <c r="AI7" s="60"/>
      <c r="AJ7" s="55"/>
      <c r="AK7" s="55"/>
      <c r="AL7" s="55"/>
    </row>
    <row r="8" spans="1:38" s="16" customFormat="1" ht="15.75" customHeight="1">
      <c r="A8" s="352" t="s">
        <v>72</v>
      </c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2"/>
      <c r="S8" s="352"/>
      <c r="T8" s="352"/>
      <c r="U8" s="352"/>
      <c r="V8" s="60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</row>
    <row r="9" spans="1:38" s="16" customFormat="1" ht="15.75" customHeight="1">
      <c r="A9" s="361" t="s">
        <v>41</v>
      </c>
      <c r="B9" s="361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60"/>
      <c r="W9" s="60"/>
      <c r="X9" s="5"/>
      <c r="Y9" s="21"/>
      <c r="Z9" s="72"/>
      <c r="AA9" s="72"/>
      <c r="AB9" s="72"/>
      <c r="AC9" s="72"/>
      <c r="AD9" s="72"/>
      <c r="AE9" s="72"/>
      <c r="AF9" s="84"/>
      <c r="AG9" s="84"/>
      <c r="AH9" s="84"/>
      <c r="AI9" s="84"/>
      <c r="AJ9" s="84"/>
      <c r="AK9" s="84"/>
      <c r="AL9" s="84"/>
    </row>
    <row r="10" spans="1:38" ht="12.75" customHeight="1">
      <c r="A10" s="28"/>
      <c r="B10" s="56"/>
      <c r="C10" s="31"/>
      <c r="D10" s="92"/>
      <c r="E10" s="28"/>
      <c r="F10" s="28"/>
      <c r="G10" s="75"/>
      <c r="I10" s="28"/>
      <c r="J10" s="28"/>
      <c r="K10" s="28" t="s">
        <v>23</v>
      </c>
      <c r="L10" s="37" t="s">
        <v>51</v>
      </c>
      <c r="M10" s="48"/>
      <c r="N10" s="48"/>
      <c r="O10" s="48"/>
      <c r="P10" s="28" t="s">
        <v>798</v>
      </c>
      <c r="Q10" s="202"/>
      <c r="R10" s="28"/>
      <c r="S10" s="28"/>
      <c r="T10" s="28"/>
      <c r="U10" s="28"/>
      <c r="V10" s="60"/>
      <c r="W10" s="60"/>
      <c r="X10" s="5"/>
      <c r="Y10" s="21"/>
      <c r="Z10" s="5"/>
      <c r="AA10" s="5"/>
      <c r="AB10" s="5"/>
      <c r="AC10" s="5"/>
      <c r="AD10" s="5"/>
      <c r="AE10" s="5"/>
      <c r="AF10" s="55"/>
      <c r="AG10" s="55"/>
      <c r="AH10" s="55"/>
      <c r="AI10" s="55"/>
      <c r="AJ10" s="55"/>
      <c r="AK10" s="55"/>
      <c r="AL10" s="55"/>
    </row>
    <row r="11" spans="1:38" s="26" customFormat="1" ht="13.5" customHeight="1">
      <c r="A11" s="30"/>
      <c r="B11" s="56"/>
      <c r="C11" s="33"/>
      <c r="D11" s="93"/>
      <c r="E11" s="32"/>
      <c r="F11" s="29"/>
      <c r="G11" s="76"/>
      <c r="I11" s="138"/>
      <c r="J11" s="138"/>
      <c r="K11" s="138" t="s">
        <v>24</v>
      </c>
      <c r="L11" s="118" t="s">
        <v>60</v>
      </c>
      <c r="M11" s="49"/>
      <c r="N11" s="49"/>
      <c r="O11" s="49"/>
      <c r="P11" s="28" t="s">
        <v>799</v>
      </c>
      <c r="Q11" s="358" t="s">
        <v>29</v>
      </c>
      <c r="R11" s="358"/>
      <c r="S11" s="364" t="s">
        <v>640</v>
      </c>
      <c r="T11" s="357"/>
      <c r="U11" s="357"/>
      <c r="V11" s="38"/>
      <c r="W11" s="5"/>
      <c r="X11" s="5"/>
      <c r="Y11" s="21"/>
      <c r="Z11" s="86"/>
      <c r="AA11" s="86"/>
      <c r="AB11" s="86"/>
      <c r="AC11" s="86"/>
      <c r="AD11" s="86"/>
      <c r="AE11" s="86"/>
      <c r="AF11" s="136"/>
      <c r="AG11" s="136"/>
      <c r="AH11" s="136"/>
      <c r="AI11" s="136"/>
      <c r="AJ11" s="136"/>
      <c r="AK11" s="136"/>
      <c r="AL11" s="136"/>
    </row>
    <row r="12" spans="1:38" s="27" customFormat="1" ht="24.75" customHeight="1">
      <c r="A12" s="34" t="s">
        <v>2</v>
      </c>
      <c r="B12" s="34" t="s">
        <v>25</v>
      </c>
      <c r="C12" s="34" t="s">
        <v>3</v>
      </c>
      <c r="D12" s="94" t="s">
        <v>4</v>
      </c>
      <c r="E12" s="34" t="s">
        <v>5</v>
      </c>
      <c r="F12" s="34" t="s">
        <v>6</v>
      </c>
      <c r="G12" s="34" t="s">
        <v>7</v>
      </c>
      <c r="H12" s="85" t="s">
        <v>8</v>
      </c>
      <c r="I12" s="81" t="s">
        <v>9</v>
      </c>
      <c r="J12" s="82" t="s">
        <v>10</v>
      </c>
      <c r="K12" s="83" t="s">
        <v>18</v>
      </c>
      <c r="L12" s="83" t="s">
        <v>57</v>
      </c>
      <c r="M12" s="81" t="s">
        <v>23</v>
      </c>
      <c r="N12" s="81" t="s">
        <v>24</v>
      </c>
      <c r="O12" s="81" t="s">
        <v>27</v>
      </c>
      <c r="P12" s="80" t="s">
        <v>11</v>
      </c>
      <c r="Q12" s="356" t="s">
        <v>12</v>
      </c>
      <c r="R12" s="356"/>
      <c r="S12" s="356"/>
      <c r="T12" s="275" t="s">
        <v>13</v>
      </c>
      <c r="U12" s="276" t="s">
        <v>2</v>
      </c>
      <c r="V12" s="100"/>
      <c r="W12" s="39"/>
      <c r="X12" s="39"/>
      <c r="Y12" s="40"/>
      <c r="AF12" s="137"/>
      <c r="AG12" s="137"/>
      <c r="AH12" s="137"/>
      <c r="AI12" s="137"/>
      <c r="AJ12" s="137"/>
      <c r="AK12" s="137"/>
      <c r="AL12" s="137"/>
    </row>
    <row r="13" spans="1:38" s="7" customFormat="1" ht="15" customHeight="1">
      <c r="A13" s="53">
        <v>1</v>
      </c>
      <c r="B13" s="53" t="s">
        <v>574</v>
      </c>
      <c r="C13" s="54" t="str">
        <f>VLOOKUP(B13,'Уч дев'!$A$3:$H$520,2,FALSE)</f>
        <v>Неупряженко Алёна</v>
      </c>
      <c r="D13" s="95" t="str">
        <f>VLOOKUP(B13,'Уч дев'!$A$3:$H$520,3,FALSE)</f>
        <v>2004</v>
      </c>
      <c r="E13" s="45" t="str">
        <f>VLOOKUP(B13,'Уч дев'!$A$3:$H$520,4,FALSE)</f>
        <v>1</v>
      </c>
      <c r="F13" s="54" t="str">
        <f>VLOOKUP(B13,'Уч дев'!$A$3:$H$520,5,FALSE)</f>
        <v>Саратовская</v>
      </c>
      <c r="G13" s="73">
        <f>VLOOKUP(B13,'Уч дев'!$A$3:$H$520,6,FALSE)</f>
        <v>0</v>
      </c>
      <c r="H13" s="99" t="str">
        <f>VLOOKUP(B13,'Уч дев'!$A$3:$H$520,7,FALSE)</f>
        <v>ДЮСШ Энгельс</v>
      </c>
      <c r="I13" s="51">
        <f t="shared" ref="I13:J16" si="0">M13</f>
        <v>27.4</v>
      </c>
      <c r="J13" s="51">
        <f t="shared" si="0"/>
        <v>27.1</v>
      </c>
      <c r="K13" s="277">
        <f t="shared" ref="K13:K44" si="1">LOOKUP(O13,$V$1:$AD$1,$V$2:$AD$2)</f>
        <v>2</v>
      </c>
      <c r="L13" s="277" t="s">
        <v>746</v>
      </c>
      <c r="M13" s="278">
        <v>27.4</v>
      </c>
      <c r="N13" s="278">
        <v>27.1</v>
      </c>
      <c r="O13" s="279">
        <f t="shared" ref="O13:O44" si="2">SMALL(M13:N13,1)+0</f>
        <v>27.1</v>
      </c>
      <c r="P13" s="280" t="str">
        <f>VLOOKUP(B13,'Уч дев'!$A$3:$H$520,8,FALSE)</f>
        <v>Минахметова О.В.</v>
      </c>
      <c r="Q13" s="285">
        <v>1</v>
      </c>
      <c r="R13" s="286"/>
      <c r="S13" s="53"/>
      <c r="T13" s="286"/>
      <c r="U13" s="286"/>
      <c r="W13" s="5"/>
      <c r="Y13" s="21"/>
      <c r="AF13" s="11"/>
      <c r="AG13" s="11"/>
      <c r="AH13" s="11"/>
      <c r="AI13" s="11"/>
      <c r="AJ13" s="11"/>
      <c r="AK13" s="11"/>
      <c r="AL13" s="11"/>
    </row>
    <row r="14" spans="1:38" s="7" customFormat="1" ht="15" customHeight="1">
      <c r="A14" s="53">
        <v>3</v>
      </c>
      <c r="B14" s="53">
        <v>259</v>
      </c>
      <c r="C14" s="54" t="str">
        <f>VLOOKUP(B14,'Уч дев'!$A$3:$H$520,2,FALSE)</f>
        <v>Заболотских Виктория</v>
      </c>
      <c r="D14" s="95" t="str">
        <f>VLOOKUP(B14,'Уч дев'!$A$3:$H$520,3,FALSE)</f>
        <v>2003</v>
      </c>
      <c r="E14" s="45" t="str">
        <f>VLOOKUP(B14,'Уч дев'!$A$3:$H$520,4,FALSE)</f>
        <v>1</v>
      </c>
      <c r="F14" s="54" t="str">
        <f>VLOOKUP(B14,'Уч дев'!$A$3:$H$520,5,FALSE)</f>
        <v>Пензенская</v>
      </c>
      <c r="G14" s="73">
        <f>VLOOKUP(B14,'Уч дев'!$A$3:$H$520,6,FALSE)</f>
        <v>0</v>
      </c>
      <c r="H14" s="99" t="str">
        <f>VLOOKUP(B14,'Уч дев'!$A$3:$H$520,7,FALSE)</f>
        <v>КСШОР</v>
      </c>
      <c r="I14" s="51">
        <f t="shared" si="0"/>
        <v>27.9</v>
      </c>
      <c r="J14" s="51">
        <f t="shared" si="0"/>
        <v>28.1</v>
      </c>
      <c r="K14" s="277">
        <f t="shared" si="1"/>
        <v>2</v>
      </c>
      <c r="L14" s="277" t="s">
        <v>746</v>
      </c>
      <c r="M14" s="278">
        <v>27.9</v>
      </c>
      <c r="N14" s="278">
        <v>28.1</v>
      </c>
      <c r="O14" s="279">
        <f t="shared" si="2"/>
        <v>27.9</v>
      </c>
      <c r="P14" s="280" t="str">
        <f>VLOOKUP(B14,'Уч дев'!$A$3:$H$520,8,FALSE)</f>
        <v>Карасик Н.А.и А.Г.</v>
      </c>
      <c r="Q14" s="61" t="s">
        <v>146</v>
      </c>
      <c r="R14" s="53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5"/>
      <c r="AG14" s="55"/>
      <c r="AH14" s="55"/>
      <c r="AI14" s="55"/>
      <c r="AJ14" s="55"/>
      <c r="AK14" s="55"/>
      <c r="AL14" s="55"/>
    </row>
    <row r="15" spans="1:38" s="7" customFormat="1" ht="15" customHeight="1">
      <c r="A15" s="53">
        <v>2</v>
      </c>
      <c r="B15" s="53">
        <v>268</v>
      </c>
      <c r="C15" s="54" t="str">
        <f>VLOOKUP(B15,'Уч дев'!$A$3:$H$520,2,FALSE)</f>
        <v>Андрикова Маргарита</v>
      </c>
      <c r="D15" s="95" t="str">
        <f>VLOOKUP(B15,'Уч дев'!$A$3:$H$520,3,FALSE)</f>
        <v>2003</v>
      </c>
      <c r="E15" s="45" t="str">
        <f>VLOOKUP(B15,'Уч дев'!$A$3:$H$520,4,FALSE)</f>
        <v>2</v>
      </c>
      <c r="F15" s="54" t="str">
        <f>VLOOKUP(B15,'Уч дев'!$A$3:$H$520,5,FALSE)</f>
        <v>Пензенская</v>
      </c>
      <c r="G15" s="73">
        <f>VLOOKUP(B15,'Уч дев'!$A$3:$H$520,6,FALSE)</f>
        <v>0</v>
      </c>
      <c r="H15" s="99" t="str">
        <f>VLOOKUP(B15,'Уч дев'!$A$3:$H$520,7,FALSE)</f>
        <v>КСШОР</v>
      </c>
      <c r="I15" s="51">
        <f t="shared" si="0"/>
        <v>28</v>
      </c>
      <c r="J15" s="51">
        <f t="shared" si="0"/>
        <v>27.8</v>
      </c>
      <c r="K15" s="277">
        <f t="shared" si="1"/>
        <v>2</v>
      </c>
      <c r="L15" s="277">
        <v>10</v>
      </c>
      <c r="M15" s="278">
        <v>28</v>
      </c>
      <c r="N15" s="278">
        <v>27.8</v>
      </c>
      <c r="O15" s="279">
        <f t="shared" si="2"/>
        <v>27.8</v>
      </c>
      <c r="P15" s="280" t="str">
        <f>VLOOKUP(B15,'Уч дев'!$A$3:$H$520,8,FALSE)</f>
        <v>Карасик Н.А.и А.Г.</v>
      </c>
      <c r="Q15" s="61" t="s">
        <v>146</v>
      </c>
      <c r="R15" s="53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5"/>
      <c r="AG15" s="55"/>
      <c r="AH15" s="55"/>
      <c r="AI15" s="55"/>
      <c r="AJ15" s="55"/>
      <c r="AK15" s="55"/>
      <c r="AL15" s="55"/>
    </row>
    <row r="16" spans="1:38" s="7" customFormat="1" ht="15" customHeight="1">
      <c r="A16" s="53">
        <v>4</v>
      </c>
      <c r="B16" s="53">
        <v>405</v>
      </c>
      <c r="C16" s="54" t="str">
        <f>VLOOKUP(B16,'Уч дев'!$A$3:$H$520,2,FALSE)</f>
        <v>Карнатова Полина</v>
      </c>
      <c r="D16" s="95" t="str">
        <f>VLOOKUP(B16,'Уч дев'!$A$3:$H$520,3,FALSE)</f>
        <v>2003</v>
      </c>
      <c r="E16" s="45" t="str">
        <f>VLOOKUP(B16,'Уч дев'!$A$3:$H$520,4,FALSE)</f>
        <v>2</v>
      </c>
      <c r="F16" s="54" t="str">
        <f>VLOOKUP(B16,'Уч дев'!$A$3:$H$520,5,FALSE)</f>
        <v>Пензенская</v>
      </c>
      <c r="G16" s="73">
        <f>VLOOKUP(B16,'Уч дев'!$A$3:$H$520,6,FALSE)</f>
        <v>0</v>
      </c>
      <c r="H16" s="99" t="str">
        <f>VLOOKUP(B16,'Уч дев'!$A$3:$H$520,7,FALSE)</f>
        <v>ДЮСШ-6</v>
      </c>
      <c r="I16" s="51">
        <f t="shared" si="0"/>
        <v>28.2</v>
      </c>
      <c r="J16" s="51">
        <f t="shared" si="0"/>
        <v>28.6</v>
      </c>
      <c r="K16" s="277">
        <f t="shared" si="1"/>
        <v>2</v>
      </c>
      <c r="L16" s="277">
        <v>7</v>
      </c>
      <c r="M16" s="278">
        <v>28.2</v>
      </c>
      <c r="N16" s="278">
        <v>28.6</v>
      </c>
      <c r="O16" s="279">
        <f t="shared" si="2"/>
        <v>28.2</v>
      </c>
      <c r="P16" s="280" t="str">
        <f>VLOOKUP(B16,'Уч дев'!$A$3:$H$520,8,FALSE)</f>
        <v>Зинуков А.В</v>
      </c>
      <c r="Q16" s="285" t="s">
        <v>146</v>
      </c>
      <c r="R16" s="286"/>
      <c r="S16" s="53"/>
      <c r="T16" s="286"/>
      <c r="U16" s="286"/>
      <c r="W16" s="5"/>
      <c r="Y16" s="21"/>
      <c r="AF16" s="11"/>
      <c r="AG16" s="11"/>
      <c r="AH16" s="11"/>
      <c r="AI16" s="11"/>
      <c r="AJ16" s="11"/>
      <c r="AK16" s="11"/>
      <c r="AL16" s="11"/>
    </row>
    <row r="17" spans="1:38" s="5" customFormat="1" ht="15">
      <c r="A17" s="298">
        <v>5</v>
      </c>
      <c r="B17" s="53">
        <v>547</v>
      </c>
      <c r="C17" s="54" t="str">
        <f>VLOOKUP(B17,'Уч дев'!$A$3:$H$520,2,FALSE)</f>
        <v>Мустафаева Валерия</v>
      </c>
      <c r="D17" s="95" t="str">
        <f>VLOOKUP(B17,'Уч дев'!$A$3:$H$520,3,FALSE)</f>
        <v>2004</v>
      </c>
      <c r="E17" s="45">
        <f>VLOOKUP(B17,'Уч дев'!$A$3:$H$520,4,FALSE)</f>
        <v>2</v>
      </c>
      <c r="F17" s="54" t="str">
        <f>VLOOKUP(B17,'Уч дев'!$A$3:$H$520,5,FALSE)</f>
        <v>Самарская</v>
      </c>
      <c r="G17" s="73">
        <f>VLOOKUP(B17,'Уч дев'!$A$3:$H$520,6,FALSE)</f>
        <v>0</v>
      </c>
      <c r="H17" s="99" t="str">
        <f>VLOOKUP(B17,'Уч дев'!$A$3:$H$520,7,FALSE)</f>
        <v xml:space="preserve"> СДЮСШОР-2</v>
      </c>
      <c r="I17" s="51">
        <f t="shared" ref="I17:I48" si="3">M17</f>
        <v>28.2</v>
      </c>
      <c r="J17" s="51"/>
      <c r="K17" s="277">
        <f t="shared" si="1"/>
        <v>2</v>
      </c>
      <c r="L17" s="277" t="s">
        <v>746</v>
      </c>
      <c r="M17" s="278">
        <v>28.2</v>
      </c>
      <c r="N17" s="278"/>
      <c r="O17" s="279">
        <f t="shared" si="2"/>
        <v>28.2</v>
      </c>
      <c r="P17" s="280" t="str">
        <f>VLOOKUP(B17,'Уч дев'!$A$3:$H$520,8,FALSE)</f>
        <v>Зайцев И. С., Андронов Ю.В.</v>
      </c>
      <c r="Q17" s="61" t="s">
        <v>146</v>
      </c>
      <c r="AF17" s="55"/>
      <c r="AG17" s="55"/>
      <c r="AH17" s="55"/>
      <c r="AI17" s="55"/>
      <c r="AJ17" s="55"/>
      <c r="AK17" s="55"/>
      <c r="AL17" s="55"/>
    </row>
    <row r="18" spans="1:38" s="7" customFormat="1" ht="15" customHeight="1">
      <c r="A18" s="53">
        <v>5</v>
      </c>
      <c r="B18" s="53">
        <v>392</v>
      </c>
      <c r="C18" s="54" t="str">
        <f>VLOOKUP(B18,'Уч дев'!$A$3:$H$520,2,FALSE)</f>
        <v>Федотова Ксения</v>
      </c>
      <c r="D18" s="95" t="str">
        <f>VLOOKUP(B18,'Уч дев'!$A$3:$H$520,3,FALSE)</f>
        <v>2004</v>
      </c>
      <c r="E18" s="45"/>
      <c r="F18" s="54" t="str">
        <f>VLOOKUP(B18,'Уч дев'!$A$3:$H$520,5,FALSE)</f>
        <v>Пензенская</v>
      </c>
      <c r="G18" s="73">
        <f>VLOOKUP(B18,'Уч дев'!$A$3:$H$520,6,FALSE)</f>
        <v>0</v>
      </c>
      <c r="H18" s="99" t="str">
        <f>VLOOKUP(B18,'Уч дев'!$A$3:$H$520,7,FALSE)</f>
        <v>ДЮСШ-2 Кузнецк</v>
      </c>
      <c r="I18" s="51">
        <f t="shared" si="3"/>
        <v>28.2</v>
      </c>
      <c r="J18" s="51"/>
      <c r="K18" s="277">
        <f t="shared" si="1"/>
        <v>2</v>
      </c>
      <c r="L18" s="277" t="s">
        <v>746</v>
      </c>
      <c r="M18" s="278">
        <v>28.2</v>
      </c>
      <c r="N18" s="278"/>
      <c r="O18" s="279">
        <f t="shared" si="2"/>
        <v>28.2</v>
      </c>
      <c r="P18" s="280" t="str">
        <f>VLOOKUP(B18,'Уч дев'!$A$3:$H$520,8,FALSE)</f>
        <v>Акатьев В.В,Смирнова Е.Н.</v>
      </c>
      <c r="Q18" s="61" t="s">
        <v>147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5"/>
      <c r="AG18" s="55"/>
      <c r="AH18" s="55"/>
      <c r="AI18" s="55"/>
      <c r="AJ18" s="55"/>
      <c r="AK18" s="55"/>
      <c r="AL18" s="55"/>
    </row>
    <row r="19" spans="1:38" s="5" customFormat="1" ht="15" customHeight="1">
      <c r="A19" s="53">
        <v>7</v>
      </c>
      <c r="B19" s="53">
        <v>142</v>
      </c>
      <c r="C19" s="54" t="str">
        <f>VLOOKUP(B19,'Уч дев'!$A$3:$H$520,2,FALSE)</f>
        <v xml:space="preserve">Желтенкова Виолетта </v>
      </c>
      <c r="D19" s="95" t="str">
        <f>VLOOKUP(B19,'Уч дев'!$A$3:$H$520,3,FALSE)</f>
        <v>2003</v>
      </c>
      <c r="E19" s="45" t="str">
        <f>VLOOKUP(B19,'Уч дев'!$A$3:$H$520,4,FALSE)</f>
        <v>2</v>
      </c>
      <c r="F19" s="54" t="str">
        <f>VLOOKUP(B19,'Уч дев'!$A$3:$H$520,5,FALSE)</f>
        <v>Пензенская</v>
      </c>
      <c r="G19" s="73">
        <f>VLOOKUP(B19,'Уч дев'!$A$3:$H$520,6,FALSE)</f>
        <v>0</v>
      </c>
      <c r="H19" s="99" t="str">
        <f>VLOOKUP(B19,'Уч дев'!$A$3:$H$520,7,FALSE)</f>
        <v>СОШ Старая Каменка</v>
      </c>
      <c r="I19" s="51">
        <f t="shared" si="3"/>
        <v>28.3</v>
      </c>
      <c r="J19" s="51"/>
      <c r="K19" s="277">
        <f t="shared" si="1"/>
        <v>2</v>
      </c>
      <c r="L19" s="277" t="s">
        <v>746</v>
      </c>
      <c r="M19" s="278">
        <v>28.3</v>
      </c>
      <c r="N19" s="278"/>
      <c r="O19" s="279">
        <f t="shared" si="2"/>
        <v>28.3</v>
      </c>
      <c r="P19" s="280" t="str">
        <f>VLOOKUP(B19,'Уч дев'!$A$3:$H$520,8,FALSE)</f>
        <v>Андреев В.В.</v>
      </c>
      <c r="Q19" s="61" t="s">
        <v>146</v>
      </c>
      <c r="AF19" s="55"/>
      <c r="AG19" s="55"/>
      <c r="AH19" s="55"/>
      <c r="AI19" s="55"/>
      <c r="AJ19" s="55"/>
      <c r="AK19" s="55"/>
      <c r="AL19" s="55"/>
    </row>
    <row r="20" spans="1:38" s="5" customFormat="1" ht="15" customHeight="1">
      <c r="A20" s="298">
        <v>7</v>
      </c>
      <c r="B20" s="53">
        <v>546</v>
      </c>
      <c r="C20" s="54" t="str">
        <f>VLOOKUP(B20,'Уч дев'!$A$3:$H$520,2,FALSE)</f>
        <v>Ширматова Елизавета</v>
      </c>
      <c r="D20" s="95" t="str">
        <f>VLOOKUP(B20,'Уч дев'!$A$3:$H$520,3,FALSE)</f>
        <v>2004</v>
      </c>
      <c r="E20" s="45">
        <f>VLOOKUP(B20,'Уч дев'!$A$3:$H$520,4,FALSE)</f>
        <v>2</v>
      </c>
      <c r="F20" s="54" t="str">
        <f>VLOOKUP(B20,'Уч дев'!$A$3:$H$520,5,FALSE)</f>
        <v>Самарская</v>
      </c>
      <c r="G20" s="73">
        <f>VLOOKUP(B20,'Уч дев'!$A$3:$H$520,6,FALSE)</f>
        <v>0</v>
      </c>
      <c r="H20" s="99" t="str">
        <f>VLOOKUP(B20,'Уч дев'!$A$3:$H$520,7,FALSE)</f>
        <v xml:space="preserve"> СДЮСШОР-2</v>
      </c>
      <c r="I20" s="51">
        <f t="shared" si="3"/>
        <v>28.3</v>
      </c>
      <c r="J20" s="51"/>
      <c r="K20" s="277">
        <f t="shared" si="1"/>
        <v>2</v>
      </c>
      <c r="L20" s="277" t="s">
        <v>746</v>
      </c>
      <c r="M20" s="278">
        <v>28.3</v>
      </c>
      <c r="N20" s="278"/>
      <c r="O20" s="279">
        <f t="shared" si="2"/>
        <v>28.3</v>
      </c>
      <c r="P20" s="280" t="str">
        <f>VLOOKUP(B20,'Уч дев'!$A$3:$H$520,8,FALSE)</f>
        <v>Зайцев И. С., Андронов Ю.В.</v>
      </c>
      <c r="Q20" s="61" t="s">
        <v>146</v>
      </c>
      <c r="AF20" s="55"/>
      <c r="AG20" s="55"/>
      <c r="AH20" s="55"/>
      <c r="AI20" s="55"/>
      <c r="AJ20" s="55"/>
      <c r="AK20" s="55"/>
      <c r="AL20" s="55"/>
    </row>
    <row r="21" spans="1:38" s="5" customFormat="1" ht="15" customHeight="1">
      <c r="A21" s="298">
        <v>7</v>
      </c>
      <c r="B21" s="53">
        <v>508</v>
      </c>
      <c r="C21" s="54" t="str">
        <f>VLOOKUP(B21,'Уч дев'!$A$3:$H$520,2,FALSE)</f>
        <v>Меденко Дарья</v>
      </c>
      <c r="D21" s="95" t="str">
        <f>VLOOKUP(B21,'Уч дев'!$A$3:$H$520,3,FALSE)</f>
        <v>2004</v>
      </c>
      <c r="E21" s="45">
        <f>VLOOKUP(B21,'Уч дев'!$A$3:$H$520,4,FALSE)</f>
        <v>1</v>
      </c>
      <c r="F21" s="54" t="str">
        <f>VLOOKUP(B21,'Уч дев'!$A$3:$H$520,5,FALSE)</f>
        <v>Самарская</v>
      </c>
      <c r="G21" s="73">
        <f>VLOOKUP(B21,'Уч дев'!$A$3:$H$520,6,FALSE)</f>
        <v>0</v>
      </c>
      <c r="H21" s="99" t="str">
        <f>VLOOKUP(B21,'Уч дев'!$A$3:$H$520,7,FALSE)</f>
        <v>СДЮСШОР Новокуйбышевск</v>
      </c>
      <c r="I21" s="51">
        <f t="shared" si="3"/>
        <v>28.3</v>
      </c>
      <c r="J21" s="51"/>
      <c r="K21" s="277">
        <f t="shared" si="1"/>
        <v>2</v>
      </c>
      <c r="L21" s="277" t="s">
        <v>746</v>
      </c>
      <c r="M21" s="278">
        <v>28.3</v>
      </c>
      <c r="N21" s="278"/>
      <c r="O21" s="279">
        <f t="shared" si="2"/>
        <v>28.3</v>
      </c>
      <c r="P21" s="280" t="str">
        <f>VLOOKUP(B21,'Уч дев'!$A$3:$H$520,8,FALSE)</f>
        <v>Полубояровы О.Ю. И Ю.П.</v>
      </c>
      <c r="Q21" s="61" t="s">
        <v>146</v>
      </c>
      <c r="AF21" s="55"/>
      <c r="AG21" s="55"/>
      <c r="AH21" s="55"/>
      <c r="AI21" s="55"/>
      <c r="AJ21" s="55"/>
      <c r="AK21" s="55"/>
      <c r="AL21" s="55"/>
    </row>
    <row r="22" spans="1:38" s="7" customFormat="1" ht="15" customHeight="1">
      <c r="A22" s="53">
        <v>10</v>
      </c>
      <c r="B22" s="53">
        <v>404</v>
      </c>
      <c r="C22" s="54" t="str">
        <f>VLOOKUP(B22,'Уч дев'!$A$3:$H$520,2,FALSE)</f>
        <v>Аленкина Варвара</v>
      </c>
      <c r="D22" s="95" t="str">
        <f>VLOOKUP(B22,'Уч дев'!$A$3:$H$520,3,FALSE)</f>
        <v>2003</v>
      </c>
      <c r="E22" s="45" t="str">
        <f>VLOOKUP(B22,'Уч дев'!$A$3:$H$520,4,FALSE)</f>
        <v>2</v>
      </c>
      <c r="F22" s="54" t="str">
        <f>VLOOKUP(B22,'Уч дев'!$A$3:$H$520,5,FALSE)</f>
        <v>Пензенская</v>
      </c>
      <c r="G22" s="73">
        <f>VLOOKUP(B22,'Уч дев'!$A$3:$H$520,6,FALSE)</f>
        <v>0</v>
      </c>
      <c r="H22" s="99" t="str">
        <f>VLOOKUP(B22,'Уч дев'!$A$3:$H$520,7,FALSE)</f>
        <v>ДЮСШ-6</v>
      </c>
      <c r="I22" s="51">
        <f t="shared" si="3"/>
        <v>28.4</v>
      </c>
      <c r="J22" s="51"/>
      <c r="K22" s="277">
        <f t="shared" si="1"/>
        <v>2</v>
      </c>
      <c r="L22" s="277">
        <v>4</v>
      </c>
      <c r="M22" s="278">
        <v>28.4</v>
      </c>
      <c r="N22" s="278"/>
      <c r="O22" s="279">
        <f t="shared" si="2"/>
        <v>28.4</v>
      </c>
      <c r="P22" s="280" t="str">
        <f>VLOOKUP(B22,'Уч дев'!$A$3:$H$520,8,FALSE)</f>
        <v>Беляев С.Н</v>
      </c>
      <c r="Q22" s="61">
        <v>2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5"/>
      <c r="AG22" s="55"/>
      <c r="AH22" s="55"/>
      <c r="AI22" s="55"/>
      <c r="AJ22" s="55"/>
      <c r="AK22" s="55"/>
      <c r="AL22" s="55"/>
    </row>
    <row r="23" spans="1:38" s="7" customFormat="1" ht="15" customHeight="1">
      <c r="A23" s="53">
        <v>11</v>
      </c>
      <c r="B23" s="53">
        <v>267</v>
      </c>
      <c r="C23" s="54" t="str">
        <f>VLOOKUP(B23,'Уч дев'!$A$3:$H$520,2,FALSE)</f>
        <v>Шантарина Яна</v>
      </c>
      <c r="D23" s="95" t="str">
        <f>VLOOKUP(B23,'Уч дев'!$A$3:$H$520,3,FALSE)</f>
        <v>2003</v>
      </c>
      <c r="E23" s="45" t="str">
        <f>VLOOKUP(B23,'Уч дев'!$A$3:$H$520,4,FALSE)</f>
        <v>1</v>
      </c>
      <c r="F23" s="54" t="str">
        <f>VLOOKUP(B23,'Уч дев'!$A$3:$H$520,5,FALSE)</f>
        <v>Пензенская</v>
      </c>
      <c r="G23" s="73">
        <f>VLOOKUP(B23,'Уч дев'!$A$3:$H$520,6,FALSE)</f>
        <v>0</v>
      </c>
      <c r="H23" s="99" t="str">
        <f>VLOOKUP(B23,'Уч дев'!$A$3:$H$520,7,FALSE)</f>
        <v>КСШОР</v>
      </c>
      <c r="I23" s="51">
        <f t="shared" si="3"/>
        <v>28.5</v>
      </c>
      <c r="J23" s="51"/>
      <c r="K23" s="277">
        <f t="shared" si="1"/>
        <v>2</v>
      </c>
      <c r="L23" s="277" t="s">
        <v>746</v>
      </c>
      <c r="M23" s="278">
        <v>28.5</v>
      </c>
      <c r="N23" s="278"/>
      <c r="O23" s="279">
        <f t="shared" si="2"/>
        <v>28.5</v>
      </c>
      <c r="P23" s="280" t="str">
        <f>VLOOKUP(B23,'Уч дев'!$A$3:$H$520,8,FALSE)</f>
        <v>Карасик Н.А.и А.Г.</v>
      </c>
      <c r="Q23" s="61" t="s">
        <v>147</v>
      </c>
      <c r="R23" s="53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5"/>
      <c r="AG23" s="55"/>
      <c r="AH23" s="55"/>
      <c r="AI23" s="55"/>
      <c r="AJ23" s="55"/>
      <c r="AK23" s="55"/>
      <c r="AL23" s="55"/>
    </row>
    <row r="24" spans="1:38" s="7" customFormat="1" ht="15" customHeight="1">
      <c r="A24" s="298">
        <v>11</v>
      </c>
      <c r="B24" s="53">
        <v>205</v>
      </c>
      <c r="C24" s="54" t="str">
        <f>VLOOKUP(B24,'Уч дев'!$A$3:$H$520,2,FALSE)</f>
        <v>Спирина Алина</v>
      </c>
      <c r="D24" s="95" t="str">
        <f>VLOOKUP(B24,'Уч дев'!$A$3:$H$520,3,FALSE)</f>
        <v>2003</v>
      </c>
      <c r="E24" s="45"/>
      <c r="F24" s="54" t="str">
        <f>VLOOKUP(B24,'Уч дев'!$A$3:$H$520,5,FALSE)</f>
        <v>Пензенская</v>
      </c>
      <c r="G24" s="73">
        <f>VLOOKUP(B24,'Уч дев'!$A$3:$H$520,6,FALSE)</f>
        <v>0</v>
      </c>
      <c r="H24" s="99" t="str">
        <f>VLOOKUP(B24,'Уч дев'!$A$3:$H$520,7,FALSE)</f>
        <v>СДЮСШОР Заречный</v>
      </c>
      <c r="I24" s="51">
        <f t="shared" si="3"/>
        <v>28.5</v>
      </c>
      <c r="J24" s="51"/>
      <c r="K24" s="277">
        <f t="shared" si="1"/>
        <v>2</v>
      </c>
      <c r="L24" s="277">
        <v>3</v>
      </c>
      <c r="M24" s="278">
        <v>28.5</v>
      </c>
      <c r="N24" s="278"/>
      <c r="O24" s="279">
        <f t="shared" si="2"/>
        <v>28.5</v>
      </c>
      <c r="P24" s="280" t="str">
        <f>VLOOKUP(B24,'Уч дев'!$A$3:$H$520,8,FALSE)</f>
        <v>Кораблев В.В</v>
      </c>
      <c r="Q24" s="61" t="s">
        <v>146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5"/>
      <c r="AG24" s="55"/>
      <c r="AH24" s="55"/>
      <c r="AI24" s="55"/>
      <c r="AJ24" s="55"/>
      <c r="AK24" s="55"/>
      <c r="AL24" s="55"/>
    </row>
    <row r="25" spans="1:38" s="7" customFormat="1" ht="15" customHeight="1">
      <c r="A25" s="53">
        <v>13</v>
      </c>
      <c r="B25" s="53" t="s">
        <v>564</v>
      </c>
      <c r="C25" s="54" t="str">
        <f>VLOOKUP(B25,'Уч дев'!$A$3:$H$520,2,FALSE)</f>
        <v>Донскова Алёна</v>
      </c>
      <c r="D25" s="95" t="str">
        <f>VLOOKUP(B25,'Уч дев'!$A$3:$H$520,3,FALSE)</f>
        <v>2003</v>
      </c>
      <c r="E25" s="45"/>
      <c r="F25" s="54" t="str">
        <f>VLOOKUP(B25,'Уч дев'!$A$3:$H$520,5,FALSE)</f>
        <v>Пензенская</v>
      </c>
      <c r="G25" s="73">
        <f>VLOOKUP(B25,'Уч дев'!$A$3:$H$520,6,FALSE)</f>
        <v>0</v>
      </c>
      <c r="H25" s="99" t="str">
        <f>VLOOKUP(B25,'Уч дев'!$A$3:$H$520,7,FALSE)</f>
        <v>КСШОР, ДЮСШ Пензенский</v>
      </c>
      <c r="I25" s="51">
        <f t="shared" si="3"/>
        <v>28.6</v>
      </c>
      <c r="J25" s="51"/>
      <c r="K25" s="277">
        <f t="shared" si="1"/>
        <v>3</v>
      </c>
      <c r="L25" s="277">
        <v>2</v>
      </c>
      <c r="M25" s="278">
        <v>28.6</v>
      </c>
      <c r="N25" s="278"/>
      <c r="O25" s="279">
        <f t="shared" si="2"/>
        <v>28.6</v>
      </c>
      <c r="P25" s="280" t="str">
        <f>VLOOKUP(B25,'Уч дев'!$A$3:$H$520,8,FALSE)</f>
        <v>Димаев Р.Р</v>
      </c>
      <c r="Q25" s="61" t="s">
        <v>146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5"/>
      <c r="AG25" s="55"/>
      <c r="AH25" s="55"/>
      <c r="AI25" s="55"/>
      <c r="AJ25" s="55"/>
      <c r="AK25" s="55"/>
      <c r="AL25" s="55"/>
    </row>
    <row r="26" spans="1:38" s="7" customFormat="1" ht="15" customHeight="1">
      <c r="A26" s="53">
        <v>13</v>
      </c>
      <c r="B26" s="53">
        <v>262</v>
      </c>
      <c r="C26" s="54" t="str">
        <f>VLOOKUP(B26,'Уч дев'!$A$3:$H$520,2,FALSE)</f>
        <v>Ерёмина Елена</v>
      </c>
      <c r="D26" s="95" t="str">
        <f>VLOOKUP(B26,'Уч дев'!$A$3:$H$520,3,FALSE)</f>
        <v>2004</v>
      </c>
      <c r="E26" s="45" t="str">
        <f>VLOOKUP(B26,'Уч дев'!$A$3:$H$520,4,FALSE)</f>
        <v>2</v>
      </c>
      <c r="F26" s="54" t="str">
        <f>VLOOKUP(B26,'Уч дев'!$A$3:$H$520,5,FALSE)</f>
        <v>Пензенская</v>
      </c>
      <c r="G26" s="73">
        <f>VLOOKUP(B26,'Уч дев'!$A$3:$H$520,6,FALSE)</f>
        <v>0</v>
      </c>
      <c r="H26" s="99" t="str">
        <f>VLOOKUP(B26,'Уч дев'!$A$3:$H$520,7,FALSE)</f>
        <v>КСШОР</v>
      </c>
      <c r="I26" s="51">
        <f t="shared" si="3"/>
        <v>28.6</v>
      </c>
      <c r="J26" s="51"/>
      <c r="K26" s="277">
        <f t="shared" si="1"/>
        <v>3</v>
      </c>
      <c r="L26" s="277">
        <v>1</v>
      </c>
      <c r="M26" s="278">
        <v>28.6</v>
      </c>
      <c r="N26" s="278"/>
      <c r="O26" s="279">
        <f t="shared" si="2"/>
        <v>28.6</v>
      </c>
      <c r="P26" s="280" t="str">
        <f>VLOOKUP(B26,'Уч дев'!$A$3:$H$520,8,FALSE)</f>
        <v>Карасик Н.А.и А.Г.</v>
      </c>
      <c r="Q26" s="61" t="s">
        <v>146</v>
      </c>
      <c r="R26" s="53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5"/>
      <c r="AG26" s="55"/>
      <c r="AH26" s="55"/>
      <c r="AI26" s="55"/>
      <c r="AJ26" s="55"/>
      <c r="AK26" s="55"/>
      <c r="AL26" s="55"/>
    </row>
    <row r="27" spans="1:38" s="5" customFormat="1" ht="15" customHeight="1">
      <c r="A27" s="298">
        <v>13</v>
      </c>
      <c r="B27" s="53">
        <v>171</v>
      </c>
      <c r="C27" s="54" t="str">
        <f>VLOOKUP(B27,'Уч дев'!$A$3:$H$520,2,FALSE)</f>
        <v>Кувшинова Мария</v>
      </c>
      <c r="D27" s="95" t="str">
        <f>VLOOKUP(B27,'Уч дев'!$A$3:$H$520,3,FALSE)</f>
        <v>2004</v>
      </c>
      <c r="E27" s="45" t="str">
        <f>VLOOKUP(B27,'Уч дев'!$A$3:$H$520,4,FALSE)</f>
        <v>3</v>
      </c>
      <c r="F27" s="54" t="str">
        <f>VLOOKUP(B27,'Уч дев'!$A$3:$H$520,5,FALSE)</f>
        <v>Пензенская</v>
      </c>
      <c r="G27" s="73">
        <f>VLOOKUP(B27,'Уч дев'!$A$3:$H$520,6,FALSE)</f>
        <v>0</v>
      </c>
      <c r="H27" s="99" t="str">
        <f>VLOOKUP(B27,'Уч дев'!$A$3:$H$520,7,FALSE)</f>
        <v>СДЮСШОР Заречный</v>
      </c>
      <c r="I27" s="51">
        <f t="shared" si="3"/>
        <v>28.6</v>
      </c>
      <c r="J27" s="51"/>
      <c r="K27" s="277">
        <f t="shared" si="1"/>
        <v>3</v>
      </c>
      <c r="L27" s="277" t="s">
        <v>746</v>
      </c>
      <c r="M27" s="278">
        <v>28.6</v>
      </c>
      <c r="N27" s="278"/>
      <c r="O27" s="279">
        <f t="shared" si="2"/>
        <v>28.6</v>
      </c>
      <c r="P27" s="280" t="str">
        <f>VLOOKUP(B27,'Уч дев'!$A$3:$H$520,8,FALSE)</f>
        <v>Сёмин С.В.</v>
      </c>
      <c r="Q27" s="61" t="s">
        <v>146</v>
      </c>
      <c r="AF27" s="55"/>
      <c r="AG27" s="55"/>
      <c r="AH27" s="55"/>
      <c r="AI27" s="55"/>
      <c r="AJ27" s="55"/>
      <c r="AK27" s="55"/>
      <c r="AL27" s="55"/>
    </row>
    <row r="28" spans="1:38" s="5" customFormat="1" ht="15" customHeight="1">
      <c r="A28" s="298">
        <v>16</v>
      </c>
      <c r="B28" s="53">
        <v>214</v>
      </c>
      <c r="C28" s="54" t="str">
        <f>VLOOKUP(B28,'Уч дев'!$A$3:$H$520,2,FALSE)</f>
        <v>Андреева Алина</v>
      </c>
      <c r="D28" s="95" t="str">
        <f>VLOOKUP(B28,'Уч дев'!$A$3:$H$520,3,FALSE)</f>
        <v>2003</v>
      </c>
      <c r="E28" s="45"/>
      <c r="F28" s="54" t="str">
        <f>VLOOKUP(B28,'Уч дев'!$A$3:$H$520,5,FALSE)</f>
        <v>Пензенская</v>
      </c>
      <c r="G28" s="73">
        <f>VLOOKUP(B28,'Уч дев'!$A$3:$H$520,6,FALSE)</f>
        <v>0</v>
      </c>
      <c r="H28" s="99" t="str">
        <f>VLOOKUP(B28,'Уч дев'!$A$3:$H$520,7,FALSE)</f>
        <v>ДЮСШ-6</v>
      </c>
      <c r="I28" s="51">
        <f t="shared" si="3"/>
        <v>28.7</v>
      </c>
      <c r="J28" s="51"/>
      <c r="K28" s="277">
        <f t="shared" si="1"/>
        <v>3</v>
      </c>
      <c r="L28" s="277">
        <v>0</v>
      </c>
      <c r="M28" s="278">
        <v>28.7</v>
      </c>
      <c r="N28" s="278"/>
      <c r="O28" s="279">
        <f t="shared" si="2"/>
        <v>28.7</v>
      </c>
      <c r="P28" s="280" t="str">
        <f>VLOOKUP(B28,'Уч дев'!$A$3:$H$520,8,FALSE)</f>
        <v>Лелявин А.Ю.</v>
      </c>
      <c r="Q28" s="61" t="s">
        <v>147</v>
      </c>
      <c r="AF28" s="55"/>
      <c r="AG28" s="55"/>
      <c r="AH28" s="55"/>
      <c r="AI28" s="55"/>
      <c r="AJ28" s="55"/>
      <c r="AK28" s="55"/>
      <c r="AL28" s="55"/>
    </row>
    <row r="29" spans="1:38" s="5" customFormat="1" ht="15" customHeight="1">
      <c r="A29" s="53">
        <v>17</v>
      </c>
      <c r="B29" s="53">
        <v>269</v>
      </c>
      <c r="C29" s="54" t="str">
        <f>VLOOKUP(B29,'Уч дев'!$A$3:$H$520,2,FALSE)</f>
        <v>Суздальцева Екатерина</v>
      </c>
      <c r="D29" s="95" t="str">
        <f>VLOOKUP(B29,'Уч дев'!$A$3:$H$520,3,FALSE)</f>
        <v>2003</v>
      </c>
      <c r="E29" s="45" t="str">
        <f>VLOOKUP(B29,'Уч дев'!$A$3:$H$520,4,FALSE)</f>
        <v>2</v>
      </c>
      <c r="F29" s="54" t="str">
        <f>VLOOKUP(B29,'Уч дев'!$A$3:$H$520,5,FALSE)</f>
        <v>Пензенская</v>
      </c>
      <c r="G29" s="73">
        <f>VLOOKUP(B29,'Уч дев'!$A$3:$H$520,6,FALSE)</f>
        <v>0</v>
      </c>
      <c r="H29" s="99" t="str">
        <f>VLOOKUP(B29,'Уч дев'!$A$3:$H$520,7,FALSE)</f>
        <v>КСШОР</v>
      </c>
      <c r="I29" s="51">
        <f t="shared" si="3"/>
        <v>28.9</v>
      </c>
      <c r="J29" s="51"/>
      <c r="K29" s="277">
        <f t="shared" si="1"/>
        <v>3</v>
      </c>
      <c r="L29" s="277" t="s">
        <v>746</v>
      </c>
      <c r="M29" s="278">
        <v>28.9</v>
      </c>
      <c r="N29" s="278"/>
      <c r="O29" s="279">
        <f t="shared" si="2"/>
        <v>28.9</v>
      </c>
      <c r="P29" s="280" t="str">
        <f>VLOOKUP(B29,'Уч дев'!$A$3:$H$520,8,FALSE)</f>
        <v>Карасик Н.А.и А.Г.</v>
      </c>
      <c r="Q29" s="61" t="s">
        <v>147</v>
      </c>
      <c r="R29" s="53"/>
      <c r="AF29" s="55"/>
      <c r="AG29" s="55"/>
      <c r="AH29" s="55"/>
      <c r="AI29" s="55"/>
      <c r="AJ29" s="55"/>
      <c r="AK29" s="55"/>
      <c r="AL29" s="55"/>
    </row>
    <row r="30" spans="1:38" s="7" customFormat="1" ht="15" customHeight="1">
      <c r="A30" s="298">
        <v>18</v>
      </c>
      <c r="B30" s="53">
        <v>201</v>
      </c>
      <c r="C30" s="54" t="str">
        <f>VLOOKUP(B30,'Уч дев'!$A$3:$H$520,2,FALSE)</f>
        <v>Митрофанова Карина</v>
      </c>
      <c r="D30" s="95" t="str">
        <f>VLOOKUP(B30,'Уч дев'!$A$3:$H$520,3,FALSE)</f>
        <v>2004</v>
      </c>
      <c r="E30" s="45">
        <f>VLOOKUP(B30,'Уч дев'!$A$3:$H$520,4,FALSE)</f>
        <v>3</v>
      </c>
      <c r="F30" s="54" t="str">
        <f>VLOOKUP(B30,'Уч дев'!$A$3:$H$520,5,FALSE)</f>
        <v>Пензенская</v>
      </c>
      <c r="G30" s="73">
        <f>VLOOKUP(B30,'Уч дев'!$A$3:$H$520,6,FALSE)</f>
        <v>0</v>
      </c>
      <c r="H30" s="99" t="str">
        <f>VLOOKUP(B30,'Уч дев'!$A$3:$H$520,7,FALSE)</f>
        <v>СДЮСШОР Заречный</v>
      </c>
      <c r="I30" s="51">
        <f t="shared" si="3"/>
        <v>29</v>
      </c>
      <c r="J30" s="51"/>
      <c r="K30" s="277">
        <f t="shared" si="1"/>
        <v>3</v>
      </c>
      <c r="L30" s="277" t="s">
        <v>746</v>
      </c>
      <c r="M30" s="278">
        <v>29</v>
      </c>
      <c r="N30" s="278"/>
      <c r="O30" s="279">
        <f t="shared" si="2"/>
        <v>29</v>
      </c>
      <c r="P30" s="280" t="str">
        <f>VLOOKUP(B30,'Уч дев'!$A$3:$H$520,8,FALSE)</f>
        <v>Улога М.В.</v>
      </c>
      <c r="Q30" s="61" t="s">
        <v>146</v>
      </c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5"/>
      <c r="AG30" s="55"/>
      <c r="AH30" s="55"/>
      <c r="AI30" s="55"/>
      <c r="AJ30" s="55"/>
      <c r="AK30" s="55"/>
      <c r="AL30" s="55"/>
    </row>
    <row r="31" spans="1:38" s="7" customFormat="1" ht="15" customHeight="1">
      <c r="A31" s="298">
        <v>18</v>
      </c>
      <c r="B31" s="53">
        <v>209</v>
      </c>
      <c r="C31" s="54" t="str">
        <f>VLOOKUP(B31,'Уч дев'!$A$3:$H$520,2,FALSE)</f>
        <v>Сумбаева Варвара</v>
      </c>
      <c r="D31" s="95" t="str">
        <f>VLOOKUP(B31,'Уч дев'!$A$3:$H$520,3,FALSE)</f>
        <v>2004</v>
      </c>
      <c r="E31" s="45"/>
      <c r="F31" s="54" t="str">
        <f>VLOOKUP(B31,'Уч дев'!$A$3:$H$520,5,FALSE)</f>
        <v>Пензенская</v>
      </c>
      <c r="G31" s="73">
        <f>VLOOKUP(B31,'Уч дев'!$A$3:$H$520,6,FALSE)</f>
        <v>0</v>
      </c>
      <c r="H31" s="99" t="str">
        <f>VLOOKUP(B31,'Уч дев'!$A$3:$H$520,7,FALSE)</f>
        <v>СДЮСШОР Заречный</v>
      </c>
      <c r="I31" s="51">
        <f t="shared" si="3"/>
        <v>29</v>
      </c>
      <c r="J31" s="51"/>
      <c r="K31" s="277">
        <f t="shared" si="1"/>
        <v>3</v>
      </c>
      <c r="L31" s="277">
        <v>0</v>
      </c>
      <c r="M31" s="278">
        <v>29</v>
      </c>
      <c r="N31" s="278"/>
      <c r="O31" s="279">
        <f t="shared" si="2"/>
        <v>29</v>
      </c>
      <c r="P31" s="280" t="str">
        <f>VLOOKUP(B31,'Уч дев'!$A$3:$H$520,8,FALSE)</f>
        <v>Короблев В.В.</v>
      </c>
      <c r="Q31" s="61" t="s">
        <v>146</v>
      </c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5"/>
      <c r="AG31" s="55"/>
      <c r="AH31" s="55"/>
      <c r="AI31" s="55"/>
      <c r="AJ31" s="55"/>
      <c r="AK31" s="55"/>
      <c r="AL31" s="55"/>
    </row>
    <row r="32" spans="1:38" s="7" customFormat="1" ht="15" customHeight="1">
      <c r="A32" s="53">
        <v>20</v>
      </c>
      <c r="B32" s="53">
        <v>571</v>
      </c>
      <c r="C32" s="54" t="str">
        <f>VLOOKUP(B32,'Уч дев'!$A$3:$H$520,2,FALSE)</f>
        <v>Ладина Дарья</v>
      </c>
      <c r="D32" s="95" t="str">
        <f>VLOOKUP(B32,'Уч дев'!$A$3:$H$520,3,FALSE)</f>
        <v>2003</v>
      </c>
      <c r="E32" s="45"/>
      <c r="F32" s="54" t="str">
        <f>VLOOKUP(B32,'Уч дев'!$A$3:$H$520,5,FALSE)</f>
        <v>Тамбовская</v>
      </c>
      <c r="G32" s="73">
        <f>VLOOKUP(B32,'Уч дев'!$A$3:$H$520,6,FALSE)</f>
        <v>0</v>
      </c>
      <c r="H32" s="99" t="str">
        <f>VLOOKUP(B32,'Уч дев'!$A$3:$H$520,7,FALSE)</f>
        <v>ДЮСШ-2 Котовск</v>
      </c>
      <c r="I32" s="51">
        <f t="shared" si="3"/>
        <v>29.1</v>
      </c>
      <c r="J32" s="51"/>
      <c r="K32" s="277">
        <f t="shared" si="1"/>
        <v>3</v>
      </c>
      <c r="L32" s="277" t="s">
        <v>746</v>
      </c>
      <c r="M32" s="278">
        <v>29.1</v>
      </c>
      <c r="N32" s="278"/>
      <c r="O32" s="279">
        <f t="shared" si="2"/>
        <v>29.1</v>
      </c>
      <c r="P32" s="280" t="str">
        <f>VLOOKUP(B32,'Уч дев'!$A$3:$H$520,8,FALSE)</f>
        <v>Мельникова Е.В.</v>
      </c>
      <c r="Q32" s="61" t="s">
        <v>146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5"/>
      <c r="AG32" s="55"/>
      <c r="AH32" s="55"/>
      <c r="AI32" s="55"/>
      <c r="AJ32" s="55"/>
      <c r="AK32" s="55"/>
      <c r="AL32" s="55"/>
    </row>
    <row r="33" spans="1:38" s="7" customFormat="1" ht="15" customHeight="1">
      <c r="A33" s="53">
        <v>20</v>
      </c>
      <c r="B33" s="53">
        <v>542</v>
      </c>
      <c r="C33" s="54" t="str">
        <f>VLOOKUP(B33,'Уч дев'!$A$3:$H$520,2,FALSE)</f>
        <v>Кульчинская Дарья</v>
      </c>
      <c r="D33" s="95" t="str">
        <f>VLOOKUP(B33,'Уч дев'!$A$3:$H$520,3,FALSE)</f>
        <v>2003</v>
      </c>
      <c r="E33" s="45">
        <f>VLOOKUP(B33,'Уч дев'!$A$3:$H$520,4,FALSE)</f>
        <v>2</v>
      </c>
      <c r="F33" s="54" t="str">
        <f>VLOOKUP(B33,'Уч дев'!$A$3:$H$520,5,FALSE)</f>
        <v>Самарская</v>
      </c>
      <c r="G33" s="73">
        <f>VLOOKUP(B33,'Уч дев'!$A$3:$H$520,6,FALSE)</f>
        <v>0</v>
      </c>
      <c r="H33" s="99" t="str">
        <f>VLOOKUP(B33,'Уч дев'!$A$3:$H$520,7,FALSE)</f>
        <v xml:space="preserve"> СДЮСШОР-2</v>
      </c>
      <c r="I33" s="51">
        <f t="shared" si="3"/>
        <v>29.1</v>
      </c>
      <c r="J33" s="51"/>
      <c r="K33" s="277">
        <f t="shared" si="1"/>
        <v>3</v>
      </c>
      <c r="L33" s="277" t="s">
        <v>746</v>
      </c>
      <c r="M33" s="278">
        <v>29.1</v>
      </c>
      <c r="N33" s="278"/>
      <c r="O33" s="279">
        <f t="shared" si="2"/>
        <v>29.1</v>
      </c>
      <c r="P33" s="280" t="str">
        <f>VLOOKUP(B33,'Уч дев'!$A$3:$H$520,8,FALSE)</f>
        <v>Зайцев И. С., Андронов Ю.В.</v>
      </c>
      <c r="Q33" s="281" t="s">
        <v>150</v>
      </c>
      <c r="R33" s="53"/>
      <c r="S33" s="53"/>
      <c r="T33" s="282"/>
      <c r="U33" s="283"/>
      <c r="V33" s="38"/>
      <c r="W33" s="41"/>
      <c r="X33" s="5"/>
      <c r="Y33" s="21"/>
      <c r="Z33" s="23"/>
      <c r="AA33" s="23"/>
      <c r="AB33" s="23"/>
      <c r="AC33" s="23"/>
      <c r="AD33" s="23"/>
      <c r="AE33" s="23"/>
      <c r="AF33" s="113"/>
      <c r="AG33" s="113"/>
      <c r="AH33" s="113"/>
      <c r="AI33" s="113"/>
      <c r="AJ33" s="113"/>
      <c r="AK33" s="113"/>
      <c r="AL33" s="113"/>
    </row>
    <row r="34" spans="1:38" s="7" customFormat="1" ht="15" customHeight="1">
      <c r="A34" s="53">
        <v>22</v>
      </c>
      <c r="B34" s="53">
        <v>265</v>
      </c>
      <c r="C34" s="54" t="str">
        <f>VLOOKUP(B34,'Уч дев'!$A$3:$H$520,2,FALSE)</f>
        <v>Журавлёва Елена</v>
      </c>
      <c r="D34" s="95" t="str">
        <f>VLOOKUP(B34,'Уч дев'!$A$3:$H$520,3,FALSE)</f>
        <v>2003</v>
      </c>
      <c r="E34" s="45" t="str">
        <f>VLOOKUP(B34,'Уч дев'!$A$3:$H$520,4,FALSE)</f>
        <v>2</v>
      </c>
      <c r="F34" s="54" t="str">
        <f>VLOOKUP(B34,'Уч дев'!$A$3:$H$520,5,FALSE)</f>
        <v>Пензенская</v>
      </c>
      <c r="G34" s="73">
        <f>VLOOKUP(B34,'Уч дев'!$A$3:$H$520,6,FALSE)</f>
        <v>0</v>
      </c>
      <c r="H34" s="99" t="str">
        <f>VLOOKUP(B34,'Уч дев'!$A$3:$H$520,7,FALSE)</f>
        <v>КСШОР</v>
      </c>
      <c r="I34" s="51">
        <f t="shared" si="3"/>
        <v>29.3</v>
      </c>
      <c r="J34" s="51"/>
      <c r="K34" s="277">
        <f t="shared" si="1"/>
        <v>3</v>
      </c>
      <c r="L34" s="277" t="s">
        <v>746</v>
      </c>
      <c r="M34" s="278">
        <v>29.3</v>
      </c>
      <c r="N34" s="278"/>
      <c r="O34" s="279">
        <f t="shared" si="2"/>
        <v>29.3</v>
      </c>
      <c r="P34" s="280" t="str">
        <f>VLOOKUP(B34,'Уч дев'!$A$3:$H$520,8,FALSE)</f>
        <v>Карасик Н.А.и А.Г.</v>
      </c>
      <c r="Q34" s="61" t="s">
        <v>147</v>
      </c>
      <c r="R34" s="53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5"/>
      <c r="AG34" s="55"/>
      <c r="AH34" s="55"/>
      <c r="AI34" s="55"/>
      <c r="AJ34" s="55"/>
      <c r="AK34" s="55"/>
      <c r="AL34" s="55"/>
    </row>
    <row r="35" spans="1:38" s="7" customFormat="1" ht="15" customHeight="1">
      <c r="A35" s="53">
        <v>22</v>
      </c>
      <c r="B35" s="53">
        <v>572</v>
      </c>
      <c r="C35" s="54" t="str">
        <f>VLOOKUP(B35,'Уч дев'!$A$3:$H$520,2,FALSE)</f>
        <v>Гайкова Елизавета</v>
      </c>
      <c r="D35" s="95" t="str">
        <f>VLOOKUP(B35,'Уч дев'!$A$3:$H$520,3,FALSE)</f>
        <v>2003</v>
      </c>
      <c r="E35" s="45"/>
      <c r="F35" s="54" t="str">
        <f>VLOOKUP(B35,'Уч дев'!$A$3:$H$520,5,FALSE)</f>
        <v>Тамбовская</v>
      </c>
      <c r="G35" s="73">
        <f>VLOOKUP(B35,'Уч дев'!$A$3:$H$520,6,FALSE)</f>
        <v>0</v>
      </c>
      <c r="H35" s="99" t="str">
        <f>VLOOKUP(B35,'Уч дев'!$A$3:$H$520,7,FALSE)</f>
        <v>ДЮСШ-2 Котовск</v>
      </c>
      <c r="I35" s="51">
        <f t="shared" si="3"/>
        <v>29.3</v>
      </c>
      <c r="J35" s="51"/>
      <c r="K35" s="277">
        <f t="shared" si="1"/>
        <v>3</v>
      </c>
      <c r="L35" s="277" t="s">
        <v>746</v>
      </c>
      <c r="M35" s="278">
        <v>29.3</v>
      </c>
      <c r="N35" s="278"/>
      <c r="O35" s="279">
        <f t="shared" si="2"/>
        <v>29.3</v>
      </c>
      <c r="P35" s="280" t="str">
        <f>VLOOKUP(B35,'Уч дев'!$A$3:$H$520,8,FALSE)</f>
        <v>Мельникова Е.В.</v>
      </c>
      <c r="Q35" s="281" t="s">
        <v>147</v>
      </c>
      <c r="R35" s="53"/>
      <c r="S35" s="53"/>
      <c r="T35" s="282"/>
      <c r="U35" s="283"/>
      <c r="V35" s="38"/>
      <c r="W35" s="41"/>
      <c r="X35" s="5"/>
      <c r="Y35" s="21"/>
      <c r="Z35" s="23"/>
      <c r="AA35" s="23"/>
      <c r="AB35" s="23"/>
      <c r="AC35" s="23"/>
      <c r="AD35" s="23"/>
      <c r="AE35" s="23"/>
      <c r="AF35" s="113"/>
      <c r="AG35" s="113"/>
      <c r="AH35" s="113"/>
      <c r="AI35" s="113"/>
      <c r="AJ35" s="113"/>
      <c r="AK35" s="113"/>
      <c r="AL35" s="113"/>
    </row>
    <row r="36" spans="1:38" s="7" customFormat="1" ht="15" customHeight="1">
      <c r="A36" s="53">
        <v>24</v>
      </c>
      <c r="B36" s="53">
        <v>261</v>
      </c>
      <c r="C36" s="54" t="str">
        <f>VLOOKUP(B36,'Уч дев'!$A$3:$H$520,2,FALSE)</f>
        <v>Черкунова Елизавета</v>
      </c>
      <c r="D36" s="95" t="str">
        <f>VLOOKUP(B36,'Уч дев'!$A$3:$H$520,3,FALSE)</f>
        <v>2004</v>
      </c>
      <c r="E36" s="45" t="str">
        <f>VLOOKUP(B36,'Уч дев'!$A$3:$H$520,4,FALSE)</f>
        <v>2</v>
      </c>
      <c r="F36" s="54" t="str">
        <f>VLOOKUP(B36,'Уч дев'!$A$3:$H$520,5,FALSE)</f>
        <v>Пензенская</v>
      </c>
      <c r="G36" s="73">
        <f>VLOOKUP(B36,'Уч дев'!$A$3:$H$520,6,FALSE)</f>
        <v>0</v>
      </c>
      <c r="H36" s="99" t="str">
        <f>VLOOKUP(B36,'Уч дев'!$A$3:$H$520,7,FALSE)</f>
        <v>КСШОР</v>
      </c>
      <c r="I36" s="51">
        <f t="shared" si="3"/>
        <v>29.4</v>
      </c>
      <c r="J36" s="51"/>
      <c r="K36" s="277">
        <f t="shared" si="1"/>
        <v>3</v>
      </c>
      <c r="L36" s="277" t="s">
        <v>746</v>
      </c>
      <c r="M36" s="278">
        <v>29.4</v>
      </c>
      <c r="N36" s="278"/>
      <c r="O36" s="279">
        <f t="shared" si="2"/>
        <v>29.4</v>
      </c>
      <c r="P36" s="280" t="str">
        <f>VLOOKUP(B36,'Уч дев'!$A$3:$H$520,8,FALSE)</f>
        <v>Карасик Н.А.и А.Г.</v>
      </c>
      <c r="Q36" s="61" t="s">
        <v>150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5"/>
      <c r="AG36" s="55"/>
      <c r="AH36" s="55"/>
      <c r="AI36" s="55"/>
      <c r="AJ36" s="55"/>
      <c r="AK36" s="55"/>
      <c r="AL36" s="55"/>
    </row>
    <row r="37" spans="1:38" s="7" customFormat="1" ht="15" customHeight="1">
      <c r="A37" s="298">
        <v>24</v>
      </c>
      <c r="B37" s="53">
        <v>207</v>
      </c>
      <c r="C37" s="54" t="str">
        <f>VLOOKUP(B37,'Уч дев'!$A$3:$H$520,2,FALSE)</f>
        <v>Якомазова Анастасия</v>
      </c>
      <c r="D37" s="95" t="str">
        <f>VLOOKUP(B37,'Уч дев'!$A$3:$H$520,3,FALSE)</f>
        <v>2004</v>
      </c>
      <c r="E37" s="45"/>
      <c r="F37" s="54" t="str">
        <f>VLOOKUP(B37,'Уч дев'!$A$3:$H$520,5,FALSE)</f>
        <v>Пензенская</v>
      </c>
      <c r="G37" s="73">
        <f>VLOOKUP(B37,'Уч дев'!$A$3:$H$520,6,FALSE)</f>
        <v>0</v>
      </c>
      <c r="H37" s="99" t="str">
        <f>VLOOKUP(B37,'Уч дев'!$A$3:$H$520,7,FALSE)</f>
        <v>СДЮСШОР Заречный</v>
      </c>
      <c r="I37" s="51">
        <f t="shared" si="3"/>
        <v>29.4</v>
      </c>
      <c r="J37" s="51"/>
      <c r="K37" s="277">
        <f t="shared" si="1"/>
        <v>3</v>
      </c>
      <c r="L37" s="277">
        <v>0</v>
      </c>
      <c r="M37" s="278">
        <v>29.4</v>
      </c>
      <c r="N37" s="278"/>
      <c r="O37" s="279">
        <f t="shared" si="2"/>
        <v>29.4</v>
      </c>
      <c r="P37" s="280" t="str">
        <f>VLOOKUP(B37,'Уч дев'!$A$3:$H$520,8,FALSE)</f>
        <v>Короблев В.В.</v>
      </c>
      <c r="Q37" s="61" t="s">
        <v>147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5"/>
      <c r="AG37" s="55"/>
      <c r="AH37" s="55"/>
      <c r="AI37" s="55"/>
      <c r="AJ37" s="55"/>
      <c r="AK37" s="55"/>
      <c r="AL37" s="55"/>
    </row>
    <row r="38" spans="1:38" s="7" customFormat="1" ht="15" customHeight="1">
      <c r="A38" s="53">
        <v>26</v>
      </c>
      <c r="B38" s="53">
        <v>128</v>
      </c>
      <c r="C38" s="54" t="str">
        <f>VLOOKUP(B38,'Уч дев'!$A$3:$H$520,2,FALSE)</f>
        <v>Бутузова Ева</v>
      </c>
      <c r="D38" s="95" t="str">
        <f>VLOOKUP(B38,'Уч дев'!$A$3:$H$520,3,FALSE)</f>
        <v>2004</v>
      </c>
      <c r="E38" s="45">
        <f>VLOOKUP(B38,'Уч дев'!$A$3:$H$520,4,FALSE)</f>
        <v>3</v>
      </c>
      <c r="F38" s="54" t="str">
        <f>VLOOKUP(B38,'Уч дев'!$A$3:$H$520,5,FALSE)</f>
        <v>Пензенская</v>
      </c>
      <c r="G38" s="73">
        <f>VLOOKUP(B38,'Уч дев'!$A$3:$H$520,6,FALSE)</f>
        <v>0</v>
      </c>
      <c r="H38" s="99" t="str">
        <f>VLOOKUP(B38,'Уч дев'!$A$3:$H$520,7,FALSE)</f>
        <v>СДЮСШОР г.Заречный</v>
      </c>
      <c r="I38" s="51">
        <f t="shared" si="3"/>
        <v>29.5</v>
      </c>
      <c r="J38" s="51"/>
      <c r="K38" s="277">
        <f t="shared" si="1"/>
        <v>3</v>
      </c>
      <c r="L38" s="277" t="s">
        <v>746</v>
      </c>
      <c r="M38" s="278">
        <v>29.5</v>
      </c>
      <c r="N38" s="278"/>
      <c r="O38" s="279">
        <f t="shared" si="2"/>
        <v>29.5</v>
      </c>
      <c r="P38" s="280" t="str">
        <f>VLOOKUP(B38,'Уч дев'!$A$3:$H$520,8,FALSE)</f>
        <v>Аксеновы А.В. и Е.С.</v>
      </c>
      <c r="Q38" s="285" t="s">
        <v>150</v>
      </c>
      <c r="R38" s="286"/>
      <c r="S38" s="53"/>
      <c r="T38" s="286"/>
      <c r="U38" s="286"/>
      <c r="W38" s="5"/>
      <c r="AF38" s="11"/>
      <c r="AG38" s="11"/>
      <c r="AH38" s="11"/>
      <c r="AI38" s="11"/>
      <c r="AJ38" s="11"/>
      <c r="AK38" s="11"/>
      <c r="AL38" s="11"/>
    </row>
    <row r="39" spans="1:38" s="5" customFormat="1" ht="15" customHeight="1">
      <c r="A39" s="53">
        <v>27</v>
      </c>
      <c r="B39" s="53">
        <v>483</v>
      </c>
      <c r="C39" s="54" t="str">
        <f>VLOOKUP(B39,'Уч дев'!$A$3:$H$520,2,FALSE)</f>
        <v>Поискова Анастасия</v>
      </c>
      <c r="D39" s="95" t="str">
        <f>VLOOKUP(B39,'Уч дев'!$A$3:$H$520,3,FALSE)</f>
        <v>2004</v>
      </c>
      <c r="E39" s="45" t="str">
        <f>VLOOKUP(B39,'Уч дев'!$A$3:$H$520,4,FALSE)</f>
        <v>1</v>
      </c>
      <c r="F39" s="54" t="str">
        <f>VLOOKUP(B39,'Уч дев'!$A$3:$H$520,5,FALSE)</f>
        <v>Пензенская</v>
      </c>
      <c r="G39" s="73">
        <f>VLOOKUP(B39,'Уч дев'!$A$3:$H$520,6,FALSE)</f>
        <v>0</v>
      </c>
      <c r="H39" s="99" t="str">
        <f>VLOOKUP(B39,'Уч дев'!$A$3:$H$520,7,FALSE)</f>
        <v>ДЮСШ-6</v>
      </c>
      <c r="I39" s="51">
        <f t="shared" si="3"/>
        <v>29.6</v>
      </c>
      <c r="J39" s="51"/>
      <c r="K39" s="277">
        <f t="shared" si="1"/>
        <v>3</v>
      </c>
      <c r="L39" s="277" t="s">
        <v>746</v>
      </c>
      <c r="M39" s="278">
        <v>29.6</v>
      </c>
      <c r="N39" s="278"/>
      <c r="O39" s="279">
        <f t="shared" si="2"/>
        <v>29.6</v>
      </c>
      <c r="P39" s="280" t="str">
        <f>VLOOKUP(B39,'Уч дев'!$A$3:$H$520,8,FALSE)</f>
        <v>Красновы Р.Б. К.И.</v>
      </c>
      <c r="Q39" s="61" t="s">
        <v>147</v>
      </c>
      <c r="AF39" s="55"/>
      <c r="AG39" s="55"/>
      <c r="AH39" s="55"/>
      <c r="AI39" s="55"/>
      <c r="AJ39" s="55"/>
      <c r="AK39" s="55"/>
      <c r="AL39" s="55"/>
    </row>
    <row r="40" spans="1:38" s="5" customFormat="1" ht="15" customHeight="1">
      <c r="A40" s="298">
        <v>27</v>
      </c>
      <c r="B40" s="53">
        <v>566</v>
      </c>
      <c r="C40" s="54" t="str">
        <f>VLOOKUP(B40,'Уч дев'!$A$3:$H$520,2,FALSE)</f>
        <v>Кичина Ксения</v>
      </c>
      <c r="D40" s="95" t="str">
        <f>VLOOKUP(B40,'Уч дев'!$A$3:$H$520,3,FALSE)</f>
        <v>2004</v>
      </c>
      <c r="E40" s="45"/>
      <c r="F40" s="54" t="str">
        <f>VLOOKUP(B40,'Уч дев'!$A$3:$H$520,5,FALSE)</f>
        <v>Тамбовская</v>
      </c>
      <c r="G40" s="73">
        <f>VLOOKUP(B40,'Уч дев'!$A$3:$H$520,6,FALSE)</f>
        <v>0</v>
      </c>
      <c r="H40" s="99" t="str">
        <f>VLOOKUP(B40,'Уч дев'!$A$3:$H$520,7,FALSE)</f>
        <v>ДЮСШ-2 Котовск</v>
      </c>
      <c r="I40" s="51">
        <f t="shared" si="3"/>
        <v>29.6</v>
      </c>
      <c r="J40" s="51"/>
      <c r="K40" s="277">
        <f t="shared" si="1"/>
        <v>3</v>
      </c>
      <c r="L40" s="277" t="s">
        <v>746</v>
      </c>
      <c r="M40" s="278">
        <v>29.6</v>
      </c>
      <c r="N40" s="278"/>
      <c r="O40" s="279">
        <f t="shared" si="2"/>
        <v>29.6</v>
      </c>
      <c r="P40" s="280" t="str">
        <f>VLOOKUP(B40,'Уч дев'!$A$3:$H$520,8,FALSE)</f>
        <v>Лукьянова С.А</v>
      </c>
      <c r="Q40" s="61" t="s">
        <v>147</v>
      </c>
      <c r="AF40" s="55"/>
      <c r="AG40" s="55"/>
      <c r="AH40" s="55"/>
      <c r="AI40" s="55"/>
      <c r="AJ40" s="55"/>
      <c r="AK40" s="55"/>
      <c r="AL40" s="55"/>
    </row>
    <row r="41" spans="1:38" s="5" customFormat="1" ht="15" customHeight="1">
      <c r="A41" s="298">
        <v>27</v>
      </c>
      <c r="B41" s="53">
        <v>565</v>
      </c>
      <c r="C41" s="54" t="str">
        <f>VLOOKUP(B41,'Уч дев'!$A$3:$H$520,2,FALSE)</f>
        <v>Карпухина Мария</v>
      </c>
      <c r="D41" s="95" t="str">
        <f>VLOOKUP(B41,'Уч дев'!$A$3:$H$520,3,FALSE)</f>
        <v>2004</v>
      </c>
      <c r="E41" s="45"/>
      <c r="F41" s="54" t="str">
        <f>VLOOKUP(B41,'Уч дев'!$A$3:$H$520,5,FALSE)</f>
        <v>Тамбовская</v>
      </c>
      <c r="G41" s="73">
        <f>VLOOKUP(B41,'Уч дев'!$A$3:$H$520,6,FALSE)</f>
        <v>0</v>
      </c>
      <c r="H41" s="99" t="str">
        <f>VLOOKUP(B41,'Уч дев'!$A$3:$H$520,7,FALSE)</f>
        <v>ДЮСШ-2 Котовск</v>
      </c>
      <c r="I41" s="51">
        <f t="shared" si="3"/>
        <v>29.6</v>
      </c>
      <c r="J41" s="51"/>
      <c r="K41" s="277">
        <f t="shared" si="1"/>
        <v>3</v>
      </c>
      <c r="L41" s="277" t="s">
        <v>746</v>
      </c>
      <c r="M41" s="278">
        <v>29.6</v>
      </c>
      <c r="N41" s="278"/>
      <c r="O41" s="279">
        <f t="shared" si="2"/>
        <v>29.6</v>
      </c>
      <c r="P41" s="280" t="str">
        <f>VLOOKUP(B41,'Уч дев'!$A$3:$H$520,8,FALSE)</f>
        <v>Мельникова Е.В.</v>
      </c>
      <c r="Q41" s="61" t="s">
        <v>147</v>
      </c>
      <c r="AF41" s="55"/>
      <c r="AG41" s="55"/>
      <c r="AH41" s="55"/>
      <c r="AI41" s="55"/>
      <c r="AJ41" s="55"/>
      <c r="AK41" s="55"/>
      <c r="AL41" s="55"/>
    </row>
    <row r="42" spans="1:38" s="7" customFormat="1" ht="15" customHeight="1">
      <c r="A42" s="53">
        <v>30</v>
      </c>
      <c r="B42" s="53">
        <v>266</v>
      </c>
      <c r="C42" s="54" t="str">
        <f>VLOOKUP(B42,'Уч дев'!$A$3:$H$520,2,FALSE)</f>
        <v>Ляшонкова Екатерина</v>
      </c>
      <c r="D42" s="95" t="str">
        <f>VLOOKUP(B42,'Уч дев'!$A$3:$H$520,3,FALSE)</f>
        <v>2003</v>
      </c>
      <c r="E42" s="45" t="str">
        <f>VLOOKUP(B42,'Уч дев'!$A$3:$H$520,4,FALSE)</f>
        <v>2</v>
      </c>
      <c r="F42" s="54" t="str">
        <f>VLOOKUP(B42,'Уч дев'!$A$3:$H$520,5,FALSE)</f>
        <v>Пензенская</v>
      </c>
      <c r="G42" s="73">
        <f>VLOOKUP(B42,'Уч дев'!$A$3:$H$520,6,FALSE)</f>
        <v>0</v>
      </c>
      <c r="H42" s="99" t="str">
        <f>VLOOKUP(B42,'Уч дев'!$A$3:$H$520,7,FALSE)</f>
        <v>КСШОР</v>
      </c>
      <c r="I42" s="51">
        <f t="shared" si="3"/>
        <v>29.7</v>
      </c>
      <c r="J42" s="51"/>
      <c r="K42" s="277">
        <f t="shared" si="1"/>
        <v>3</v>
      </c>
      <c r="L42" s="277" t="s">
        <v>746</v>
      </c>
      <c r="M42" s="278">
        <v>29.7</v>
      </c>
      <c r="N42" s="278"/>
      <c r="O42" s="279">
        <f t="shared" si="2"/>
        <v>29.7</v>
      </c>
      <c r="P42" s="280" t="str">
        <f>VLOOKUP(B42,'Уч дев'!$A$3:$H$520,8,FALSE)</f>
        <v>Карасик Н.А.и А.Г.</v>
      </c>
      <c r="Q42" s="61" t="s">
        <v>150</v>
      </c>
      <c r="R42" s="53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5"/>
      <c r="AG42" s="55"/>
      <c r="AH42" s="55"/>
      <c r="AI42" s="55"/>
      <c r="AJ42" s="55"/>
      <c r="AK42" s="55"/>
      <c r="AL42" s="55"/>
    </row>
    <row r="43" spans="1:38" s="7" customFormat="1" ht="15" customHeight="1">
      <c r="A43" s="53">
        <v>30</v>
      </c>
      <c r="B43" s="53">
        <v>94</v>
      </c>
      <c r="C43" s="54" t="str">
        <f>VLOOKUP(B43,'Уч дев'!$A$3:$H$520,2,FALSE)</f>
        <v>Колесников Ангелина</v>
      </c>
      <c r="D43" s="95" t="str">
        <f>VLOOKUP(B43,'Уч дев'!$A$3:$H$520,3,FALSE)</f>
        <v>2003</v>
      </c>
      <c r="E43" s="45" t="str">
        <f>VLOOKUP(B43,'Уч дев'!$A$3:$H$520,4,FALSE)</f>
        <v>2</v>
      </c>
      <c r="F43" s="54" t="str">
        <f>VLOOKUP(B43,'Уч дев'!$A$3:$H$520,5,FALSE)</f>
        <v>Пензенская</v>
      </c>
      <c r="G43" s="73">
        <f>VLOOKUP(B43,'Уч дев'!$A$3:$H$520,6,FALSE)</f>
        <v>0</v>
      </c>
      <c r="H43" s="99" t="str">
        <f>VLOOKUP(B43,'Уч дев'!$A$3:$H$520,7,FALSE)</f>
        <v>ДЮСШ Башмаково</v>
      </c>
      <c r="I43" s="51">
        <f t="shared" si="3"/>
        <v>29.7</v>
      </c>
      <c r="J43" s="51"/>
      <c r="K43" s="277">
        <f t="shared" si="1"/>
        <v>3</v>
      </c>
      <c r="L43" s="277" t="s">
        <v>746</v>
      </c>
      <c r="M43" s="278">
        <v>29.7</v>
      </c>
      <c r="N43" s="278"/>
      <c r="O43" s="279">
        <f t="shared" si="2"/>
        <v>29.7</v>
      </c>
      <c r="P43" s="280" t="str">
        <f>VLOOKUP(B43,'Уч дев'!$A$3:$H$520,8,FALSE)</f>
        <v>Васин И.С.</v>
      </c>
      <c r="Q43" s="61" t="s">
        <v>146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5"/>
      <c r="AG43" s="55"/>
      <c r="AH43" s="55"/>
      <c r="AI43" s="55"/>
      <c r="AJ43" s="55"/>
      <c r="AK43" s="55"/>
      <c r="AL43" s="55"/>
    </row>
    <row r="44" spans="1:38" s="7" customFormat="1" ht="15" customHeight="1">
      <c r="A44" s="53">
        <v>32</v>
      </c>
      <c r="B44" s="53">
        <v>306</v>
      </c>
      <c r="C44" s="54" t="str">
        <f>VLOOKUP(B44,'Уч дев'!$A$3:$H$520,2,FALSE)</f>
        <v>Цыбочкина Александра</v>
      </c>
      <c r="D44" s="95" t="str">
        <f>VLOOKUP(B44,'Уч дев'!$A$3:$H$520,3,FALSE)</f>
        <v>2004</v>
      </c>
      <c r="E44" s="45"/>
      <c r="F44" s="54" t="str">
        <f>VLOOKUP(B44,'Уч дев'!$A$3:$H$520,5,FALSE)</f>
        <v>Пензенская</v>
      </c>
      <c r="G44" s="73">
        <f>VLOOKUP(B44,'Уч дев'!$A$3:$H$520,6,FALSE)</f>
        <v>0</v>
      </c>
      <c r="H44" s="99" t="str">
        <f>VLOOKUP(B44,'Уч дев'!$A$3:$H$520,7,FALSE)</f>
        <v>КСШОР</v>
      </c>
      <c r="I44" s="51">
        <f t="shared" si="3"/>
        <v>29.8</v>
      </c>
      <c r="J44" s="51"/>
      <c r="K44" s="277">
        <f t="shared" si="1"/>
        <v>3</v>
      </c>
      <c r="L44" s="277" t="s">
        <v>746</v>
      </c>
      <c r="M44" s="278">
        <v>29.8</v>
      </c>
      <c r="N44" s="278"/>
      <c r="O44" s="279">
        <f t="shared" si="2"/>
        <v>29.8</v>
      </c>
      <c r="P44" s="280" t="str">
        <f>VLOOKUP(B44,'Уч дев'!$A$3:$H$520,8,FALSE)</f>
        <v>Конова Т.В</v>
      </c>
      <c r="Q44" s="61" t="s">
        <v>147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5"/>
      <c r="AG44" s="55"/>
      <c r="AH44" s="55"/>
      <c r="AI44" s="55"/>
      <c r="AJ44" s="55"/>
      <c r="AK44" s="55"/>
      <c r="AL44" s="55"/>
    </row>
    <row r="45" spans="1:38" s="7" customFormat="1" ht="15" customHeight="1">
      <c r="A45" s="298">
        <v>32</v>
      </c>
      <c r="B45" s="53">
        <v>607</v>
      </c>
      <c r="C45" s="54" t="str">
        <f>VLOOKUP(B45,'Уч дев'!$A$3:$H$520,2,FALSE)</f>
        <v>Клишина Карина</v>
      </c>
      <c r="D45" s="95" t="str">
        <f>VLOOKUP(B45,'Уч дев'!$A$3:$H$520,3,FALSE)</f>
        <v>2003</v>
      </c>
      <c r="E45" s="45" t="str">
        <f>VLOOKUP(B45,'Уч дев'!$A$3:$H$520,4,FALSE)</f>
        <v>2</v>
      </c>
      <c r="F45" s="54" t="str">
        <f>VLOOKUP(B45,'Уч дев'!$A$3:$H$520,5,FALSE)</f>
        <v>Саратовская</v>
      </c>
      <c r="G45" s="73">
        <f>VLOOKUP(B45,'Уч дев'!$A$3:$H$520,6,FALSE)</f>
        <v>0</v>
      </c>
      <c r="H45" s="99" t="str">
        <f>VLOOKUP(B45,'Уч дев'!$A$3:$H$520,7,FALSE)</f>
        <v>ДЮСШ Энгельс</v>
      </c>
      <c r="I45" s="51">
        <f t="shared" si="3"/>
        <v>29.8</v>
      </c>
      <c r="J45" s="51"/>
      <c r="K45" s="277">
        <f t="shared" ref="K45:K75" si="4">LOOKUP(O45,$V$1:$AD$1,$V$2:$AD$2)</f>
        <v>3</v>
      </c>
      <c r="L45" s="277" t="s">
        <v>746</v>
      </c>
      <c r="M45" s="278">
        <v>29.8</v>
      </c>
      <c r="N45" s="278"/>
      <c r="O45" s="279">
        <f t="shared" ref="O45:O77" si="5">SMALL(M45:N45,1)+0</f>
        <v>29.8</v>
      </c>
      <c r="P45" s="280" t="str">
        <f>VLOOKUP(B45,'Уч дев'!$A$3:$H$520,8,FALSE)</f>
        <v>Бабушкина О.И.</v>
      </c>
      <c r="Q45" s="61" t="s">
        <v>147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5"/>
      <c r="AG45" s="55"/>
      <c r="AH45" s="55"/>
      <c r="AI45" s="55"/>
      <c r="AJ45" s="55"/>
      <c r="AK45" s="55"/>
      <c r="AL45" s="55"/>
    </row>
    <row r="46" spans="1:38" s="7" customFormat="1" ht="15" customHeight="1">
      <c r="A46" s="298">
        <v>34</v>
      </c>
      <c r="B46" s="53">
        <v>147</v>
      </c>
      <c r="C46" s="54" t="str">
        <f>VLOOKUP(B46,'Уч дев'!$A$3:$H$520,2,FALSE)</f>
        <v>Шевлякова Анастасия</v>
      </c>
      <c r="D46" s="95" t="str">
        <f>VLOOKUP(B46,'Уч дев'!$A$3:$H$520,3,FALSE)</f>
        <v>2004</v>
      </c>
      <c r="E46" s="45" t="str">
        <f>VLOOKUP(B46,'Уч дев'!$A$3:$H$520,4,FALSE)</f>
        <v>3</v>
      </c>
      <c r="F46" s="54" t="str">
        <f>VLOOKUP(B46,'Уч дев'!$A$3:$H$520,5,FALSE)</f>
        <v>Пензенская</v>
      </c>
      <c r="G46" s="73">
        <f>VLOOKUP(B46,'Уч дев'!$A$3:$H$520,6,FALSE)</f>
        <v>0</v>
      </c>
      <c r="H46" s="99" t="str">
        <f>VLOOKUP(B46,'Уч дев'!$A$3:$H$520,7,FALSE)</f>
        <v>СОШ Старая Каменка</v>
      </c>
      <c r="I46" s="51">
        <f t="shared" si="3"/>
        <v>30</v>
      </c>
      <c r="J46" s="51"/>
      <c r="K46" s="277">
        <f t="shared" si="4"/>
        <v>3</v>
      </c>
      <c r="L46" s="277" t="s">
        <v>746</v>
      </c>
      <c r="M46" s="278">
        <v>30</v>
      </c>
      <c r="N46" s="278"/>
      <c r="O46" s="279">
        <f t="shared" si="5"/>
        <v>30</v>
      </c>
      <c r="P46" s="280" t="str">
        <f>VLOOKUP(B46,'Уч дев'!$A$3:$H$520,8,FALSE)</f>
        <v>Андреев В.В. Кузнецов В.Б.</v>
      </c>
      <c r="Q46" s="61" t="s">
        <v>146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5"/>
      <c r="AG46" s="55"/>
      <c r="AH46" s="55"/>
      <c r="AI46" s="55"/>
      <c r="AJ46" s="55"/>
      <c r="AK46" s="55"/>
      <c r="AL46" s="55"/>
    </row>
    <row r="47" spans="1:38" s="5" customFormat="1" ht="15" customHeight="1">
      <c r="A47" s="53">
        <v>35</v>
      </c>
      <c r="B47" s="53">
        <v>264</v>
      </c>
      <c r="C47" s="54" t="str">
        <f>VLOOKUP(B47,'Уч дев'!$A$3:$H$520,2,FALSE)</f>
        <v>Грошева Полина</v>
      </c>
      <c r="D47" s="95" t="str">
        <f>VLOOKUP(B47,'Уч дев'!$A$3:$H$520,3,FALSE)</f>
        <v>2003</v>
      </c>
      <c r="E47" s="45" t="str">
        <f>VLOOKUP(B47,'Уч дев'!$A$3:$H$520,4,FALSE)</f>
        <v>3</v>
      </c>
      <c r="F47" s="54" t="str">
        <f>VLOOKUP(B47,'Уч дев'!$A$3:$H$520,5,FALSE)</f>
        <v>Пензенская</v>
      </c>
      <c r="G47" s="73">
        <f>VLOOKUP(B47,'Уч дев'!$A$3:$H$520,6,FALSE)</f>
        <v>0</v>
      </c>
      <c r="H47" s="99" t="str">
        <f>VLOOKUP(B47,'Уч дев'!$A$3:$H$520,7,FALSE)</f>
        <v>КСШОР</v>
      </c>
      <c r="I47" s="51">
        <f t="shared" si="3"/>
        <v>30.1</v>
      </c>
      <c r="J47" s="51"/>
      <c r="K47" s="277">
        <f t="shared" si="4"/>
        <v>3</v>
      </c>
      <c r="L47" s="277" t="s">
        <v>746</v>
      </c>
      <c r="M47" s="278">
        <v>30.1</v>
      </c>
      <c r="N47" s="278"/>
      <c r="O47" s="279">
        <f t="shared" si="5"/>
        <v>30.1</v>
      </c>
      <c r="P47" s="280" t="str">
        <f>VLOOKUP(B47,'Уч дев'!$A$3:$H$520,8,FALSE)</f>
        <v>Карасик Н.А.и А.Г.</v>
      </c>
      <c r="Q47" s="61" t="s">
        <v>150</v>
      </c>
      <c r="R47" s="53"/>
      <c r="AF47" s="55"/>
      <c r="AG47" s="55"/>
      <c r="AH47" s="55"/>
      <c r="AI47" s="55"/>
      <c r="AJ47" s="55"/>
      <c r="AK47" s="55"/>
      <c r="AL47" s="55"/>
    </row>
    <row r="48" spans="1:38" s="5" customFormat="1" ht="15" customHeight="1">
      <c r="A48" s="53">
        <v>35</v>
      </c>
      <c r="B48" s="53">
        <v>463</v>
      </c>
      <c r="C48" s="54" t="str">
        <f>VLOOKUP(B48,'Уч дев'!$A$3:$H$520,2,FALSE)</f>
        <v>Павлова Анастасия</v>
      </c>
      <c r="D48" s="95" t="str">
        <f>VLOOKUP(B48,'Уч дев'!$A$3:$H$520,3,FALSE)</f>
        <v>2003</v>
      </c>
      <c r="E48" s="45"/>
      <c r="F48" s="54" t="str">
        <f>VLOOKUP(B48,'Уч дев'!$A$3:$H$520,5,FALSE)</f>
        <v>Пензенская</v>
      </c>
      <c r="G48" s="73">
        <f>VLOOKUP(B48,'Уч дев'!$A$3:$H$520,6,FALSE)</f>
        <v>0</v>
      </c>
      <c r="H48" s="99" t="str">
        <f>VLOOKUP(B48,'Уч дев'!$A$3:$H$520,7,FALSE)</f>
        <v>ДЮСШ-6</v>
      </c>
      <c r="I48" s="51">
        <f t="shared" si="3"/>
        <v>30.1</v>
      </c>
      <c r="J48" s="51"/>
      <c r="K48" s="277">
        <f t="shared" si="4"/>
        <v>3</v>
      </c>
      <c r="L48" s="277" t="s">
        <v>746</v>
      </c>
      <c r="M48" s="278">
        <v>30.1</v>
      </c>
      <c r="N48" s="278"/>
      <c r="O48" s="279">
        <f t="shared" si="5"/>
        <v>30.1</v>
      </c>
      <c r="P48" s="280" t="str">
        <f>VLOOKUP(B48,'Уч дев'!$A$3:$H$520,8,FALSE)</f>
        <v>Кабанова Н.С.</v>
      </c>
      <c r="Q48" s="61" t="s">
        <v>150</v>
      </c>
      <c r="AF48" s="55"/>
      <c r="AG48" s="55"/>
      <c r="AH48" s="55"/>
      <c r="AI48" s="55"/>
      <c r="AJ48" s="55"/>
      <c r="AK48" s="55"/>
      <c r="AL48" s="55"/>
    </row>
    <row r="49" spans="1:38" s="5" customFormat="1" ht="15" customHeight="1">
      <c r="A49" s="298">
        <v>37</v>
      </c>
      <c r="B49" s="53">
        <v>203</v>
      </c>
      <c r="C49" s="54" t="str">
        <f>VLOOKUP(B49,'Уч дев'!$A$3:$H$520,2,FALSE)</f>
        <v>Кулькова Анастасия</v>
      </c>
      <c r="D49" s="95" t="str">
        <f>VLOOKUP(B49,'Уч дев'!$A$3:$H$520,3,FALSE)</f>
        <v>2004</v>
      </c>
      <c r="E49" s="45"/>
      <c r="F49" s="54" t="str">
        <f>VLOOKUP(B49,'Уч дев'!$A$3:$H$520,5,FALSE)</f>
        <v>Пензенская</v>
      </c>
      <c r="G49" s="73">
        <f>VLOOKUP(B49,'Уч дев'!$A$3:$H$520,6,FALSE)</f>
        <v>0</v>
      </c>
      <c r="H49" s="99" t="str">
        <f>VLOOKUP(B49,'Уч дев'!$A$3:$H$520,7,FALSE)</f>
        <v>СДЮСШОР Заречный</v>
      </c>
      <c r="I49" s="51">
        <f t="shared" ref="I49:I81" si="6">M49</f>
        <v>30.2</v>
      </c>
      <c r="J49" s="51"/>
      <c r="K49" s="277">
        <f t="shared" si="4"/>
        <v>3</v>
      </c>
      <c r="L49" s="277" t="s">
        <v>746</v>
      </c>
      <c r="M49" s="278">
        <v>30.2</v>
      </c>
      <c r="N49" s="278"/>
      <c r="O49" s="279">
        <f t="shared" si="5"/>
        <v>30.2</v>
      </c>
      <c r="P49" s="280" t="str">
        <f>VLOOKUP(B49,'Уч дев'!$A$3:$H$520,8,FALSE)</f>
        <v>Короблев В.В.</v>
      </c>
      <c r="Q49" s="61" t="s">
        <v>146</v>
      </c>
      <c r="AF49" s="55"/>
      <c r="AG49" s="55"/>
      <c r="AH49" s="55"/>
      <c r="AI49" s="55"/>
      <c r="AJ49" s="55"/>
      <c r="AK49" s="55"/>
      <c r="AL49" s="55"/>
    </row>
    <row r="50" spans="1:38" s="7" customFormat="1" ht="15" customHeight="1">
      <c r="A50" s="298">
        <v>37</v>
      </c>
      <c r="B50" s="53">
        <v>389</v>
      </c>
      <c r="C50" s="54" t="str">
        <f>VLOOKUP(B50,'Уч дев'!$A$3:$H$520,2,FALSE)</f>
        <v>Салкевич Мария</v>
      </c>
      <c r="D50" s="95" t="str">
        <f>VLOOKUP(B50,'Уч дев'!$A$3:$H$520,3,FALSE)</f>
        <v>2003</v>
      </c>
      <c r="E50" s="45"/>
      <c r="F50" s="54" t="str">
        <f>VLOOKUP(B50,'Уч дев'!$A$3:$H$520,5,FALSE)</f>
        <v>Пензенская</v>
      </c>
      <c r="G50" s="73">
        <f>VLOOKUP(B50,'Уч дев'!$A$3:$H$520,6,FALSE)</f>
        <v>0</v>
      </c>
      <c r="H50" s="99" t="str">
        <f>VLOOKUP(B50,'Уч дев'!$A$3:$H$520,7,FALSE)</f>
        <v>ДЮСШ-2 Кузнецк</v>
      </c>
      <c r="I50" s="51">
        <f t="shared" si="6"/>
        <v>30.2</v>
      </c>
      <c r="J50" s="51"/>
      <c r="K50" s="277">
        <f t="shared" si="4"/>
        <v>3</v>
      </c>
      <c r="L50" s="277" t="s">
        <v>746</v>
      </c>
      <c r="M50" s="278">
        <v>30.2</v>
      </c>
      <c r="N50" s="278"/>
      <c r="O50" s="279">
        <f t="shared" si="5"/>
        <v>30.2</v>
      </c>
      <c r="P50" s="280" t="str">
        <f>VLOOKUP(B50,'Уч дев'!$A$3:$H$520,8,FALSE)</f>
        <v>Смирнова Е.Н., Ермакова Н.В</v>
      </c>
      <c r="Q50" s="61" t="s">
        <v>147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5"/>
      <c r="AG50" s="55"/>
      <c r="AH50" s="55"/>
      <c r="AI50" s="55"/>
      <c r="AJ50" s="55"/>
      <c r="AK50" s="55"/>
      <c r="AL50" s="55"/>
    </row>
    <row r="51" spans="1:38" s="7" customFormat="1" ht="15" customHeight="1">
      <c r="A51" s="53">
        <v>39</v>
      </c>
      <c r="B51" s="53" t="s">
        <v>563</v>
      </c>
      <c r="C51" s="54" t="str">
        <f>VLOOKUP(B51,'Уч дев'!$A$3:$H$520,2,FALSE)</f>
        <v>Каримова Полина</v>
      </c>
      <c r="D51" s="95" t="str">
        <f>VLOOKUP(B51,'Уч дев'!$A$3:$H$520,3,FALSE)</f>
        <v>2004</v>
      </c>
      <c r="E51" s="45"/>
      <c r="F51" s="54" t="str">
        <f>VLOOKUP(B51,'Уч дев'!$A$3:$H$520,5,FALSE)</f>
        <v>Пензенская</v>
      </c>
      <c r="G51" s="73">
        <f>VLOOKUP(B51,'Уч дев'!$A$3:$H$520,6,FALSE)</f>
        <v>0</v>
      </c>
      <c r="H51" s="99" t="str">
        <f>VLOOKUP(B51,'Уч дев'!$A$3:$H$520,7,FALSE)</f>
        <v>ДЮСШ</v>
      </c>
      <c r="I51" s="51">
        <f t="shared" si="6"/>
        <v>30.3</v>
      </c>
      <c r="J51" s="51"/>
      <c r="K51" s="277">
        <f t="shared" si="4"/>
        <v>3</v>
      </c>
      <c r="L51" s="277" t="s">
        <v>746</v>
      </c>
      <c r="M51" s="278">
        <v>30.3</v>
      </c>
      <c r="N51" s="278"/>
      <c r="O51" s="279">
        <f t="shared" si="5"/>
        <v>30.3</v>
      </c>
      <c r="P51" s="280" t="str">
        <f>VLOOKUP(B51,'Уч дев'!$A$3:$H$520,8,FALSE)</f>
        <v>Димаев Р.Р</v>
      </c>
      <c r="Q51" s="61" t="s">
        <v>147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5"/>
      <c r="AG51" s="55"/>
      <c r="AH51" s="55"/>
      <c r="AI51" s="55"/>
      <c r="AJ51" s="55"/>
      <c r="AK51" s="55"/>
      <c r="AL51" s="55"/>
    </row>
    <row r="52" spans="1:38" s="7" customFormat="1" ht="15" customHeight="1">
      <c r="A52" s="53">
        <v>39</v>
      </c>
      <c r="B52" s="53">
        <v>26</v>
      </c>
      <c r="C52" s="54" t="str">
        <f>VLOOKUP(B52,'Уч дев'!$A$3:$H$520,2,FALSE)</f>
        <v xml:space="preserve">Долгова София </v>
      </c>
      <c r="D52" s="95" t="str">
        <f>VLOOKUP(B52,'Уч дев'!$A$3:$H$520,3,FALSE)</f>
        <v>2004</v>
      </c>
      <c r="E52" s="45" t="str">
        <f>VLOOKUP(B52,'Уч дев'!$A$3:$H$520,4,FALSE)</f>
        <v>3</v>
      </c>
      <c r="F52" s="54" t="str">
        <f>VLOOKUP(B52,'Уч дев'!$A$3:$H$520,5,FALSE)</f>
        <v>Тамбовская</v>
      </c>
      <c r="G52" s="73">
        <f>VLOOKUP(B52,'Уч дев'!$A$3:$H$520,6,FALSE)</f>
        <v>0</v>
      </c>
      <c r="H52" s="99" t="str">
        <f>VLOOKUP(B52,'Уч дев'!$A$3:$H$520,7,FALSE)</f>
        <v>ДЮСШ-1</v>
      </c>
      <c r="I52" s="51">
        <f t="shared" si="6"/>
        <v>30.3</v>
      </c>
      <c r="J52" s="51"/>
      <c r="K52" s="277">
        <f t="shared" si="4"/>
        <v>3</v>
      </c>
      <c r="L52" s="277" t="s">
        <v>746</v>
      </c>
      <c r="M52" s="278">
        <v>30.3</v>
      </c>
      <c r="N52" s="278"/>
      <c r="O52" s="279">
        <f t="shared" si="5"/>
        <v>30.3</v>
      </c>
      <c r="P52" s="280" t="str">
        <f>VLOOKUP(B52,'Уч дев'!$A$3:$H$520,8,FALSE)</f>
        <v>Чернова Г.Н.</v>
      </c>
      <c r="Q52" s="285" t="s">
        <v>600</v>
      </c>
      <c r="R52" s="286"/>
      <c r="S52" s="286"/>
      <c r="T52" s="286"/>
      <c r="U52" s="286"/>
      <c r="W52" s="5"/>
      <c r="X52" s="5"/>
      <c r="Y52" s="21"/>
      <c r="AF52" s="11"/>
      <c r="AG52" s="11"/>
      <c r="AH52" s="11"/>
      <c r="AI52" s="11"/>
      <c r="AJ52" s="11"/>
      <c r="AK52" s="11"/>
      <c r="AL52" s="11"/>
    </row>
    <row r="53" spans="1:38" s="7" customFormat="1" ht="15" customHeight="1">
      <c r="A53" s="53">
        <v>39</v>
      </c>
      <c r="B53" s="53">
        <v>627</v>
      </c>
      <c r="C53" s="54" t="str">
        <f>VLOOKUP(B53,'Уч дев'!$A$3:$H$520,2,FALSE)</f>
        <v>Власова Елизавета</v>
      </c>
      <c r="D53" s="95" t="str">
        <f>VLOOKUP(B53,'Уч дев'!$A$3:$H$520,3,FALSE)</f>
        <v>2004</v>
      </c>
      <c r="E53" s="45" t="str">
        <f>VLOOKUP(B53,'Уч дев'!$A$3:$H$520,4,FALSE)</f>
        <v>3</v>
      </c>
      <c r="F53" s="54" t="str">
        <f>VLOOKUP(B53,'Уч дев'!$A$3:$H$520,5,FALSE)</f>
        <v>Нижегородская</v>
      </c>
      <c r="G53" s="73">
        <f>VLOOKUP(B53,'Уч дев'!$A$3:$H$520,6,FALSE)</f>
        <v>0</v>
      </c>
      <c r="H53" s="99" t="str">
        <f>VLOOKUP(B53,'Уч дев'!$A$3:$H$520,7,FALSE)</f>
        <v>ДЮСШ-3 Арзамас</v>
      </c>
      <c r="I53" s="51">
        <f t="shared" si="6"/>
        <v>30.3</v>
      </c>
      <c r="J53" s="51"/>
      <c r="K53" s="277">
        <f t="shared" si="4"/>
        <v>3</v>
      </c>
      <c r="L53" s="277" t="s">
        <v>746</v>
      </c>
      <c r="M53" s="278">
        <v>30.3</v>
      </c>
      <c r="N53" s="278"/>
      <c r="O53" s="279">
        <f t="shared" si="5"/>
        <v>30.3</v>
      </c>
      <c r="P53" s="280" t="str">
        <f>VLOOKUP(B53,'Уч дев'!$A$3:$H$520,8,FALSE)</f>
        <v>Папин А.Ю</v>
      </c>
      <c r="Q53" s="61" t="s">
        <v>600</v>
      </c>
      <c r="R53" s="53"/>
      <c r="S53" s="53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5"/>
      <c r="AG53" s="55"/>
      <c r="AH53" s="55"/>
      <c r="AI53" s="55"/>
      <c r="AJ53" s="55"/>
      <c r="AK53" s="55"/>
      <c r="AL53" s="55"/>
    </row>
    <row r="54" spans="1:38" s="5" customFormat="1" ht="15">
      <c r="A54" s="298">
        <v>39</v>
      </c>
      <c r="B54" s="53">
        <v>18</v>
      </c>
      <c r="C54" s="54" t="str">
        <f>VLOOKUP(B54,'Уч дев'!$A$3:$H$520,2,FALSE)</f>
        <v>Елисеева Полина</v>
      </c>
      <c r="D54" s="95" t="str">
        <f>VLOOKUP(B54,'Уч дев'!$A$3:$H$520,3,FALSE)</f>
        <v>2003</v>
      </c>
      <c r="E54" s="45" t="str">
        <f>VLOOKUP(B54,'Уч дев'!$A$3:$H$520,4,FALSE)</f>
        <v>3</v>
      </c>
      <c r="F54" s="54" t="str">
        <f>VLOOKUP(B54,'Уч дев'!$A$3:$H$520,5,FALSE)</f>
        <v>Самарская</v>
      </c>
      <c r="G54" s="73">
        <f>VLOOKUP(B54,'Уч дев'!$A$3:$H$520,6,FALSE)</f>
        <v>0</v>
      </c>
      <c r="H54" s="99" t="str">
        <f>VLOOKUP(B54,'Уч дев'!$A$3:$H$520,7,FALSE)</f>
        <v>Борская СШ-1</v>
      </c>
      <c r="I54" s="51">
        <f t="shared" si="6"/>
        <v>30.3</v>
      </c>
      <c r="J54" s="51"/>
      <c r="K54" s="277">
        <f t="shared" si="4"/>
        <v>3</v>
      </c>
      <c r="L54" s="277" t="s">
        <v>746</v>
      </c>
      <c r="M54" s="278">
        <v>30.3</v>
      </c>
      <c r="N54" s="278"/>
      <c r="O54" s="279">
        <f t="shared" si="5"/>
        <v>30.3</v>
      </c>
      <c r="P54" s="280">
        <f>VLOOKUP(B54,'Уч дев'!$A$3:$H$520,8,FALSE)</f>
        <v>0</v>
      </c>
      <c r="Q54" s="61" t="s">
        <v>147</v>
      </c>
      <c r="AF54" s="55"/>
      <c r="AG54" s="55"/>
      <c r="AH54" s="55"/>
      <c r="AI54" s="55"/>
      <c r="AJ54" s="55"/>
      <c r="AK54" s="55"/>
      <c r="AL54" s="55"/>
    </row>
    <row r="55" spans="1:38" s="5" customFormat="1" ht="15">
      <c r="A55" s="298">
        <v>39</v>
      </c>
      <c r="B55" s="53">
        <v>380</v>
      </c>
      <c r="C55" s="54" t="str">
        <f>VLOOKUP(B55,'Уч дев'!$A$3:$H$520,2,FALSE)</f>
        <v>Исмаилова Алина</v>
      </c>
      <c r="D55" s="95" t="str">
        <f>VLOOKUP(B55,'Уч дев'!$A$3:$H$520,3,FALSE)</f>
        <v>2004</v>
      </c>
      <c r="E55" s="45"/>
      <c r="F55" s="54" t="str">
        <f>VLOOKUP(B55,'Уч дев'!$A$3:$H$520,5,FALSE)</f>
        <v>Пензенская</v>
      </c>
      <c r="G55" s="73">
        <f>VLOOKUP(B55,'Уч дев'!$A$3:$H$520,6,FALSE)</f>
        <v>0</v>
      </c>
      <c r="H55" s="99" t="str">
        <f>VLOOKUP(B55,'Уч дев'!$A$3:$H$520,7,FALSE)</f>
        <v>ДЮСШ-2 Кузнецк</v>
      </c>
      <c r="I55" s="51">
        <f t="shared" si="6"/>
        <v>30.3</v>
      </c>
      <c r="J55" s="51"/>
      <c r="K55" s="277">
        <f t="shared" si="4"/>
        <v>3</v>
      </c>
      <c r="L55" s="277" t="s">
        <v>746</v>
      </c>
      <c r="M55" s="278">
        <v>30.3</v>
      </c>
      <c r="N55" s="278"/>
      <c r="O55" s="279">
        <f t="shared" si="5"/>
        <v>30.3</v>
      </c>
      <c r="P55" s="280" t="str">
        <f>VLOOKUP(B55,'Уч дев'!$A$3:$H$520,8,FALSE)</f>
        <v>Смирнова Е.Н., Сафонова Т.В.</v>
      </c>
      <c r="Q55" s="61" t="s">
        <v>147</v>
      </c>
      <c r="AF55" s="55"/>
      <c r="AG55" s="55"/>
      <c r="AH55" s="55"/>
      <c r="AI55" s="55"/>
      <c r="AJ55" s="55"/>
      <c r="AK55" s="55"/>
      <c r="AL55" s="55"/>
    </row>
    <row r="56" spans="1:38" s="5" customFormat="1" ht="15">
      <c r="A56" s="298">
        <v>44</v>
      </c>
      <c r="B56" s="53">
        <v>382</v>
      </c>
      <c r="C56" s="54" t="str">
        <f>VLOOKUP(B56,'Уч дев'!$A$3:$H$520,2,FALSE)</f>
        <v>Кемаева Анна</v>
      </c>
      <c r="D56" s="95" t="str">
        <f>VLOOKUP(B56,'Уч дев'!$A$3:$H$520,3,FALSE)</f>
        <v>2003</v>
      </c>
      <c r="E56" s="45"/>
      <c r="F56" s="54" t="str">
        <f>VLOOKUP(B56,'Уч дев'!$A$3:$H$520,5,FALSE)</f>
        <v>Пензенская</v>
      </c>
      <c r="G56" s="73">
        <f>VLOOKUP(B56,'Уч дев'!$A$3:$H$520,6,FALSE)</f>
        <v>0</v>
      </c>
      <c r="H56" s="99" t="str">
        <f>VLOOKUP(B56,'Уч дев'!$A$3:$H$520,7,FALSE)</f>
        <v>ДЮСШ-2 Кузнецк</v>
      </c>
      <c r="I56" s="51">
        <f t="shared" si="6"/>
        <v>30.5</v>
      </c>
      <c r="J56" s="51"/>
      <c r="K56" s="277">
        <f t="shared" si="4"/>
        <v>3</v>
      </c>
      <c r="L56" s="277" t="s">
        <v>746</v>
      </c>
      <c r="M56" s="278">
        <v>30.5</v>
      </c>
      <c r="N56" s="278"/>
      <c r="O56" s="279">
        <f t="shared" si="5"/>
        <v>30.5</v>
      </c>
      <c r="P56" s="280" t="str">
        <f>VLOOKUP(B56,'Уч дев'!$A$3:$H$520,8,FALSE)</f>
        <v>Акатьев В.В</v>
      </c>
      <c r="Q56" s="61" t="s">
        <v>146</v>
      </c>
      <c r="AF56" s="55"/>
      <c r="AG56" s="55"/>
      <c r="AH56" s="55"/>
      <c r="AI56" s="55"/>
      <c r="AJ56" s="55"/>
      <c r="AK56" s="55"/>
      <c r="AL56" s="55"/>
    </row>
    <row r="57" spans="1:38" s="5" customFormat="1" ht="15">
      <c r="A57" s="298">
        <v>45</v>
      </c>
      <c r="B57" s="53">
        <v>227</v>
      </c>
      <c r="C57" s="54" t="str">
        <f>VLOOKUP(B57,'Уч дев'!$A$3:$H$520,2,FALSE)</f>
        <v>Слугина Дарья</v>
      </c>
      <c r="D57" s="95" t="str">
        <f>VLOOKUP(B57,'Уч дев'!$A$3:$H$520,3,FALSE)</f>
        <v>2003</v>
      </c>
      <c r="E57" s="45"/>
      <c r="F57" s="54" t="str">
        <f>VLOOKUP(B57,'Уч дев'!$A$3:$H$520,5,FALSE)</f>
        <v>Пензенская</v>
      </c>
      <c r="G57" s="73">
        <f>VLOOKUP(B57,'Уч дев'!$A$3:$H$520,6,FALSE)</f>
        <v>0</v>
      </c>
      <c r="H57" s="99" t="str">
        <f>VLOOKUP(B57,'Уч дев'!$A$3:$H$520,7,FALSE)</f>
        <v>КСШОР</v>
      </c>
      <c r="I57" s="51">
        <f t="shared" si="6"/>
        <v>30.6</v>
      </c>
      <c r="J57" s="51"/>
      <c r="K57" s="277">
        <f t="shared" si="4"/>
        <v>3</v>
      </c>
      <c r="L57" s="277" t="s">
        <v>746</v>
      </c>
      <c r="M57" s="278">
        <v>30.6</v>
      </c>
      <c r="N57" s="278"/>
      <c r="O57" s="279">
        <f t="shared" si="5"/>
        <v>30.6</v>
      </c>
      <c r="P57" s="280" t="str">
        <f>VLOOKUP(B57,'Уч дев'!$A$3:$H$520,8,FALSE)</f>
        <v>Копылова О.Н.</v>
      </c>
      <c r="Q57" s="61" t="s">
        <v>147</v>
      </c>
      <c r="AF57" s="55"/>
      <c r="AG57" s="55"/>
      <c r="AH57" s="55"/>
      <c r="AI57" s="55"/>
      <c r="AJ57" s="55"/>
      <c r="AK57" s="55"/>
      <c r="AL57" s="55"/>
    </row>
    <row r="58" spans="1:38" s="5" customFormat="1" ht="15">
      <c r="A58" s="298">
        <v>46</v>
      </c>
      <c r="B58" s="53">
        <v>355</v>
      </c>
      <c r="C58" s="54" t="str">
        <f>VLOOKUP(B58,'Уч дев'!$A$3:$H$520,2,FALSE)</f>
        <v>Краснова Анна</v>
      </c>
      <c r="D58" s="95" t="str">
        <f>VLOOKUP(B58,'Уч дев'!$A$3:$H$520,3,FALSE)</f>
        <v>2003</v>
      </c>
      <c r="E58" s="45"/>
      <c r="F58" s="54" t="str">
        <f>VLOOKUP(B58,'Уч дев'!$A$3:$H$520,5,FALSE)</f>
        <v>Пензенская</v>
      </c>
      <c r="G58" s="73">
        <f>VLOOKUP(B58,'Уч дев'!$A$3:$H$520,6,FALSE)</f>
        <v>0</v>
      </c>
      <c r="H58" s="99" t="str">
        <f>VLOOKUP(B58,'Уч дев'!$A$3:$H$520,7,FALSE)</f>
        <v>Дюсш Мокшан</v>
      </c>
      <c r="I58" s="51">
        <f t="shared" si="6"/>
        <v>30.7</v>
      </c>
      <c r="J58" s="51"/>
      <c r="K58" s="277">
        <f t="shared" si="4"/>
        <v>3</v>
      </c>
      <c r="L58" s="277" t="s">
        <v>746</v>
      </c>
      <c r="M58" s="278">
        <v>30.7</v>
      </c>
      <c r="N58" s="278"/>
      <c r="O58" s="279">
        <f t="shared" si="5"/>
        <v>30.7</v>
      </c>
      <c r="P58" s="280" t="str">
        <f>VLOOKUP(B58,'Уч дев'!$A$3:$H$520,8,FALSE)</f>
        <v>Дудченко Д.А</v>
      </c>
      <c r="Q58" s="61" t="s">
        <v>150</v>
      </c>
      <c r="AF58" s="55"/>
      <c r="AG58" s="55"/>
      <c r="AH58" s="55"/>
      <c r="AI58" s="55"/>
      <c r="AJ58" s="55"/>
      <c r="AK58" s="55"/>
      <c r="AL58" s="55"/>
    </row>
    <row r="59" spans="1:38" s="5" customFormat="1" ht="15">
      <c r="A59" s="53">
        <v>47</v>
      </c>
      <c r="B59" s="53">
        <v>379</v>
      </c>
      <c r="C59" s="54" t="str">
        <f>VLOOKUP(B59,'Уч дев'!$A$3:$H$520,2,FALSE)</f>
        <v>Жукова Юлия</v>
      </c>
      <c r="D59" s="95" t="str">
        <f>VLOOKUP(B59,'Уч дев'!$A$3:$H$520,3,FALSE)</f>
        <v>2004</v>
      </c>
      <c r="E59" s="45"/>
      <c r="F59" s="54" t="str">
        <f>VLOOKUP(B59,'Уч дев'!$A$3:$H$520,5,FALSE)</f>
        <v>Пензенская</v>
      </c>
      <c r="G59" s="73">
        <f>VLOOKUP(B59,'Уч дев'!$A$3:$H$520,6,FALSE)</f>
        <v>0</v>
      </c>
      <c r="H59" s="99" t="str">
        <f>VLOOKUP(B59,'Уч дев'!$A$3:$H$520,7,FALSE)</f>
        <v>ДЮСШ-2 Кузнецк</v>
      </c>
      <c r="I59" s="51">
        <f t="shared" si="6"/>
        <v>30.8</v>
      </c>
      <c r="J59" s="51"/>
      <c r="K59" s="277">
        <f t="shared" si="4"/>
        <v>3</v>
      </c>
      <c r="L59" s="277" t="s">
        <v>746</v>
      </c>
      <c r="M59" s="278">
        <v>30.8</v>
      </c>
      <c r="N59" s="278"/>
      <c r="O59" s="279">
        <f t="shared" si="5"/>
        <v>30.8</v>
      </c>
      <c r="P59" s="280" t="str">
        <f>VLOOKUP(B59,'Уч дев'!$A$3:$H$520,8,FALSE)</f>
        <v>Акатьев В.В</v>
      </c>
      <c r="Q59" s="285" t="s">
        <v>600</v>
      </c>
      <c r="R59" s="286"/>
      <c r="S59" s="53"/>
      <c r="T59" s="286"/>
      <c r="U59" s="286"/>
      <c r="V59" s="7"/>
      <c r="X59" s="7"/>
      <c r="Y59" s="7"/>
      <c r="Z59" s="7"/>
      <c r="AA59" s="7"/>
      <c r="AB59" s="7"/>
      <c r="AC59" s="7"/>
      <c r="AD59" s="7"/>
      <c r="AE59" s="7"/>
      <c r="AF59" s="11"/>
      <c r="AG59" s="11"/>
      <c r="AH59" s="11"/>
      <c r="AI59" s="11"/>
      <c r="AJ59" s="11"/>
      <c r="AK59" s="11"/>
      <c r="AL59" s="11"/>
    </row>
    <row r="60" spans="1:38" s="5" customFormat="1" ht="15">
      <c r="A60" s="298">
        <v>47</v>
      </c>
      <c r="B60" s="53">
        <v>103</v>
      </c>
      <c r="C60" s="54" t="str">
        <f>VLOOKUP(B60,'Уч дев'!$A$3:$H$520,2,FALSE)</f>
        <v>Лагункина Милена</v>
      </c>
      <c r="D60" s="95" t="str">
        <f>VLOOKUP(B60,'Уч дев'!$A$3:$H$520,3,FALSE)</f>
        <v>2004</v>
      </c>
      <c r="E60" s="45"/>
      <c r="F60" s="54" t="str">
        <f>VLOOKUP(B60,'Уч дев'!$A$3:$H$520,5,FALSE)</f>
        <v>Пензенская</v>
      </c>
      <c r="G60" s="73">
        <f>VLOOKUP(B60,'Уч дев'!$A$3:$H$520,6,FALSE)</f>
        <v>0</v>
      </c>
      <c r="H60" s="99" t="str">
        <f>VLOOKUP(B60,'Уч дев'!$A$3:$H$520,7,FALSE)</f>
        <v>ДЮСШ-6</v>
      </c>
      <c r="I60" s="51">
        <f t="shared" si="6"/>
        <v>30.8</v>
      </c>
      <c r="J60" s="51"/>
      <c r="K60" s="277">
        <f t="shared" si="4"/>
        <v>3</v>
      </c>
      <c r="L60" s="277" t="s">
        <v>746</v>
      </c>
      <c r="M60" s="278">
        <v>30.8</v>
      </c>
      <c r="N60" s="278"/>
      <c r="O60" s="279">
        <f t="shared" si="5"/>
        <v>30.8</v>
      </c>
      <c r="P60" s="280" t="str">
        <f>VLOOKUP(B60,'Уч дев'!$A$3:$H$520,8,FALSE)</f>
        <v>Лелявин А.Ю.</v>
      </c>
      <c r="Q60" s="61" t="s">
        <v>150</v>
      </c>
      <c r="AF60" s="55"/>
      <c r="AG60" s="55"/>
      <c r="AH60" s="55"/>
      <c r="AI60" s="55"/>
      <c r="AJ60" s="55"/>
      <c r="AK60" s="55"/>
      <c r="AL60" s="55"/>
    </row>
    <row r="61" spans="1:38" s="5" customFormat="1" ht="15">
      <c r="A61" s="298">
        <v>47</v>
      </c>
      <c r="B61" s="53">
        <v>202</v>
      </c>
      <c r="C61" s="54" t="str">
        <f>VLOOKUP(B61,'Уч дев'!$A$3:$H$520,2,FALSE)</f>
        <v>Грачева Софья</v>
      </c>
      <c r="D61" s="95" t="str">
        <f>VLOOKUP(B61,'Уч дев'!$A$3:$H$520,3,FALSE)</f>
        <v>2004</v>
      </c>
      <c r="E61" s="45">
        <f>VLOOKUP(B61,'Уч дев'!$A$3:$H$520,4,FALSE)</f>
        <v>3</v>
      </c>
      <c r="F61" s="54" t="str">
        <f>VLOOKUP(B61,'Уч дев'!$A$3:$H$520,5,FALSE)</f>
        <v>Пензенская</v>
      </c>
      <c r="G61" s="73">
        <f>VLOOKUP(B61,'Уч дев'!$A$3:$H$520,6,FALSE)</f>
        <v>0</v>
      </c>
      <c r="H61" s="99" t="str">
        <f>VLOOKUP(B61,'Уч дев'!$A$3:$H$520,7,FALSE)</f>
        <v>СДЮСШОР Заречный</v>
      </c>
      <c r="I61" s="51">
        <f t="shared" si="6"/>
        <v>30.8</v>
      </c>
      <c r="J61" s="51"/>
      <c r="K61" s="277">
        <f t="shared" si="4"/>
        <v>3</v>
      </c>
      <c r="L61" s="277" t="s">
        <v>746</v>
      </c>
      <c r="M61" s="278">
        <v>30.8</v>
      </c>
      <c r="N61" s="278"/>
      <c r="O61" s="279">
        <f t="shared" si="5"/>
        <v>30.8</v>
      </c>
      <c r="P61" s="280" t="str">
        <f>VLOOKUP(B61,'Уч дев'!$A$3:$H$520,8,FALSE)</f>
        <v>Улога М.В.</v>
      </c>
      <c r="Q61" s="61" t="s">
        <v>150</v>
      </c>
      <c r="AF61" s="55"/>
      <c r="AG61" s="55"/>
      <c r="AH61" s="55"/>
      <c r="AI61" s="55"/>
      <c r="AJ61" s="55"/>
      <c r="AK61" s="55"/>
      <c r="AL61" s="55"/>
    </row>
    <row r="62" spans="1:38" s="5" customFormat="1" ht="15">
      <c r="A62" s="298">
        <v>50</v>
      </c>
      <c r="B62" s="53" t="s">
        <v>565</v>
      </c>
      <c r="C62" s="54" t="str">
        <f>VLOOKUP(B62,'Уч дев'!$A$3:$H$520,2,FALSE)</f>
        <v>Черкасова Софья</v>
      </c>
      <c r="D62" s="95" t="str">
        <f>VLOOKUP(B62,'Уч дев'!$A$3:$H$520,3,FALSE)</f>
        <v>2004</v>
      </c>
      <c r="E62" s="45"/>
      <c r="F62" s="54" t="str">
        <f>VLOOKUP(B62,'Уч дев'!$A$3:$H$520,5,FALSE)</f>
        <v>Пензенская</v>
      </c>
      <c r="G62" s="73">
        <f>VLOOKUP(B62,'Уч дев'!$A$3:$H$520,6,FALSE)</f>
        <v>0</v>
      </c>
      <c r="H62" s="99" t="str">
        <f>VLOOKUP(B62,'Уч дев'!$A$3:$H$520,7,FALSE)</f>
        <v>Засечное</v>
      </c>
      <c r="I62" s="51">
        <f t="shared" si="6"/>
        <v>30.9</v>
      </c>
      <c r="J62" s="51"/>
      <c r="K62" s="277">
        <f t="shared" si="4"/>
        <v>3</v>
      </c>
      <c r="L62" s="277" t="s">
        <v>746</v>
      </c>
      <c r="M62" s="278">
        <v>30.9</v>
      </c>
      <c r="N62" s="278"/>
      <c r="O62" s="279">
        <f t="shared" si="5"/>
        <v>30.9</v>
      </c>
      <c r="P62" s="280" t="str">
        <f>VLOOKUP(B62,'Уч дев'!$A$3:$H$520,8,FALSE)</f>
        <v>Димаев М.Р.</v>
      </c>
      <c r="Q62" s="61" t="s">
        <v>150</v>
      </c>
      <c r="AF62" s="55"/>
      <c r="AG62" s="55"/>
      <c r="AH62" s="55"/>
      <c r="AI62" s="55"/>
      <c r="AJ62" s="55"/>
      <c r="AK62" s="55"/>
      <c r="AL62" s="55"/>
    </row>
    <row r="63" spans="1:38" s="5" customFormat="1" ht="15">
      <c r="A63" s="53">
        <v>51</v>
      </c>
      <c r="B63" s="53">
        <v>307</v>
      </c>
      <c r="C63" s="54" t="str">
        <f>VLOOKUP(B63,'Уч дев'!$A$3:$H$520,2,FALSE)</f>
        <v>Ломтева Влада</v>
      </c>
      <c r="D63" s="95" t="str">
        <f>VLOOKUP(B63,'Уч дев'!$A$3:$H$520,3,FALSE)</f>
        <v>2004</v>
      </c>
      <c r="E63" s="45" t="str">
        <f>VLOOKUP(B63,'Уч дев'!$A$3:$H$520,4,FALSE)</f>
        <v>3</v>
      </c>
      <c r="F63" s="54" t="str">
        <f>VLOOKUP(B63,'Уч дев'!$A$3:$H$520,5,FALSE)</f>
        <v>Пензенская</v>
      </c>
      <c r="G63" s="73">
        <f>VLOOKUP(B63,'Уч дев'!$A$3:$H$520,6,FALSE)</f>
        <v>0</v>
      </c>
      <c r="H63" s="99" t="str">
        <f>VLOOKUP(B63,'Уч дев'!$A$3:$H$520,7,FALSE)</f>
        <v>КСШОР</v>
      </c>
      <c r="I63" s="51">
        <f t="shared" si="6"/>
        <v>31.1</v>
      </c>
      <c r="J63" s="51"/>
      <c r="K63" s="277" t="str">
        <f t="shared" si="4"/>
        <v>1ю</v>
      </c>
      <c r="L63" s="277" t="s">
        <v>746</v>
      </c>
      <c r="M63" s="278">
        <v>31.1</v>
      </c>
      <c r="N63" s="278"/>
      <c r="O63" s="279">
        <f t="shared" si="5"/>
        <v>31.1</v>
      </c>
      <c r="P63" s="280" t="str">
        <f>VLOOKUP(B63,'Уч дев'!$A$3:$H$520,8,FALSE)</f>
        <v>Конова Т.В</v>
      </c>
      <c r="Q63" s="61" t="s">
        <v>147</v>
      </c>
      <c r="AF63" s="55"/>
      <c r="AG63" s="55"/>
      <c r="AH63" s="55"/>
      <c r="AI63" s="55"/>
      <c r="AJ63" s="55"/>
      <c r="AK63" s="55"/>
      <c r="AL63" s="55"/>
    </row>
    <row r="64" spans="1:38" s="5" customFormat="1" ht="15">
      <c r="A64" s="298">
        <v>51</v>
      </c>
      <c r="B64" s="53">
        <v>257</v>
      </c>
      <c r="C64" s="54" t="str">
        <f>VLOOKUP(B64,'Уч дев'!$A$3:$H$520,2,FALSE)</f>
        <v>Рябухина Дарья</v>
      </c>
      <c r="D64" s="95" t="str">
        <f>VLOOKUP(B64,'Уч дев'!$A$3:$H$520,3,FALSE)</f>
        <v>2003</v>
      </c>
      <c r="E64" s="45"/>
      <c r="F64" s="54" t="str">
        <f>VLOOKUP(B64,'Уч дев'!$A$3:$H$520,5,FALSE)</f>
        <v>Пензенская</v>
      </c>
      <c r="G64" s="73">
        <f>VLOOKUP(B64,'Уч дев'!$A$3:$H$520,6,FALSE)</f>
        <v>0</v>
      </c>
      <c r="H64" s="99" t="str">
        <f>VLOOKUP(B64,'Уч дев'!$A$3:$H$520,7,FALSE)</f>
        <v>ДЮСШ-6</v>
      </c>
      <c r="I64" s="51">
        <f t="shared" si="6"/>
        <v>31.1</v>
      </c>
      <c r="J64" s="51"/>
      <c r="K64" s="277" t="str">
        <f t="shared" si="4"/>
        <v>1ю</v>
      </c>
      <c r="L64" s="277" t="s">
        <v>746</v>
      </c>
      <c r="M64" s="278">
        <v>31.1</v>
      </c>
      <c r="N64" s="278"/>
      <c r="O64" s="279">
        <f t="shared" si="5"/>
        <v>31.1</v>
      </c>
      <c r="P64" s="280" t="str">
        <f>VLOOKUP(B64,'Уч дев'!$A$3:$H$520,8,FALSE)</f>
        <v>Краснова И.Н.</v>
      </c>
      <c r="Q64" s="61" t="s">
        <v>147</v>
      </c>
      <c r="AF64" s="55"/>
      <c r="AG64" s="55"/>
      <c r="AH64" s="55"/>
      <c r="AI64" s="55"/>
      <c r="AJ64" s="55"/>
      <c r="AK64" s="55"/>
      <c r="AL64" s="55"/>
    </row>
    <row r="65" spans="1:38" s="5" customFormat="1" ht="15">
      <c r="A65" s="298">
        <v>53</v>
      </c>
      <c r="B65" s="53">
        <v>567</v>
      </c>
      <c r="C65" s="54" t="str">
        <f>VLOOKUP(B65,'Уч дев'!$A$3:$H$520,2,FALSE)</f>
        <v>Казьмина Мария</v>
      </c>
      <c r="D65" s="95" t="str">
        <f>VLOOKUP(B65,'Уч дев'!$A$3:$H$520,3,FALSE)</f>
        <v>2004</v>
      </c>
      <c r="E65" s="45"/>
      <c r="F65" s="54" t="str">
        <f>VLOOKUP(B65,'Уч дев'!$A$3:$H$520,5,FALSE)</f>
        <v>Тамбовская</v>
      </c>
      <c r="G65" s="73">
        <f>VLOOKUP(B65,'Уч дев'!$A$3:$H$520,6,FALSE)</f>
        <v>0</v>
      </c>
      <c r="H65" s="99" t="str">
        <f>VLOOKUP(B65,'Уч дев'!$A$3:$H$520,7,FALSE)</f>
        <v>ДЮСШ-2 Котовск</v>
      </c>
      <c r="I65" s="51">
        <f t="shared" si="6"/>
        <v>31.2</v>
      </c>
      <c r="J65" s="51"/>
      <c r="K65" s="277" t="str">
        <f t="shared" si="4"/>
        <v>1ю</v>
      </c>
      <c r="L65" s="277" t="s">
        <v>746</v>
      </c>
      <c r="M65" s="278">
        <v>31.2</v>
      </c>
      <c r="N65" s="278"/>
      <c r="O65" s="279">
        <f t="shared" si="5"/>
        <v>31.2</v>
      </c>
      <c r="P65" s="280" t="str">
        <f>VLOOKUP(B65,'Уч дев'!$A$3:$H$520,8,FALSE)</f>
        <v>Лукьянова С.А</v>
      </c>
      <c r="Q65" s="61" t="s">
        <v>600</v>
      </c>
      <c r="AF65" s="55"/>
      <c r="AG65" s="55"/>
      <c r="AH65" s="55"/>
      <c r="AI65" s="55"/>
      <c r="AJ65" s="55"/>
      <c r="AK65" s="55"/>
      <c r="AL65" s="55"/>
    </row>
    <row r="66" spans="1:38" s="5" customFormat="1" ht="15">
      <c r="A66" s="53">
        <v>54</v>
      </c>
      <c r="B66" s="53">
        <v>255</v>
      </c>
      <c r="C66" s="54" t="str">
        <f>VLOOKUP(B66,'Уч дев'!$A$3:$H$520,2,FALSE)</f>
        <v>Наумчак Анастасия</v>
      </c>
      <c r="D66" s="95" t="str">
        <f>VLOOKUP(B66,'Уч дев'!$A$3:$H$520,3,FALSE)</f>
        <v>2003</v>
      </c>
      <c r="E66" s="45"/>
      <c r="F66" s="54" t="str">
        <f>VLOOKUP(B66,'Уч дев'!$A$3:$H$520,5,FALSE)</f>
        <v>Пензенская</v>
      </c>
      <c r="G66" s="73">
        <f>VLOOKUP(B66,'Уч дев'!$A$3:$H$520,6,FALSE)</f>
        <v>0</v>
      </c>
      <c r="H66" s="99" t="str">
        <f>VLOOKUP(B66,'Уч дев'!$A$3:$H$520,7,FALSE)</f>
        <v>ДЮСШ-6</v>
      </c>
      <c r="I66" s="51">
        <f t="shared" si="6"/>
        <v>31.3</v>
      </c>
      <c r="J66" s="51"/>
      <c r="K66" s="277" t="str">
        <f t="shared" si="4"/>
        <v>1ю</v>
      </c>
      <c r="L66" s="277" t="s">
        <v>746</v>
      </c>
      <c r="M66" s="278">
        <v>31.3</v>
      </c>
      <c r="N66" s="278"/>
      <c r="O66" s="279">
        <f t="shared" si="5"/>
        <v>31.3</v>
      </c>
      <c r="P66" s="280" t="str">
        <f>VLOOKUP(B66,'Уч дев'!$A$3:$H$520,8,FALSE)</f>
        <v>Краснова И.Н.</v>
      </c>
      <c r="Q66" s="285" t="s">
        <v>150</v>
      </c>
      <c r="R66" s="53"/>
      <c r="S66" s="53"/>
      <c r="T66" s="286"/>
      <c r="U66" s="286"/>
      <c r="V66" s="7"/>
      <c r="X66" s="7"/>
      <c r="Y66" s="21"/>
      <c r="Z66" s="7"/>
      <c r="AA66" s="7"/>
      <c r="AB66" s="7"/>
      <c r="AC66" s="7"/>
      <c r="AD66" s="7"/>
      <c r="AE66" s="7"/>
      <c r="AF66" s="11"/>
      <c r="AG66" s="11"/>
      <c r="AH66" s="11"/>
      <c r="AI66" s="11"/>
      <c r="AJ66" s="11"/>
      <c r="AK66" s="11"/>
      <c r="AL66" s="11"/>
    </row>
    <row r="67" spans="1:38" s="5" customFormat="1" ht="15">
      <c r="A67" s="53">
        <v>54</v>
      </c>
      <c r="B67" s="53">
        <v>464</v>
      </c>
      <c r="C67" s="54" t="str">
        <f>VLOOKUP(B67,'Уч дев'!$A$3:$H$520,2,FALSE)</f>
        <v>Ермшина Марина</v>
      </c>
      <c r="D67" s="95" t="str">
        <f>VLOOKUP(B67,'Уч дев'!$A$3:$H$520,3,FALSE)</f>
        <v>2004</v>
      </c>
      <c r="E67" s="45"/>
      <c r="F67" s="54" t="str">
        <f>VLOOKUP(B67,'Уч дев'!$A$3:$H$520,5,FALSE)</f>
        <v>Пензенская</v>
      </c>
      <c r="G67" s="73">
        <f>VLOOKUP(B67,'Уч дев'!$A$3:$H$520,6,FALSE)</f>
        <v>0</v>
      </c>
      <c r="H67" s="99" t="str">
        <f>VLOOKUP(B67,'Уч дев'!$A$3:$H$520,7,FALSE)</f>
        <v>ДЮСШ-6</v>
      </c>
      <c r="I67" s="51">
        <f t="shared" si="6"/>
        <v>31.3</v>
      </c>
      <c r="J67" s="51"/>
      <c r="K67" s="277" t="str">
        <f t="shared" si="4"/>
        <v>1ю</v>
      </c>
      <c r="L67" s="277" t="s">
        <v>746</v>
      </c>
      <c r="M67" s="278">
        <v>31.3</v>
      </c>
      <c r="N67" s="278"/>
      <c r="O67" s="279">
        <f t="shared" si="5"/>
        <v>31.3</v>
      </c>
      <c r="P67" s="280" t="str">
        <f>VLOOKUP(B67,'Уч дев'!$A$3:$H$520,8,FALSE)</f>
        <v>Кабанова Н.С.</v>
      </c>
      <c r="Q67" s="61" t="s">
        <v>150</v>
      </c>
      <c r="AF67" s="55"/>
      <c r="AG67" s="55"/>
      <c r="AH67" s="55"/>
      <c r="AI67" s="55"/>
      <c r="AJ67" s="55"/>
      <c r="AK67" s="55"/>
      <c r="AL67" s="55"/>
    </row>
    <row r="68" spans="1:38" s="5" customFormat="1" ht="15">
      <c r="A68" s="53">
        <v>54</v>
      </c>
      <c r="B68" s="53">
        <v>337</v>
      </c>
      <c r="C68" s="54" t="str">
        <f>VLOOKUP(B68,'Уч дев'!$A$3:$H$520,2,FALSE)</f>
        <v>Тефанова Елизавета</v>
      </c>
      <c r="D68" s="95" t="str">
        <f>VLOOKUP(B68,'Уч дев'!$A$3:$H$520,3,FALSE)</f>
        <v>2004</v>
      </c>
      <c r="E68" s="45"/>
      <c r="F68" s="54" t="str">
        <f>VLOOKUP(B68,'Уч дев'!$A$3:$H$520,5,FALSE)</f>
        <v>Пензенская</v>
      </c>
      <c r="G68" s="73">
        <f>VLOOKUP(B68,'Уч дев'!$A$3:$H$520,6,FALSE)</f>
        <v>0</v>
      </c>
      <c r="H68" s="99" t="str">
        <f>VLOOKUP(B68,'Уч дев'!$A$3:$H$520,7,FALSE)</f>
        <v>КСШОР</v>
      </c>
      <c r="I68" s="51">
        <f t="shared" si="6"/>
        <v>31.3</v>
      </c>
      <c r="J68" s="51"/>
      <c r="K68" s="277" t="str">
        <f t="shared" si="4"/>
        <v>1ю</v>
      </c>
      <c r="L68" s="277" t="s">
        <v>746</v>
      </c>
      <c r="M68" s="278">
        <v>31.3</v>
      </c>
      <c r="N68" s="278"/>
      <c r="O68" s="279">
        <f t="shared" si="5"/>
        <v>31.3</v>
      </c>
      <c r="P68" s="280" t="str">
        <f>VLOOKUP(B68,'Уч дев'!$A$3:$H$520,8,FALSE)</f>
        <v>Кузнецов В.Б</v>
      </c>
      <c r="Q68" s="61" t="s">
        <v>150</v>
      </c>
      <c r="AF68" s="55"/>
      <c r="AG68" s="55"/>
      <c r="AH68" s="55"/>
      <c r="AI68" s="55"/>
      <c r="AJ68" s="55"/>
      <c r="AK68" s="55"/>
      <c r="AL68" s="55"/>
    </row>
    <row r="69" spans="1:38" s="5" customFormat="1" ht="15">
      <c r="A69" s="298">
        <v>54</v>
      </c>
      <c r="B69" s="53">
        <v>260</v>
      </c>
      <c r="C69" s="54" t="str">
        <f>VLOOKUP(B69,'Уч дев'!$A$3:$H$520,2,FALSE)</f>
        <v>Скрипкина Кристина</v>
      </c>
      <c r="D69" s="95" t="str">
        <f>VLOOKUP(B69,'Уч дев'!$A$3:$H$520,3,FALSE)</f>
        <v>2003</v>
      </c>
      <c r="E69" s="45" t="str">
        <f>VLOOKUP(B69,'Уч дев'!$A$3:$H$520,4,FALSE)</f>
        <v>3</v>
      </c>
      <c r="F69" s="54" t="str">
        <f>VLOOKUP(B69,'Уч дев'!$A$3:$H$520,5,FALSE)</f>
        <v>Пензенская</v>
      </c>
      <c r="G69" s="73">
        <f>VLOOKUP(B69,'Уч дев'!$A$3:$H$520,6,FALSE)</f>
        <v>0</v>
      </c>
      <c r="H69" s="99" t="str">
        <f>VLOOKUP(B69,'Уч дев'!$A$3:$H$520,7,FALSE)</f>
        <v>КСШОР</v>
      </c>
      <c r="I69" s="51">
        <f t="shared" si="6"/>
        <v>31.3</v>
      </c>
      <c r="J69" s="51"/>
      <c r="K69" s="277" t="str">
        <f t="shared" si="4"/>
        <v>1ю</v>
      </c>
      <c r="L69" s="277" t="s">
        <v>746</v>
      </c>
      <c r="M69" s="278">
        <v>31.3</v>
      </c>
      <c r="N69" s="278"/>
      <c r="O69" s="279">
        <f t="shared" si="5"/>
        <v>31.3</v>
      </c>
      <c r="P69" s="280" t="str">
        <f>VLOOKUP(B69,'Уч дев'!$A$3:$H$520,8,FALSE)</f>
        <v>Карасик Н.А.и А.Г.</v>
      </c>
      <c r="Q69" s="61" t="s">
        <v>150</v>
      </c>
      <c r="AF69" s="55"/>
      <c r="AG69" s="55"/>
      <c r="AH69" s="55"/>
      <c r="AI69" s="55"/>
      <c r="AJ69" s="55"/>
      <c r="AK69" s="55"/>
      <c r="AL69" s="55"/>
    </row>
    <row r="70" spans="1:38" s="5" customFormat="1" ht="15">
      <c r="A70" s="298">
        <v>58</v>
      </c>
      <c r="B70" s="53">
        <v>482</v>
      </c>
      <c r="C70" s="54" t="str">
        <f>VLOOKUP(B70,'Уч дев'!$A$3:$H$520,2,FALSE)</f>
        <v>Власова Диана</v>
      </c>
      <c r="D70" s="95" t="str">
        <f>VLOOKUP(B70,'Уч дев'!$A$3:$H$520,3,FALSE)</f>
        <v>2003</v>
      </c>
      <c r="E70" s="45" t="str">
        <f>VLOOKUP(B70,'Уч дев'!$A$3:$H$520,4,FALSE)</f>
        <v>1</v>
      </c>
      <c r="F70" s="54" t="str">
        <f>VLOOKUP(B70,'Уч дев'!$A$3:$H$520,5,FALSE)</f>
        <v>Пензенская</v>
      </c>
      <c r="G70" s="73">
        <f>VLOOKUP(B70,'Уч дев'!$A$3:$H$520,6,FALSE)</f>
        <v>0</v>
      </c>
      <c r="H70" s="99" t="str">
        <f>VLOOKUP(B70,'Уч дев'!$A$3:$H$520,7,FALSE)</f>
        <v>ДЮСШ-6</v>
      </c>
      <c r="I70" s="51">
        <f t="shared" si="6"/>
        <v>31.6</v>
      </c>
      <c r="J70" s="51"/>
      <c r="K70" s="277" t="str">
        <f t="shared" si="4"/>
        <v>1ю</v>
      </c>
      <c r="L70" s="277" t="s">
        <v>746</v>
      </c>
      <c r="M70" s="278">
        <v>31.6</v>
      </c>
      <c r="N70" s="278"/>
      <c r="O70" s="279">
        <f t="shared" si="5"/>
        <v>31.6</v>
      </c>
      <c r="P70" s="280" t="str">
        <f>VLOOKUP(B70,'Уч дев'!$A$3:$H$520,8,FALSE)</f>
        <v>Красновы Р.Б. К.И.</v>
      </c>
      <c r="Q70" s="61" t="s">
        <v>600</v>
      </c>
      <c r="AF70" s="55"/>
      <c r="AG70" s="55"/>
      <c r="AH70" s="55"/>
      <c r="AI70" s="55"/>
      <c r="AJ70" s="55"/>
      <c r="AK70" s="55"/>
      <c r="AL70" s="55"/>
    </row>
    <row r="71" spans="1:38" s="5" customFormat="1" ht="15">
      <c r="A71" s="298">
        <v>59</v>
      </c>
      <c r="B71" s="53">
        <v>228</v>
      </c>
      <c r="C71" s="54" t="str">
        <f>VLOOKUP(B71,'Уч дев'!$A$3:$H$520,2,FALSE)</f>
        <v>Сисина Капитолина</v>
      </c>
      <c r="D71" s="95" t="str">
        <f>VLOOKUP(B71,'Уч дев'!$A$3:$H$520,3,FALSE)</f>
        <v>2003</v>
      </c>
      <c r="E71" s="45" t="str">
        <f>VLOOKUP(B71,'Уч дев'!$A$3:$H$520,4,FALSE)</f>
        <v>3</v>
      </c>
      <c r="F71" s="54" t="str">
        <f>VLOOKUP(B71,'Уч дев'!$A$3:$H$520,5,FALSE)</f>
        <v>Пензенская</v>
      </c>
      <c r="G71" s="73">
        <f>VLOOKUP(B71,'Уч дев'!$A$3:$H$520,6,FALSE)</f>
        <v>0</v>
      </c>
      <c r="H71" s="99" t="str">
        <f>VLOOKUP(B71,'Уч дев'!$A$3:$H$520,7,FALSE)</f>
        <v>КСШОР</v>
      </c>
      <c r="I71" s="51">
        <f t="shared" si="6"/>
        <v>31.7</v>
      </c>
      <c r="J71" s="51"/>
      <c r="K71" s="277" t="str">
        <f t="shared" si="4"/>
        <v>1ю</v>
      </c>
      <c r="L71" s="277" t="s">
        <v>746</v>
      </c>
      <c r="M71" s="278">
        <v>31.7</v>
      </c>
      <c r="N71" s="278"/>
      <c r="O71" s="279">
        <f t="shared" si="5"/>
        <v>31.7</v>
      </c>
      <c r="P71" s="280" t="str">
        <f>VLOOKUP(B71,'Уч дев'!$A$3:$H$520,8,FALSE)</f>
        <v>Копылова О.Н.</v>
      </c>
      <c r="Q71" s="61" t="s">
        <v>600</v>
      </c>
      <c r="AF71" s="55"/>
      <c r="AG71" s="55"/>
      <c r="AH71" s="55"/>
      <c r="AI71" s="55"/>
      <c r="AJ71" s="55"/>
      <c r="AK71" s="55"/>
      <c r="AL71" s="55"/>
    </row>
    <row r="72" spans="1:38" s="5" customFormat="1" ht="15">
      <c r="A72" s="298">
        <v>60</v>
      </c>
      <c r="B72" s="53">
        <v>390</v>
      </c>
      <c r="C72" s="54" t="str">
        <f>VLOOKUP(B72,'Уч дев'!$A$3:$H$520,2,FALSE)</f>
        <v>Ступникова Юлия</v>
      </c>
      <c r="D72" s="95" t="str">
        <f>VLOOKUP(B72,'Уч дев'!$A$3:$H$520,3,FALSE)</f>
        <v>2004</v>
      </c>
      <c r="E72" s="45"/>
      <c r="F72" s="54" t="str">
        <f>VLOOKUP(B72,'Уч дев'!$A$3:$H$520,5,FALSE)</f>
        <v>Пензенская</v>
      </c>
      <c r="G72" s="73">
        <f>VLOOKUP(B72,'Уч дев'!$A$3:$H$520,6,FALSE)</f>
        <v>0</v>
      </c>
      <c r="H72" s="99" t="str">
        <f>VLOOKUP(B72,'Уч дев'!$A$3:$H$520,7,FALSE)</f>
        <v>ДЮСШ-2 Кузнецк</v>
      </c>
      <c r="I72" s="51">
        <f t="shared" si="6"/>
        <v>31.8</v>
      </c>
      <c r="J72" s="51"/>
      <c r="K72" s="277" t="str">
        <f t="shared" si="4"/>
        <v>1ю</v>
      </c>
      <c r="L72" s="277" t="s">
        <v>746</v>
      </c>
      <c r="M72" s="278">
        <v>31.8</v>
      </c>
      <c r="N72" s="278"/>
      <c r="O72" s="279">
        <f t="shared" si="5"/>
        <v>31.8</v>
      </c>
      <c r="P72" s="280" t="str">
        <f>VLOOKUP(B72,'Уч дев'!$A$3:$H$520,8,FALSE)</f>
        <v>Акатьев В.В</v>
      </c>
      <c r="Q72" s="61" t="s">
        <v>147</v>
      </c>
      <c r="AF72" s="55"/>
      <c r="AG72" s="55"/>
      <c r="AH72" s="55"/>
      <c r="AI72" s="55"/>
      <c r="AJ72" s="55"/>
      <c r="AK72" s="55"/>
      <c r="AL72" s="55"/>
    </row>
    <row r="73" spans="1:38" s="5" customFormat="1" ht="15">
      <c r="A73" s="298">
        <v>61</v>
      </c>
      <c r="B73" s="53">
        <v>206</v>
      </c>
      <c r="C73" s="54" t="str">
        <f>VLOOKUP(B73,'Уч дев'!$A$3:$H$520,2,FALSE)</f>
        <v>Долгова Анастасия</v>
      </c>
      <c r="D73" s="95" t="str">
        <f>VLOOKUP(B73,'Уч дев'!$A$3:$H$520,3,FALSE)</f>
        <v>2004</v>
      </c>
      <c r="E73" s="45"/>
      <c r="F73" s="54" t="str">
        <f>VLOOKUP(B73,'Уч дев'!$A$3:$H$520,5,FALSE)</f>
        <v>Пензенская</v>
      </c>
      <c r="G73" s="73">
        <f>VLOOKUP(B73,'Уч дев'!$A$3:$H$520,6,FALSE)</f>
        <v>0</v>
      </c>
      <c r="H73" s="99" t="str">
        <f>VLOOKUP(B73,'Уч дев'!$A$3:$H$520,7,FALSE)</f>
        <v>СДЮСШОР Заречный</v>
      </c>
      <c r="I73" s="51">
        <f t="shared" si="6"/>
        <v>31.9</v>
      </c>
      <c r="J73" s="51"/>
      <c r="K73" s="277" t="str">
        <f t="shared" si="4"/>
        <v>1ю</v>
      </c>
      <c r="L73" s="277" t="s">
        <v>746</v>
      </c>
      <c r="M73" s="278">
        <v>31.9</v>
      </c>
      <c r="N73" s="278"/>
      <c r="O73" s="279">
        <f t="shared" si="5"/>
        <v>31.9</v>
      </c>
      <c r="P73" s="280" t="str">
        <f>VLOOKUP(B73,'Уч дев'!$A$3:$H$520,8,FALSE)</f>
        <v>Короблев В.В.</v>
      </c>
      <c r="Q73" s="61" t="s">
        <v>150</v>
      </c>
      <c r="AF73" s="55"/>
      <c r="AG73" s="55"/>
      <c r="AH73" s="55"/>
      <c r="AI73" s="55"/>
      <c r="AJ73" s="55"/>
      <c r="AK73" s="55"/>
      <c r="AL73" s="55"/>
    </row>
    <row r="74" spans="1:38" s="5" customFormat="1" ht="15">
      <c r="A74" s="53">
        <v>62</v>
      </c>
      <c r="B74" s="53">
        <v>465</v>
      </c>
      <c r="C74" s="54" t="str">
        <f>VLOOKUP(B74,'Уч дев'!$A$3:$H$520,2,FALSE)</f>
        <v>Гришина Ангелина</v>
      </c>
      <c r="D74" s="95" t="str">
        <f>VLOOKUP(B74,'Уч дев'!$A$3:$H$520,3,FALSE)</f>
        <v>2004</v>
      </c>
      <c r="E74" s="45"/>
      <c r="F74" s="54" t="str">
        <f>VLOOKUP(B74,'Уч дев'!$A$3:$H$520,5,FALSE)</f>
        <v>Пензенская</v>
      </c>
      <c r="G74" s="73">
        <f>VLOOKUP(B74,'Уч дев'!$A$3:$H$520,6,FALSE)</f>
        <v>0</v>
      </c>
      <c r="H74" s="99" t="str">
        <f>VLOOKUP(B74,'Уч дев'!$A$3:$H$520,7,FALSE)</f>
        <v>ДЮСШ-6</v>
      </c>
      <c r="I74" s="51">
        <f t="shared" si="6"/>
        <v>32.1</v>
      </c>
      <c r="J74" s="51"/>
      <c r="K74" s="277" t="str">
        <f t="shared" si="4"/>
        <v>1ю</v>
      </c>
      <c r="L74" s="277" t="s">
        <v>746</v>
      </c>
      <c r="M74" s="278">
        <v>32.1</v>
      </c>
      <c r="N74" s="278"/>
      <c r="O74" s="279">
        <f t="shared" si="5"/>
        <v>32.1</v>
      </c>
      <c r="P74" s="280" t="str">
        <f>VLOOKUP(B74,'Уч дев'!$A$3:$H$520,8,FALSE)</f>
        <v>Кабанова Н.С.</v>
      </c>
      <c r="Q74" s="61" t="s">
        <v>600</v>
      </c>
      <c r="AF74" s="55"/>
      <c r="AG74" s="55"/>
      <c r="AH74" s="55"/>
      <c r="AI74" s="55"/>
      <c r="AJ74" s="55"/>
      <c r="AK74" s="55"/>
      <c r="AL74" s="55"/>
    </row>
    <row r="75" spans="1:38" s="5" customFormat="1" ht="15">
      <c r="A75" s="298">
        <v>63</v>
      </c>
      <c r="B75" s="53">
        <v>462</v>
      </c>
      <c r="C75" s="54" t="str">
        <f>VLOOKUP(B75,'Уч дев'!$A$3:$H$520,2,FALSE)</f>
        <v>Потешкина Анна</v>
      </c>
      <c r="D75" s="95" t="str">
        <f>VLOOKUP(B75,'Уч дев'!$A$3:$H$520,3,FALSE)</f>
        <v>2003</v>
      </c>
      <c r="E75" s="45"/>
      <c r="F75" s="54" t="str">
        <f>VLOOKUP(B75,'Уч дев'!$A$3:$H$520,5,FALSE)</f>
        <v>Пензенская</v>
      </c>
      <c r="G75" s="73">
        <f>VLOOKUP(B75,'Уч дев'!$A$3:$H$520,6,FALSE)</f>
        <v>0</v>
      </c>
      <c r="H75" s="99" t="str">
        <f>VLOOKUP(B75,'Уч дев'!$A$3:$H$520,7,FALSE)</f>
        <v>ДЮСШ-6</v>
      </c>
      <c r="I75" s="51">
        <f t="shared" si="6"/>
        <v>32.5</v>
      </c>
      <c r="J75" s="51"/>
      <c r="K75" s="277" t="str">
        <f t="shared" si="4"/>
        <v>1ю</v>
      </c>
      <c r="L75" s="277" t="s">
        <v>746</v>
      </c>
      <c r="M75" s="278">
        <v>32.5</v>
      </c>
      <c r="N75" s="278"/>
      <c r="O75" s="279">
        <f t="shared" si="5"/>
        <v>32.5</v>
      </c>
      <c r="P75" s="280" t="str">
        <f>VLOOKUP(B75,'Уч дев'!$A$3:$H$520,8,FALSE)</f>
        <v>Кабанова Н.С.</v>
      </c>
      <c r="Q75" s="61" t="s">
        <v>150</v>
      </c>
      <c r="AF75" s="55"/>
      <c r="AG75" s="55"/>
      <c r="AH75" s="55"/>
      <c r="AI75" s="55"/>
      <c r="AJ75" s="55"/>
      <c r="AK75" s="55"/>
      <c r="AL75" s="55"/>
    </row>
    <row r="76" spans="1:38" s="5" customFormat="1" ht="15" hidden="1">
      <c r="A76" s="53"/>
      <c r="B76" s="299">
        <v>974</v>
      </c>
      <c r="C76" s="300" t="str">
        <f>VLOOKUP(B76,'Уч дев'!$A$3:$H$520,2,FALSE)</f>
        <v>Маркина София</v>
      </c>
      <c r="D76" s="301" t="str">
        <f>VLOOKUP(B76,'Уч дев'!$A$3:$H$520,3,FALSE)</f>
        <v>2004</v>
      </c>
      <c r="E76" s="45"/>
      <c r="F76" s="300" t="str">
        <f>VLOOKUP(B76,'Уч дев'!$A$3:$H$520,5,FALSE)</f>
        <v>Мордовия</v>
      </c>
      <c r="G76" s="302">
        <f>VLOOKUP(B76,'Уч дев'!$A$3:$H$520,6,FALSE)</f>
        <v>0</v>
      </c>
      <c r="H76" s="303" t="str">
        <f>VLOOKUP(B76,'Уч дев'!$A$3:$H$520,7,FALSE)</f>
        <v>ДЮСШ-1</v>
      </c>
      <c r="I76" s="51" t="str">
        <f>M76</f>
        <v>снят</v>
      </c>
      <c r="J76" s="51"/>
      <c r="K76" s="277"/>
      <c r="L76" s="277"/>
      <c r="M76" s="278" t="s">
        <v>741</v>
      </c>
      <c r="N76" s="278"/>
      <c r="O76" s="279" t="e">
        <f>SMALL(M76:N76,1)+0</f>
        <v>#NUM!</v>
      </c>
      <c r="P76" s="280" t="str">
        <f>VLOOKUP(B76,'Уч дев'!$A$3:$H$520,8,FALSE)</f>
        <v>Лемайкин В.А.</v>
      </c>
      <c r="Q76" s="285"/>
      <c r="R76" s="286"/>
      <c r="S76" s="53"/>
      <c r="T76" s="286"/>
      <c r="U76" s="286"/>
      <c r="V76" s="7"/>
      <c r="X76" s="7"/>
      <c r="Y76" s="7"/>
      <c r="Z76" s="7"/>
      <c r="AA76" s="7"/>
      <c r="AB76" s="7"/>
      <c r="AC76" s="7"/>
      <c r="AD76" s="7"/>
      <c r="AE76" s="7"/>
      <c r="AF76" s="11"/>
      <c r="AG76" s="11"/>
      <c r="AH76" s="11"/>
      <c r="AI76" s="11"/>
      <c r="AJ76" s="11"/>
      <c r="AK76" s="11"/>
      <c r="AL76" s="11"/>
    </row>
    <row r="77" spans="1:38" s="5" customFormat="1" ht="15" hidden="1">
      <c r="A77" s="53"/>
      <c r="B77" s="53">
        <v>71</v>
      </c>
      <c r="C77" s="54" t="str">
        <f>VLOOKUP(B77,'Уч дев'!$A$3:$H$520,2,FALSE)</f>
        <v>Агатицкая Алина</v>
      </c>
      <c r="D77" s="95" t="str">
        <f>VLOOKUP(B77,'Уч дев'!$A$3:$H$520,3,FALSE)</f>
        <v>2004</v>
      </c>
      <c r="E77" s="45"/>
      <c r="F77" s="54" t="str">
        <f>VLOOKUP(B77,'Уч дев'!$A$3:$H$520,5,FALSE)</f>
        <v>Пензенская</v>
      </c>
      <c r="G77" s="73">
        <f>VLOOKUP(B77,'Уч дев'!$A$3:$H$520,6,FALSE)</f>
        <v>0</v>
      </c>
      <c r="H77" s="99" t="str">
        <f>VLOOKUP(B77,'Уч дев'!$A$3:$H$520,7,FALSE)</f>
        <v>ДЮСШ</v>
      </c>
      <c r="I77" s="51" t="str">
        <f t="shared" si="6"/>
        <v>н.я</v>
      </c>
      <c r="J77" s="51"/>
      <c r="K77" s="277"/>
      <c r="L77" s="277"/>
      <c r="M77" s="278" t="s">
        <v>625</v>
      </c>
      <c r="N77" s="278"/>
      <c r="O77" s="279" t="e">
        <f t="shared" si="5"/>
        <v>#NUM!</v>
      </c>
      <c r="P77" s="280" t="str">
        <f>VLOOKUP(B77,'Уч дев'!$A$3:$H$520,8,FALSE)</f>
        <v>Бесчастнова Л.Н.</v>
      </c>
      <c r="Q77" s="61"/>
      <c r="AF77" s="55"/>
      <c r="AG77" s="55"/>
      <c r="AH77" s="55"/>
      <c r="AI77" s="55"/>
      <c r="AJ77" s="55"/>
      <c r="AK77" s="55"/>
      <c r="AL77" s="55"/>
    </row>
    <row r="78" spans="1:38" s="5" customFormat="1" ht="15" hidden="1">
      <c r="A78" s="53"/>
      <c r="B78" s="53">
        <v>117</v>
      </c>
      <c r="C78" s="54" t="str">
        <f>VLOOKUP(B78,'Уч дев'!$A$3:$H$520,2,FALSE)</f>
        <v xml:space="preserve">Халилова Альбина </v>
      </c>
      <c r="D78" s="95" t="str">
        <f>VLOOKUP(B78,'Уч дев'!$A$3:$H$520,3,FALSE)</f>
        <v>2003</v>
      </c>
      <c r="E78" s="45"/>
      <c r="F78" s="54" t="str">
        <f>VLOOKUP(B78,'Уч дев'!$A$3:$H$520,5,FALSE)</f>
        <v>Пензенская</v>
      </c>
      <c r="G78" s="73">
        <f>VLOOKUP(B78,'Уч дев'!$A$3:$H$520,6,FALSE)</f>
        <v>0</v>
      </c>
      <c r="H78" s="99"/>
      <c r="I78" s="51" t="str">
        <f t="shared" si="6"/>
        <v>н.я</v>
      </c>
      <c r="J78" s="51"/>
      <c r="K78" s="277"/>
      <c r="L78" s="277"/>
      <c r="M78" s="278" t="s">
        <v>625</v>
      </c>
      <c r="N78" s="278"/>
      <c r="O78" s="279" t="e">
        <f t="shared" ref="O78:O91" si="7">SMALL(M78:N78,1)+0</f>
        <v>#NUM!</v>
      </c>
      <c r="P78" s="280" t="str">
        <f>VLOOKUP(B78,'Уч дев'!$A$3:$H$520,8,FALSE)</f>
        <v>Чернышов А.В.</v>
      </c>
      <c r="Q78" s="61"/>
      <c r="R78" s="53"/>
      <c r="S78" s="53"/>
      <c r="AF78" s="55"/>
      <c r="AG78" s="55"/>
      <c r="AH78" s="55"/>
      <c r="AI78" s="55"/>
      <c r="AJ78" s="55"/>
      <c r="AK78" s="55"/>
      <c r="AL78" s="55"/>
    </row>
    <row r="79" spans="1:38" s="5" customFormat="1" ht="15" hidden="1">
      <c r="A79" s="53"/>
      <c r="B79" s="53">
        <v>258</v>
      </c>
      <c r="C79" s="54" t="str">
        <f>VLOOKUP(B79,'Уч дев'!$A$3:$H$520,2,FALSE)</f>
        <v>Семикова Светлана</v>
      </c>
      <c r="D79" s="95" t="str">
        <f>VLOOKUP(B79,'Уч дев'!$A$3:$H$520,3,FALSE)</f>
        <v>2004</v>
      </c>
      <c r="E79" s="45"/>
      <c r="F79" s="54" t="str">
        <f>VLOOKUP(B79,'Уч дев'!$A$3:$H$520,5,FALSE)</f>
        <v>Пензенская</v>
      </c>
      <c r="G79" s="73">
        <f>VLOOKUP(B79,'Уч дев'!$A$3:$H$520,6,FALSE)</f>
        <v>0</v>
      </c>
      <c r="H79" s="99" t="str">
        <f>VLOOKUP(B79,'Уч дев'!$A$3:$H$520,7,FALSE)</f>
        <v>ДЮСШ-6</v>
      </c>
      <c r="I79" s="51" t="str">
        <f t="shared" si="6"/>
        <v>н.я</v>
      </c>
      <c r="J79" s="51"/>
      <c r="K79" s="277"/>
      <c r="L79" s="277"/>
      <c r="M79" s="278" t="s">
        <v>625</v>
      </c>
      <c r="N79" s="278"/>
      <c r="O79" s="279" t="e">
        <f t="shared" si="7"/>
        <v>#NUM!</v>
      </c>
      <c r="P79" s="280" t="str">
        <f>VLOOKUP(B79,'Уч дев'!$A$3:$H$520,8,FALSE)</f>
        <v>Краснова И.Н.,Любомиров И.С.</v>
      </c>
      <c r="Q79" s="61"/>
      <c r="R79" s="53"/>
      <c r="AF79" s="55"/>
      <c r="AG79" s="55"/>
      <c r="AH79" s="55"/>
      <c r="AI79" s="55"/>
      <c r="AJ79" s="55"/>
      <c r="AK79" s="55"/>
      <c r="AL79" s="55"/>
    </row>
    <row r="80" spans="1:38" s="5" customFormat="1" ht="15" hidden="1">
      <c r="A80" s="53"/>
      <c r="B80" s="53">
        <v>384</v>
      </c>
      <c r="C80" s="54" t="str">
        <f>VLOOKUP(B80,'Уч дев'!$A$3:$H$520,2,FALSE)</f>
        <v>Макарова Арина</v>
      </c>
      <c r="D80" s="95" t="str">
        <f>VLOOKUP(B80,'Уч дев'!$A$3:$H$520,3,FALSE)</f>
        <v>2004</v>
      </c>
      <c r="E80" s="45"/>
      <c r="F80" s="54" t="str">
        <f>VLOOKUP(B80,'Уч дев'!$A$3:$H$520,5,FALSE)</f>
        <v>Пензенская</v>
      </c>
      <c r="G80" s="73">
        <f>VLOOKUP(B80,'Уч дев'!$A$3:$H$520,6,FALSE)</f>
        <v>0</v>
      </c>
      <c r="H80" s="99" t="str">
        <f>VLOOKUP(B80,'Уч дев'!$A$3:$H$520,7,FALSE)</f>
        <v>ДЮСШ-2 Кузнецк</v>
      </c>
      <c r="I80" s="51" t="str">
        <f t="shared" si="6"/>
        <v>н.я</v>
      </c>
      <c r="J80" s="51"/>
      <c r="K80" s="277"/>
      <c r="L80" s="277"/>
      <c r="M80" s="278" t="s">
        <v>625</v>
      </c>
      <c r="N80" s="278"/>
      <c r="O80" s="279" t="e">
        <f t="shared" si="7"/>
        <v>#NUM!</v>
      </c>
      <c r="P80" s="280" t="str">
        <f>VLOOKUP(B80,'Уч дев'!$A$3:$H$520,8,FALSE)</f>
        <v>Акатьев В.В</v>
      </c>
      <c r="Q80" s="285"/>
      <c r="R80" s="286"/>
      <c r="S80" s="53"/>
      <c r="T80" s="286"/>
      <c r="U80" s="286"/>
      <c r="V80" s="7"/>
      <c r="X80" s="7"/>
      <c r="Y80" s="7"/>
      <c r="Z80" s="7"/>
      <c r="AA80" s="7"/>
      <c r="AB80" s="7"/>
      <c r="AC80" s="7"/>
      <c r="AD80" s="7"/>
      <c r="AE80" s="7"/>
      <c r="AF80" s="11"/>
      <c r="AG80" s="11"/>
      <c r="AH80" s="11"/>
      <c r="AI80" s="11"/>
      <c r="AJ80" s="11"/>
      <c r="AK80" s="11"/>
      <c r="AL80" s="11"/>
    </row>
    <row r="81" spans="1:38" s="5" customFormat="1" ht="15" hidden="1">
      <c r="A81" s="53"/>
      <c r="B81" s="53">
        <v>114</v>
      </c>
      <c r="C81" s="54" t="str">
        <f>VLOOKUP(B81,'Уч дев'!$A$3:$H$520,2,FALSE)</f>
        <v xml:space="preserve">Титова Дарья </v>
      </c>
      <c r="D81" s="95" t="str">
        <f>VLOOKUP(B81,'Уч дев'!$A$3:$H$520,3,FALSE)</f>
        <v>2004</v>
      </c>
      <c r="E81" s="45"/>
      <c r="F81" s="54" t="str">
        <f>VLOOKUP(B81,'Уч дев'!$A$3:$H$520,5,FALSE)</f>
        <v>Пензенская</v>
      </c>
      <c r="G81" s="73">
        <f>VLOOKUP(B81,'Уч дев'!$A$3:$H$520,6,FALSE)</f>
        <v>0</v>
      </c>
      <c r="H81" s="99" t="str">
        <f>VLOOKUP(B81,'Уч дев'!$A$3:$H$520,7,FALSE)</f>
        <v xml:space="preserve">Засечное </v>
      </c>
      <c r="I81" s="51" t="str">
        <f t="shared" si="6"/>
        <v>н.я</v>
      </c>
      <c r="J81" s="51"/>
      <c r="K81" s="277"/>
      <c r="L81" s="277"/>
      <c r="M81" s="278" t="s">
        <v>625</v>
      </c>
      <c r="N81" s="278"/>
      <c r="O81" s="279" t="e">
        <f t="shared" si="7"/>
        <v>#NUM!</v>
      </c>
      <c r="P81" s="280" t="str">
        <f>VLOOKUP(B81,'Уч дев'!$A$3:$H$520,8,FALSE)</f>
        <v>Чернышов А.В.</v>
      </c>
      <c r="Q81" s="61"/>
      <c r="R81" s="53"/>
      <c r="AF81" s="55"/>
      <c r="AG81" s="55"/>
      <c r="AH81" s="55"/>
      <c r="AI81" s="55"/>
      <c r="AJ81" s="55"/>
      <c r="AK81" s="55"/>
      <c r="AL81" s="55"/>
    </row>
    <row r="82" spans="1:38" s="5" customFormat="1" ht="15" hidden="1">
      <c r="A82" s="53"/>
      <c r="B82" s="53">
        <v>139</v>
      </c>
      <c r="C82" s="54" t="str">
        <f>VLOOKUP(B82,'Уч дев'!$A$3:$H$520,2,FALSE)</f>
        <v>Зюзина Ирина</v>
      </c>
      <c r="D82" s="95" t="str">
        <f>VLOOKUP(B82,'Уч дев'!$A$3:$H$520,3,FALSE)</f>
        <v>2003</v>
      </c>
      <c r="E82" s="45"/>
      <c r="F82" s="54" t="str">
        <f>VLOOKUP(B82,'Уч дев'!$A$3:$H$520,5,FALSE)</f>
        <v>Пензенская</v>
      </c>
      <c r="G82" s="73">
        <f>VLOOKUP(B82,'Уч дев'!$A$3:$H$520,6,FALSE)</f>
        <v>0</v>
      </c>
      <c r="H82" s="99" t="str">
        <f>VLOOKUP(B82,'Уч дев'!$A$3:$H$520,7,FALSE)</f>
        <v>ДЮСШ-6</v>
      </c>
      <c r="I82" s="51" t="str">
        <f t="shared" ref="I82:I91" si="8">M82</f>
        <v>н.я</v>
      </c>
      <c r="J82" s="51"/>
      <c r="K82" s="277"/>
      <c r="L82" s="277"/>
      <c r="M82" s="278" t="s">
        <v>625</v>
      </c>
      <c r="N82" s="278"/>
      <c r="O82" s="279" t="e">
        <f t="shared" si="7"/>
        <v>#NUM!</v>
      </c>
      <c r="P82" s="280" t="str">
        <f>VLOOKUP(B82,'Уч дев'!$A$3:$H$520,8,FALSE)</f>
        <v>Лелявин А.Ю.</v>
      </c>
      <c r="Q82" s="285"/>
      <c r="R82" s="53"/>
      <c r="S82" s="53"/>
      <c r="T82" s="286"/>
      <c r="U82" s="286"/>
      <c r="V82" s="7"/>
      <c r="X82" s="7"/>
      <c r="Y82" s="21"/>
      <c r="Z82" s="7"/>
      <c r="AA82" s="7"/>
      <c r="AB82" s="7"/>
      <c r="AC82" s="7"/>
      <c r="AD82" s="7"/>
      <c r="AE82" s="7"/>
      <c r="AF82" s="11"/>
      <c r="AG82" s="11"/>
      <c r="AH82" s="11"/>
      <c r="AI82" s="11"/>
      <c r="AJ82" s="11"/>
      <c r="AK82" s="11"/>
      <c r="AL82" s="11"/>
    </row>
    <row r="83" spans="1:38" s="5" customFormat="1" ht="15" hidden="1">
      <c r="A83" s="79"/>
      <c r="B83" s="53">
        <v>118</v>
      </c>
      <c r="C83" s="54" t="str">
        <f>VLOOKUP(B83,'Уч дев'!$A$3:$H$520,2,FALSE)</f>
        <v xml:space="preserve">Горшкова Света </v>
      </c>
      <c r="D83" s="95" t="str">
        <f>VLOOKUP(B83,'Уч дев'!$A$3:$H$520,3,FALSE)</f>
        <v>2003</v>
      </c>
      <c r="E83" s="45"/>
      <c r="F83" s="54" t="str">
        <f>VLOOKUP(B83,'Уч дев'!$A$3:$H$520,5,FALSE)</f>
        <v>Пензенская</v>
      </c>
      <c r="G83" s="73">
        <f>VLOOKUP(B83,'Уч дев'!$A$3:$H$520,6,FALSE)</f>
        <v>0</v>
      </c>
      <c r="H83" s="99" t="str">
        <f>VLOOKUP(B83,'Уч дев'!$A$3:$H$520,7,FALSE)</f>
        <v xml:space="preserve">Засечное </v>
      </c>
      <c r="I83" s="51" t="str">
        <f t="shared" si="8"/>
        <v>н.я</v>
      </c>
      <c r="J83" s="51"/>
      <c r="K83" s="277"/>
      <c r="L83" s="277"/>
      <c r="M83" s="278" t="s">
        <v>625</v>
      </c>
      <c r="N83" s="278"/>
      <c r="O83" s="279" t="e">
        <f t="shared" si="7"/>
        <v>#NUM!</v>
      </c>
      <c r="P83" s="280" t="str">
        <f>VLOOKUP(B83,'Уч дев'!$A$3:$H$520,8,FALSE)</f>
        <v>Чернышов А.В.</v>
      </c>
      <c r="Q83" s="61"/>
      <c r="AF83" s="55"/>
      <c r="AG83" s="55"/>
      <c r="AH83" s="55"/>
      <c r="AI83" s="55"/>
      <c r="AJ83" s="55"/>
      <c r="AK83" s="55"/>
      <c r="AL83" s="55"/>
    </row>
    <row r="84" spans="1:38" s="5" customFormat="1" ht="15" hidden="1">
      <c r="A84" s="79"/>
      <c r="B84" s="53">
        <v>461</v>
      </c>
      <c r="C84" s="54" t="str">
        <f>VLOOKUP(B84,'Уч дев'!$A$3:$H$520,2,FALSE)</f>
        <v>Расяева Анна</v>
      </c>
      <c r="D84" s="95" t="str">
        <f>VLOOKUP(B84,'Уч дев'!$A$3:$H$520,3,FALSE)</f>
        <v>2003</v>
      </c>
      <c r="E84" s="45"/>
      <c r="F84" s="54" t="str">
        <f>VLOOKUP(B84,'Уч дев'!$A$3:$H$520,5,FALSE)</f>
        <v>Пензенская</v>
      </c>
      <c r="G84" s="73">
        <f>VLOOKUP(B84,'Уч дев'!$A$3:$H$520,6,FALSE)</f>
        <v>0</v>
      </c>
      <c r="H84" s="99" t="str">
        <f>VLOOKUP(B84,'Уч дев'!$A$3:$H$520,7,FALSE)</f>
        <v>ДЮСШ-6</v>
      </c>
      <c r="I84" s="51" t="str">
        <f t="shared" si="8"/>
        <v>н.я</v>
      </c>
      <c r="J84" s="51"/>
      <c r="K84" s="277"/>
      <c r="L84" s="277"/>
      <c r="M84" s="278" t="s">
        <v>625</v>
      </c>
      <c r="N84" s="278"/>
      <c r="O84" s="279" t="e">
        <f t="shared" si="7"/>
        <v>#NUM!</v>
      </c>
      <c r="P84" s="280" t="str">
        <f>VLOOKUP(B84,'Уч дев'!$A$3:$H$520,8,FALSE)</f>
        <v>Кабанова Н.С.</v>
      </c>
      <c r="Q84" s="61"/>
      <c r="AF84" s="55"/>
      <c r="AG84" s="55"/>
      <c r="AH84" s="55"/>
      <c r="AI84" s="55"/>
      <c r="AJ84" s="55"/>
      <c r="AK84" s="55"/>
      <c r="AL84" s="55"/>
    </row>
    <row r="85" spans="1:38" s="5" customFormat="1" ht="15" hidden="1">
      <c r="A85" s="79"/>
      <c r="B85" s="53">
        <v>63</v>
      </c>
      <c r="C85" s="54" t="str">
        <f>VLOOKUP(B85,'Уч дев'!$A$3:$H$520,2,FALSE)</f>
        <v>Шашкина Анастасия</v>
      </c>
      <c r="D85" s="95" t="str">
        <f>VLOOKUP(B85,'Уч дев'!$A$3:$H$520,3,FALSE)</f>
        <v>2003</v>
      </c>
      <c r="E85" s="45"/>
      <c r="F85" s="54" t="str">
        <f>VLOOKUP(B85,'Уч дев'!$A$3:$H$520,5,FALSE)</f>
        <v>Пензенская</v>
      </c>
      <c r="G85" s="73">
        <f>VLOOKUP(B85,'Уч дев'!$A$3:$H$520,6,FALSE)</f>
        <v>0</v>
      </c>
      <c r="H85" s="99" t="str">
        <f>VLOOKUP(B85,'Уч дев'!$A$3:$H$520,7,FALSE)</f>
        <v>ДЮСШ</v>
      </c>
      <c r="I85" s="51" t="str">
        <f t="shared" si="8"/>
        <v>н.я</v>
      </c>
      <c r="J85" s="51"/>
      <c r="K85" s="277"/>
      <c r="L85" s="277"/>
      <c r="M85" s="278" t="s">
        <v>625</v>
      </c>
      <c r="N85" s="278"/>
      <c r="O85" s="279" t="e">
        <f t="shared" si="7"/>
        <v>#NUM!</v>
      </c>
      <c r="P85" s="280" t="str">
        <f>VLOOKUP(B85,'Уч дев'!$A$3:$H$520,8,FALSE)</f>
        <v>Бесчастнова Л.Н.</v>
      </c>
      <c r="Q85" s="61"/>
      <c r="AF85" s="55"/>
      <c r="AG85" s="55"/>
      <c r="AH85" s="55"/>
      <c r="AI85" s="55"/>
      <c r="AJ85" s="55"/>
      <c r="AK85" s="55"/>
      <c r="AL85" s="55"/>
    </row>
    <row r="86" spans="1:38" s="5" customFormat="1" ht="15" hidden="1">
      <c r="A86" s="79"/>
      <c r="B86" s="53">
        <v>66</v>
      </c>
      <c r="C86" s="54" t="str">
        <f>VLOOKUP(B86,'Уч дев'!$A$3:$H$520,2,FALSE)</f>
        <v>Жегулина Ольга</v>
      </c>
      <c r="D86" s="95" t="str">
        <f>VLOOKUP(B86,'Уч дев'!$A$3:$H$520,3,FALSE)</f>
        <v>2004</v>
      </c>
      <c r="E86" s="45"/>
      <c r="F86" s="54" t="str">
        <f>VLOOKUP(B86,'Уч дев'!$A$3:$H$520,5,FALSE)</f>
        <v>Пензенская</v>
      </c>
      <c r="G86" s="73">
        <f>VLOOKUP(B86,'Уч дев'!$A$3:$H$520,6,FALSE)</f>
        <v>0</v>
      </c>
      <c r="H86" s="99" t="str">
        <f>VLOOKUP(B86,'Уч дев'!$A$3:$H$520,7,FALSE)</f>
        <v>ДЮСШ</v>
      </c>
      <c r="I86" s="51" t="str">
        <f t="shared" si="8"/>
        <v>н.я</v>
      </c>
      <c r="J86" s="51"/>
      <c r="K86" s="277"/>
      <c r="L86" s="277"/>
      <c r="M86" s="278" t="s">
        <v>625</v>
      </c>
      <c r="N86" s="278"/>
      <c r="O86" s="279" t="e">
        <f t="shared" si="7"/>
        <v>#NUM!</v>
      </c>
      <c r="P86" s="280" t="str">
        <f>VLOOKUP(B86,'Уч дев'!$A$3:$H$520,8,FALSE)</f>
        <v>Бесчастнова Л.Н.</v>
      </c>
      <c r="Q86" s="61"/>
      <c r="AF86" s="55"/>
      <c r="AG86" s="55"/>
      <c r="AH86" s="55"/>
      <c r="AI86" s="55"/>
      <c r="AJ86" s="55"/>
      <c r="AK86" s="55"/>
      <c r="AL86" s="55"/>
    </row>
    <row r="87" spans="1:38" s="5" customFormat="1" ht="15" hidden="1">
      <c r="A87" s="79"/>
      <c r="B87" s="53">
        <v>125</v>
      </c>
      <c r="C87" s="54" t="str">
        <f>VLOOKUP(B87,'Уч дев'!$A$3:$H$520,2,FALSE)</f>
        <v xml:space="preserve">Служаева Вика </v>
      </c>
      <c r="D87" s="95" t="str">
        <f>VLOOKUP(B87,'Уч дев'!$A$3:$H$520,3,FALSE)</f>
        <v>2003</v>
      </c>
      <c r="E87" s="45"/>
      <c r="F87" s="54" t="str">
        <f>VLOOKUP(B87,'Уч дев'!$A$3:$H$520,5,FALSE)</f>
        <v>Пензенская</v>
      </c>
      <c r="G87" s="73">
        <f>VLOOKUP(B87,'Уч дев'!$A$3:$H$520,6,FALSE)</f>
        <v>0</v>
      </c>
      <c r="H87" s="99" t="str">
        <f>VLOOKUP(B87,'Уч дев'!$A$3:$H$520,7,FALSE)</f>
        <v xml:space="preserve">Засечное </v>
      </c>
      <c r="I87" s="51" t="str">
        <f t="shared" si="8"/>
        <v>н.я</v>
      </c>
      <c r="J87" s="51"/>
      <c r="K87" s="277"/>
      <c r="L87" s="277"/>
      <c r="M87" s="278" t="s">
        <v>625</v>
      </c>
      <c r="N87" s="278"/>
      <c r="O87" s="279" t="e">
        <f t="shared" si="7"/>
        <v>#NUM!</v>
      </c>
      <c r="P87" s="280" t="str">
        <f>VLOOKUP(B87,'Уч дев'!$A$3:$H$520,8,FALSE)</f>
        <v>Чернышов А.В.</v>
      </c>
      <c r="Q87" s="61"/>
      <c r="AF87" s="55"/>
      <c r="AG87" s="55"/>
      <c r="AH87" s="55"/>
      <c r="AI87" s="55"/>
      <c r="AJ87" s="55"/>
      <c r="AK87" s="55"/>
      <c r="AL87" s="55"/>
    </row>
    <row r="88" spans="1:38" s="5" customFormat="1" ht="15" hidden="1">
      <c r="A88" s="53"/>
      <c r="B88" s="53">
        <v>70</v>
      </c>
      <c r="C88" s="54" t="str">
        <f>VLOOKUP(B88,'Уч дев'!$A$3:$H$520,2,FALSE)</f>
        <v>Кузнецова Анастасия</v>
      </c>
      <c r="D88" s="95" t="str">
        <f>VLOOKUP(B88,'Уч дев'!$A$3:$H$520,3,FALSE)</f>
        <v>2004</v>
      </c>
      <c r="E88" s="45"/>
      <c r="F88" s="54" t="str">
        <f>VLOOKUP(B88,'Уч дев'!$A$3:$H$520,5,FALSE)</f>
        <v>Пензенская</v>
      </c>
      <c r="G88" s="73">
        <f>VLOOKUP(B88,'Уч дев'!$A$3:$H$520,6,FALSE)</f>
        <v>0</v>
      </c>
      <c r="H88" s="99" t="str">
        <f>VLOOKUP(B88,'Уч дев'!$A$3:$H$520,7,FALSE)</f>
        <v>ДЮСШ</v>
      </c>
      <c r="I88" s="51">
        <f t="shared" si="8"/>
        <v>0</v>
      </c>
      <c r="J88" s="51"/>
      <c r="K88" s="277"/>
      <c r="L88" s="277"/>
      <c r="M88" s="278"/>
      <c r="N88" s="278"/>
      <c r="O88" s="279" t="e">
        <f t="shared" si="7"/>
        <v>#NUM!</v>
      </c>
      <c r="P88" s="280" t="str">
        <f>VLOOKUP(B88,'Уч дев'!$A$3:$H$520,8,FALSE)</f>
        <v>Устинова Ю.В.</v>
      </c>
      <c r="Q88" s="285"/>
      <c r="R88" s="286"/>
      <c r="S88" s="286"/>
      <c r="T88" s="286"/>
      <c r="U88" s="286"/>
      <c r="V88" s="7"/>
      <c r="Y88" s="21"/>
      <c r="Z88" s="7"/>
      <c r="AA88" s="7"/>
      <c r="AB88" s="7"/>
      <c r="AC88" s="7"/>
      <c r="AD88" s="7"/>
      <c r="AE88" s="7"/>
      <c r="AF88" s="11"/>
      <c r="AG88" s="11"/>
      <c r="AH88" s="11"/>
      <c r="AI88" s="11"/>
      <c r="AJ88" s="11"/>
      <c r="AK88" s="11"/>
      <c r="AL88" s="11"/>
    </row>
    <row r="89" spans="1:38" s="5" customFormat="1" ht="15" hidden="1">
      <c r="A89" s="79"/>
      <c r="B89" s="53">
        <v>71</v>
      </c>
      <c r="C89" s="54" t="str">
        <f>VLOOKUP(B89,'Уч дев'!$A$3:$H$520,2,FALSE)</f>
        <v>Агатицкая Алина</v>
      </c>
      <c r="D89" s="95" t="str">
        <f>VLOOKUP(B89,'Уч дев'!$A$3:$H$520,3,FALSE)</f>
        <v>2004</v>
      </c>
      <c r="E89" s="45"/>
      <c r="F89" s="54" t="str">
        <f>VLOOKUP(B89,'Уч дев'!$A$3:$H$520,5,FALSE)</f>
        <v>Пензенская</v>
      </c>
      <c r="G89" s="73">
        <f>VLOOKUP(B89,'Уч дев'!$A$3:$H$520,6,FALSE)</f>
        <v>0</v>
      </c>
      <c r="H89" s="99" t="str">
        <f>VLOOKUP(B89,'Уч дев'!$A$3:$H$520,7,FALSE)</f>
        <v>ДЮСШ</v>
      </c>
      <c r="I89" s="51">
        <f t="shared" si="8"/>
        <v>0</v>
      </c>
      <c r="J89" s="51"/>
      <c r="K89" s="277"/>
      <c r="L89" s="277"/>
      <c r="M89" s="278"/>
      <c r="N89" s="278"/>
      <c r="O89" s="279" t="e">
        <f t="shared" si="7"/>
        <v>#NUM!</v>
      </c>
      <c r="P89" s="280" t="str">
        <f>VLOOKUP(B89,'Уч дев'!$A$3:$H$520,8,FALSE)</f>
        <v>Бесчастнова Л.Н.</v>
      </c>
      <c r="Q89" s="61"/>
      <c r="AF89" s="55"/>
      <c r="AG89" s="55"/>
      <c r="AH89" s="55"/>
      <c r="AI89" s="55"/>
      <c r="AJ89" s="55"/>
      <c r="AK89" s="55"/>
      <c r="AL89" s="55"/>
    </row>
    <row r="90" spans="1:38" s="5" customFormat="1" ht="15" hidden="1">
      <c r="A90" s="79"/>
      <c r="B90" s="53">
        <v>115</v>
      </c>
      <c r="C90" s="54" t="str">
        <f>VLOOKUP(B90,'Уч дев'!$A$3:$H$520,2,FALSE)</f>
        <v>Кадышева Эльнара</v>
      </c>
      <c r="D90" s="95" t="str">
        <f>VLOOKUP(B90,'Уч дев'!$A$3:$H$520,3,FALSE)</f>
        <v>2003</v>
      </c>
      <c r="E90" s="45"/>
      <c r="F90" s="54" t="str">
        <f>VLOOKUP(B90,'Уч дев'!$A$3:$H$520,5,FALSE)</f>
        <v>Пензенская</v>
      </c>
      <c r="G90" s="73">
        <f>VLOOKUP(B90,'Уч дев'!$A$3:$H$520,6,FALSE)</f>
        <v>0</v>
      </c>
      <c r="H90" s="99" t="str">
        <f>VLOOKUP(B90,'Уч дев'!$A$3:$H$520,7,FALSE)</f>
        <v xml:space="preserve">Засечное </v>
      </c>
      <c r="I90" s="51">
        <f t="shared" si="8"/>
        <v>0</v>
      </c>
      <c r="J90" s="51"/>
      <c r="K90" s="277"/>
      <c r="L90" s="277"/>
      <c r="M90" s="278"/>
      <c r="N90" s="278"/>
      <c r="O90" s="279" t="e">
        <f t="shared" si="7"/>
        <v>#NUM!</v>
      </c>
      <c r="P90" s="280" t="str">
        <f>VLOOKUP(B90,'Уч дев'!$A$3:$H$520,8,FALSE)</f>
        <v>Чернышов А.В.</v>
      </c>
      <c r="Q90" s="61"/>
      <c r="AF90" s="55"/>
      <c r="AG90" s="55"/>
      <c r="AH90" s="55"/>
      <c r="AI90" s="55"/>
      <c r="AJ90" s="55"/>
      <c r="AK90" s="55"/>
      <c r="AL90" s="55"/>
    </row>
    <row r="91" spans="1:38" s="5" customFormat="1" ht="15" hidden="1">
      <c r="A91" s="79"/>
      <c r="B91" s="53">
        <v>62</v>
      </c>
      <c r="C91" s="54" t="str">
        <f>VLOOKUP(B91,'Уч дев'!$A$3:$H$520,2,FALSE)</f>
        <v>Подмарькова Виктория</v>
      </c>
      <c r="D91" s="95" t="str">
        <f>VLOOKUP(B91,'Уч дев'!$A$3:$H$520,3,FALSE)</f>
        <v>2004</v>
      </c>
      <c r="E91" s="45"/>
      <c r="F91" s="54" t="str">
        <f>VLOOKUP(B91,'Уч дев'!$A$3:$H$520,5,FALSE)</f>
        <v>Пензенская</v>
      </c>
      <c r="G91" s="73">
        <f>VLOOKUP(B91,'Уч дев'!$A$3:$H$520,6,FALSE)</f>
        <v>0</v>
      </c>
      <c r="H91" s="99" t="str">
        <f>VLOOKUP(B91,'Уч дев'!$A$3:$H$520,7,FALSE)</f>
        <v>ДЮСШ</v>
      </c>
      <c r="I91" s="51">
        <f t="shared" si="8"/>
        <v>0</v>
      </c>
      <c r="J91" s="51"/>
      <c r="K91" s="277"/>
      <c r="L91" s="277"/>
      <c r="M91" s="278"/>
      <c r="N91" s="278"/>
      <c r="O91" s="279" t="e">
        <f t="shared" si="7"/>
        <v>#NUM!</v>
      </c>
      <c r="P91" s="280" t="str">
        <f>VLOOKUP(B91,'Уч дев'!$A$3:$H$520,8,FALSE)</f>
        <v>Бесчастнова Л.Н.</v>
      </c>
      <c r="Q91" s="61"/>
      <c r="AF91" s="55"/>
      <c r="AG91" s="55"/>
      <c r="AH91" s="55"/>
      <c r="AI91" s="55"/>
      <c r="AJ91" s="55"/>
      <c r="AK91" s="55"/>
      <c r="AL91" s="55"/>
    </row>
    <row r="92" spans="1:38" s="72" customFormat="1" ht="15.75" customHeight="1">
      <c r="A92" s="350" t="s">
        <v>74</v>
      </c>
      <c r="B92" s="350"/>
      <c r="C92" s="350"/>
      <c r="D92" s="350"/>
      <c r="E92" s="350"/>
      <c r="F92" s="350"/>
      <c r="G92" s="350"/>
      <c r="H92" s="350"/>
      <c r="I92" s="350"/>
      <c r="J92" s="350"/>
      <c r="K92" s="350"/>
      <c r="L92" s="350"/>
      <c r="M92" s="350"/>
      <c r="N92" s="350"/>
      <c r="O92" s="350"/>
      <c r="P92" s="350"/>
      <c r="Q92" s="350"/>
      <c r="R92" s="350"/>
      <c r="S92" s="350"/>
      <c r="T92" s="350"/>
      <c r="U92" s="350"/>
      <c r="V92" s="60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</row>
    <row r="93" spans="1:38" s="72" customFormat="1" ht="15.75" customHeight="1">
      <c r="A93" s="351" t="s">
        <v>41</v>
      </c>
      <c r="B93" s="351"/>
      <c r="C93" s="351"/>
      <c r="D93" s="351"/>
      <c r="E93" s="351"/>
      <c r="F93" s="351"/>
      <c r="G93" s="351"/>
      <c r="H93" s="351"/>
      <c r="I93" s="351"/>
      <c r="J93" s="351"/>
      <c r="K93" s="351"/>
      <c r="L93" s="351"/>
      <c r="M93" s="351"/>
      <c r="N93" s="351"/>
      <c r="O93" s="351"/>
      <c r="P93" s="351"/>
      <c r="Q93" s="351"/>
      <c r="R93" s="351"/>
      <c r="S93" s="351"/>
      <c r="T93" s="351"/>
      <c r="U93" s="351"/>
      <c r="V93" s="60"/>
      <c r="W93" s="60"/>
      <c r="X93" s="5"/>
      <c r="Y93" s="21"/>
      <c r="AF93" s="84"/>
      <c r="AG93" s="84"/>
      <c r="AH93" s="84"/>
      <c r="AI93" s="84"/>
      <c r="AJ93" s="84"/>
      <c r="AK93" s="84"/>
      <c r="AL93" s="84"/>
    </row>
    <row r="94" spans="1:38" s="5" customFormat="1" ht="12.75" customHeight="1">
      <c r="A94" s="257"/>
      <c r="B94" s="258"/>
      <c r="C94" s="259"/>
      <c r="D94" s="260"/>
      <c r="E94" s="257"/>
      <c r="F94" s="257"/>
      <c r="G94" s="261"/>
      <c r="H94" s="262"/>
      <c r="I94" s="257"/>
      <c r="J94" s="257"/>
      <c r="K94" s="257" t="s">
        <v>23</v>
      </c>
      <c r="L94" s="253" t="s">
        <v>51</v>
      </c>
      <c r="M94" s="263"/>
      <c r="N94" s="263"/>
      <c r="O94" s="263"/>
      <c r="P94" s="257" t="s">
        <v>800</v>
      </c>
      <c r="Q94" s="264"/>
      <c r="R94" s="257"/>
      <c r="S94" s="257"/>
      <c r="T94" s="257"/>
      <c r="U94" s="257"/>
      <c r="V94" s="60"/>
      <c r="W94" s="60"/>
      <c r="Y94" s="21"/>
      <c r="AF94" s="55"/>
      <c r="AG94" s="55"/>
      <c r="AH94" s="55"/>
      <c r="AI94" s="55"/>
      <c r="AJ94" s="55"/>
      <c r="AK94" s="55"/>
      <c r="AL94" s="55"/>
    </row>
    <row r="95" spans="1:38" s="86" customFormat="1" ht="13.5" customHeight="1">
      <c r="A95" s="265"/>
      <c r="B95" s="258"/>
      <c r="C95" s="266"/>
      <c r="D95" s="267"/>
      <c r="E95" s="268"/>
      <c r="F95" s="269"/>
      <c r="G95" s="270"/>
      <c r="I95" s="257"/>
      <c r="J95" s="257"/>
      <c r="K95" s="257" t="s">
        <v>24</v>
      </c>
      <c r="L95" s="253" t="s">
        <v>52</v>
      </c>
      <c r="M95" s="49"/>
      <c r="N95" s="49"/>
      <c r="O95" s="49"/>
      <c r="P95" s="257" t="s">
        <v>801</v>
      </c>
      <c r="Q95" s="347" t="s">
        <v>29</v>
      </c>
      <c r="R95" s="347"/>
      <c r="S95" s="348" t="s">
        <v>641</v>
      </c>
      <c r="T95" s="348"/>
      <c r="U95" s="348"/>
      <c r="V95" s="38"/>
      <c r="W95" s="5"/>
      <c r="X95" s="5"/>
      <c r="Y95" s="21"/>
      <c r="AF95" s="136"/>
      <c r="AG95" s="136"/>
      <c r="AH95" s="136"/>
      <c r="AI95" s="136"/>
      <c r="AJ95" s="136"/>
      <c r="AK95" s="136"/>
      <c r="AL95" s="136"/>
    </row>
    <row r="96" spans="1:38" s="23" customFormat="1" ht="24.75" customHeight="1">
      <c r="A96" s="34" t="s">
        <v>671</v>
      </c>
      <c r="B96" s="34" t="s">
        <v>25</v>
      </c>
      <c r="C96" s="34" t="s">
        <v>3</v>
      </c>
      <c r="D96" s="94" t="s">
        <v>4</v>
      </c>
      <c r="E96" s="34" t="s">
        <v>5</v>
      </c>
      <c r="F96" s="34" t="s">
        <v>6</v>
      </c>
      <c r="G96" s="34" t="s">
        <v>7</v>
      </c>
      <c r="H96" s="85" t="s">
        <v>8</v>
      </c>
      <c r="I96" s="81" t="s">
        <v>9</v>
      </c>
      <c r="J96" s="82" t="s">
        <v>10</v>
      </c>
      <c r="K96" s="83" t="s">
        <v>18</v>
      </c>
      <c r="L96" s="83" t="s">
        <v>57</v>
      </c>
      <c r="M96" s="81" t="s">
        <v>23</v>
      </c>
      <c r="N96" s="81" t="s">
        <v>24</v>
      </c>
      <c r="O96" s="81" t="s">
        <v>27</v>
      </c>
      <c r="P96" s="80" t="s">
        <v>11</v>
      </c>
      <c r="Q96" s="349" t="s">
        <v>12</v>
      </c>
      <c r="R96" s="349"/>
      <c r="S96" s="349"/>
      <c r="T96" s="294" t="s">
        <v>13</v>
      </c>
      <c r="U96" s="295" t="s">
        <v>2</v>
      </c>
      <c r="V96" s="100"/>
      <c r="W96" s="41"/>
      <c r="X96" s="41"/>
      <c r="Y96" s="42"/>
      <c r="AF96" s="113"/>
      <c r="AG96" s="113"/>
      <c r="AH96" s="113"/>
      <c r="AI96" s="113"/>
      <c r="AJ96" s="113"/>
      <c r="AK96" s="113"/>
      <c r="AL96" s="113"/>
    </row>
    <row r="97" spans="1:38" s="5" customFormat="1" ht="15">
      <c r="A97" s="79">
        <v>1</v>
      </c>
      <c r="B97" s="53">
        <v>948</v>
      </c>
      <c r="C97" s="54" t="str">
        <f>VLOOKUP(B97,'Уч дев'!$A$3:$H$520,2,FALSE)</f>
        <v>Дивисевич Ульяна</v>
      </c>
      <c r="D97" s="95" t="str">
        <f>VLOOKUP(B97,'Уч дев'!$A$3:$H$520,3,FALSE)</f>
        <v>2001</v>
      </c>
      <c r="E97" s="45"/>
      <c r="F97" s="54" t="str">
        <f>VLOOKUP(B97,'Уч дев'!$A$3:$H$520,5,FALSE)</f>
        <v>Тамбовская</v>
      </c>
      <c r="G97" s="73">
        <f>VLOOKUP(B97,'Уч дев'!$A$3:$H$520,6,FALSE)</f>
        <v>0</v>
      </c>
      <c r="H97" s="99" t="str">
        <f>VLOOKUP(B97,'Уч дев'!$A$3:$H$520,7,FALSE)</f>
        <v>СДЮСШОР "ЦПС по ЦИВС"</v>
      </c>
      <c r="I97" s="51">
        <f t="shared" ref="I97:I128" si="9">M97</f>
        <v>26</v>
      </c>
      <c r="J97" s="51">
        <f t="shared" ref="J97:J100" si="10">N97</f>
        <v>26.1</v>
      </c>
      <c r="K97" s="277">
        <f t="shared" ref="K97:K128" si="11">LOOKUP(O97,$V$1:$AD$1,$V$2:$AD$2)</f>
        <v>1</v>
      </c>
      <c r="L97" s="277" t="s">
        <v>746</v>
      </c>
      <c r="M97" s="278">
        <v>26</v>
      </c>
      <c r="N97" s="278">
        <v>26.1</v>
      </c>
      <c r="O97" s="279">
        <f t="shared" ref="O97:O128" si="12">SMALL(M97:N97,1)+0</f>
        <v>26</v>
      </c>
      <c r="P97" s="280" t="str">
        <f>VLOOKUP(B97,'Уч дев'!$A$3:$H$520,8,FALSE)</f>
        <v>Иванов А.Н.</v>
      </c>
      <c r="Q97" s="61" t="s">
        <v>146</v>
      </c>
      <c r="AF97" s="55"/>
      <c r="AG97" s="55"/>
      <c r="AH97" s="55"/>
      <c r="AI97" s="55"/>
      <c r="AJ97" s="55"/>
      <c r="AK97" s="55"/>
      <c r="AL97" s="55"/>
    </row>
    <row r="98" spans="1:38" s="5" customFormat="1" ht="15">
      <c r="A98" s="79">
        <v>2</v>
      </c>
      <c r="B98" s="53">
        <v>408</v>
      </c>
      <c r="C98" s="54" t="str">
        <f>VLOOKUP(B98,'Уч дев'!$A$3:$H$520,2,FALSE)</f>
        <v>Агеева Ирина</v>
      </c>
      <c r="D98" s="95" t="str">
        <f>VLOOKUP(B98,'Уч дев'!$A$3:$H$520,3,FALSE)</f>
        <v>2002</v>
      </c>
      <c r="E98" s="45" t="str">
        <f>VLOOKUP(B98,'Уч дев'!$A$3:$H$520,4,FALSE)</f>
        <v>1</v>
      </c>
      <c r="F98" s="54" t="str">
        <f>VLOOKUP(B98,'Уч дев'!$A$3:$H$520,5,FALSE)</f>
        <v>Пензенская</v>
      </c>
      <c r="G98" s="73">
        <f>VLOOKUP(B98,'Уч дев'!$A$3:$H$520,6,FALSE)</f>
        <v>0</v>
      </c>
      <c r="H98" s="99" t="str">
        <f>VLOOKUP(B98,'Уч дев'!$A$3:$H$520,7,FALSE)</f>
        <v>ДЮСШ-6</v>
      </c>
      <c r="I98" s="51">
        <f t="shared" si="9"/>
        <v>26.5</v>
      </c>
      <c r="J98" s="51">
        <f t="shared" si="10"/>
        <v>26.4</v>
      </c>
      <c r="K98" s="277">
        <f t="shared" si="11"/>
        <v>1</v>
      </c>
      <c r="L98" s="277">
        <v>10</v>
      </c>
      <c r="M98" s="278">
        <v>26.5</v>
      </c>
      <c r="N98" s="278">
        <v>26.4</v>
      </c>
      <c r="O98" s="279">
        <f t="shared" si="12"/>
        <v>26.4</v>
      </c>
      <c r="P98" s="280" t="str">
        <f>VLOOKUP(B98,'Уч дев'!$A$3:$H$520,8,FALSE)</f>
        <v>Гарынов А.А</v>
      </c>
      <c r="Q98" s="61" t="s">
        <v>146</v>
      </c>
      <c r="AF98" s="55"/>
      <c r="AG98" s="55"/>
      <c r="AH98" s="55"/>
      <c r="AI98" s="55"/>
      <c r="AJ98" s="55"/>
      <c r="AK98" s="55"/>
      <c r="AL98" s="55"/>
    </row>
    <row r="99" spans="1:38" s="5" customFormat="1" ht="15">
      <c r="A99" s="79">
        <v>3</v>
      </c>
      <c r="B99" s="53">
        <v>507</v>
      </c>
      <c r="C99" s="54" t="str">
        <f>VLOOKUP(B99,'Уч дев'!$A$3:$H$520,2,FALSE)</f>
        <v>Ускова Эльвира</v>
      </c>
      <c r="D99" s="95" t="str">
        <f>VLOOKUP(B99,'Уч дев'!$A$3:$H$520,3,FALSE)</f>
        <v>2002</v>
      </c>
      <c r="E99" s="45">
        <f>VLOOKUP(B99,'Уч дев'!$A$3:$H$520,4,FALSE)</f>
        <v>1</v>
      </c>
      <c r="F99" s="54" t="str">
        <f>VLOOKUP(B99,'Уч дев'!$A$3:$H$520,5,FALSE)</f>
        <v>Самарская</v>
      </c>
      <c r="G99" s="73">
        <f>VLOOKUP(B99,'Уч дев'!$A$3:$H$520,6,FALSE)</f>
        <v>0</v>
      </c>
      <c r="H99" s="99" t="str">
        <f>VLOOKUP(B99,'Уч дев'!$A$3:$H$520,7,FALSE)</f>
        <v>СДЮСШОР Новокуйбышевск</v>
      </c>
      <c r="I99" s="51">
        <f t="shared" si="9"/>
        <v>26.5</v>
      </c>
      <c r="J99" s="51">
        <f t="shared" si="10"/>
        <v>26.7</v>
      </c>
      <c r="K99" s="277">
        <f t="shared" si="11"/>
        <v>1</v>
      </c>
      <c r="L99" s="277" t="s">
        <v>746</v>
      </c>
      <c r="M99" s="278">
        <v>26.5</v>
      </c>
      <c r="N99" s="278">
        <v>26.7</v>
      </c>
      <c r="O99" s="279">
        <f t="shared" si="12"/>
        <v>26.5</v>
      </c>
      <c r="P99" s="280" t="str">
        <f>VLOOKUP(B99,'Уч дев'!$A$3:$H$520,8,FALSE)</f>
        <v>Полубояровы О.Ю. И Ю.П.</v>
      </c>
      <c r="Q99" s="61" t="s">
        <v>146</v>
      </c>
      <c r="AF99" s="55"/>
      <c r="AG99" s="55"/>
      <c r="AH99" s="55"/>
      <c r="AI99" s="55"/>
      <c r="AJ99" s="55"/>
      <c r="AK99" s="55"/>
      <c r="AL99" s="55"/>
    </row>
    <row r="100" spans="1:38" s="5" customFormat="1" ht="18" customHeight="1">
      <c r="A100" s="79">
        <v>4</v>
      </c>
      <c r="B100" s="53">
        <v>581</v>
      </c>
      <c r="C100" s="54" t="str">
        <f>VLOOKUP(B100,'Уч дев'!$A$3:$H$520,2,FALSE)</f>
        <v>Колобродова  Валерия</v>
      </c>
      <c r="D100" s="95" t="str">
        <f>VLOOKUP(B100,'Уч дев'!$A$3:$H$520,3,FALSE)</f>
        <v>2001</v>
      </c>
      <c r="E100" s="45" t="str">
        <f>VLOOKUP(B100,'Уч дев'!$A$3:$H$520,4,FALSE)</f>
        <v>КМС</v>
      </c>
      <c r="F100" s="54" t="str">
        <f>VLOOKUP(B100,'Уч дев'!$A$3:$H$520,5,FALSE)</f>
        <v>Тульская</v>
      </c>
      <c r="G100" s="73">
        <f>VLOOKUP(B100,'Уч дев'!$A$3:$H$520,6,FALSE)</f>
        <v>0</v>
      </c>
      <c r="H100" s="99" t="str">
        <f>VLOOKUP(B100,'Уч дев'!$A$3:$H$520,7,FALSE)</f>
        <v>ЦСП ТО</v>
      </c>
      <c r="I100" s="51">
        <f t="shared" si="9"/>
        <v>26.4</v>
      </c>
      <c r="J100" s="51" t="str">
        <f t="shared" si="10"/>
        <v>сошла</v>
      </c>
      <c r="K100" s="277">
        <f t="shared" si="11"/>
        <v>1</v>
      </c>
      <c r="L100" s="277" t="s">
        <v>746</v>
      </c>
      <c r="M100" s="278">
        <v>26.4</v>
      </c>
      <c r="N100" s="278" t="s">
        <v>602</v>
      </c>
      <c r="O100" s="279">
        <f t="shared" si="12"/>
        <v>26.4</v>
      </c>
      <c r="P100" s="280" t="str">
        <f>VLOOKUP(B100,'Уч дев'!$A$3:$H$520,8,FALSE)</f>
        <v>Фильчев А.В.</v>
      </c>
      <c r="Q100" s="61" t="s">
        <v>147</v>
      </c>
      <c r="AF100" s="55"/>
      <c r="AG100" s="55"/>
      <c r="AH100" s="55"/>
      <c r="AI100" s="55"/>
      <c r="AJ100" s="55"/>
      <c r="AK100" s="55"/>
      <c r="AL100" s="55"/>
    </row>
    <row r="101" spans="1:38" s="5" customFormat="1" ht="15">
      <c r="A101" s="79">
        <v>5</v>
      </c>
      <c r="B101" s="53">
        <v>504</v>
      </c>
      <c r="C101" s="54" t="str">
        <f>VLOOKUP(B101,'Уч дев'!$A$3:$H$520,2,FALSE)</f>
        <v>Осина Полина</v>
      </c>
      <c r="D101" s="95" t="str">
        <f>VLOOKUP(B101,'Уч дев'!$A$3:$H$520,3,FALSE)</f>
        <v>2002</v>
      </c>
      <c r="E101" s="45">
        <f>VLOOKUP(B101,'Уч дев'!$A$3:$H$520,4,FALSE)</f>
        <v>1</v>
      </c>
      <c r="F101" s="54" t="str">
        <f>VLOOKUP(B101,'Уч дев'!$A$3:$H$520,5,FALSE)</f>
        <v>Самарская</v>
      </c>
      <c r="G101" s="73">
        <f>VLOOKUP(B101,'Уч дев'!$A$3:$H$520,6,FALSE)</f>
        <v>0</v>
      </c>
      <c r="H101" s="99" t="str">
        <f>VLOOKUP(B101,'Уч дев'!$A$3:$H$520,7,FALSE)</f>
        <v>ЦСКА Самара</v>
      </c>
      <c r="I101" s="51">
        <f t="shared" si="9"/>
        <v>26.7</v>
      </c>
      <c r="J101" s="51"/>
      <c r="K101" s="277">
        <f t="shared" si="11"/>
        <v>1</v>
      </c>
      <c r="L101" s="277" t="s">
        <v>746</v>
      </c>
      <c r="M101" s="278">
        <v>26.7</v>
      </c>
      <c r="N101" s="278"/>
      <c r="O101" s="279">
        <f t="shared" si="12"/>
        <v>26.7</v>
      </c>
      <c r="P101" s="280" t="str">
        <f>VLOOKUP(B101,'Уч дев'!$A$3:$H$520,8,FALSE)</f>
        <v>Гришкина В. П.</v>
      </c>
      <c r="Q101" s="61" t="s">
        <v>146</v>
      </c>
      <c r="AF101" s="55"/>
      <c r="AG101" s="55"/>
      <c r="AH101" s="55"/>
      <c r="AI101" s="55"/>
      <c r="AJ101" s="55"/>
      <c r="AK101" s="55"/>
      <c r="AL101" s="55"/>
    </row>
    <row r="102" spans="1:38" s="5" customFormat="1" ht="15">
      <c r="A102" s="79">
        <v>6</v>
      </c>
      <c r="B102" s="53">
        <v>962</v>
      </c>
      <c r="C102" s="54" t="str">
        <f>VLOOKUP(B102,'Уч дев'!$A$3:$H$520,2,FALSE)</f>
        <v>Вдовенко Дарья</v>
      </c>
      <c r="D102" s="95" t="str">
        <f>VLOOKUP(B102,'Уч дев'!$A$3:$H$520,3,FALSE)</f>
        <v>2001</v>
      </c>
      <c r="E102" s="45" t="str">
        <f>VLOOKUP(B102,'Уч дев'!$A$3:$H$520,4,FALSE)</f>
        <v>1</v>
      </c>
      <c r="F102" s="54" t="str">
        <f>VLOOKUP(B102,'Уч дев'!$A$3:$H$520,5,FALSE)</f>
        <v>Саратовская</v>
      </c>
      <c r="G102" s="73">
        <f>VLOOKUP(B102,'Уч дев'!$A$3:$H$520,6,FALSE)</f>
        <v>0</v>
      </c>
      <c r="H102" s="99" t="str">
        <f>VLOOKUP(B102,'Уч дев'!$A$3:$H$520,7,FALSE)</f>
        <v>СДЮСШОР-6</v>
      </c>
      <c r="I102" s="51">
        <f t="shared" si="9"/>
        <v>27</v>
      </c>
      <c r="J102" s="51"/>
      <c r="K102" s="277">
        <f t="shared" si="11"/>
        <v>2</v>
      </c>
      <c r="L102" s="277" t="s">
        <v>746</v>
      </c>
      <c r="M102" s="278">
        <v>27</v>
      </c>
      <c r="N102" s="278"/>
      <c r="O102" s="279">
        <f t="shared" si="12"/>
        <v>27</v>
      </c>
      <c r="P102" s="280" t="str">
        <f>VLOOKUP(B102,'Уч дев'!$A$3:$H$520,8,FALSE)</f>
        <v>Тихненко С.Г.</v>
      </c>
      <c r="Q102" s="61" t="s">
        <v>146</v>
      </c>
      <c r="AF102" s="55"/>
      <c r="AG102" s="55"/>
      <c r="AH102" s="55"/>
      <c r="AI102" s="55"/>
      <c r="AJ102" s="55"/>
      <c r="AK102" s="55"/>
      <c r="AL102" s="55"/>
    </row>
    <row r="103" spans="1:38" s="5" customFormat="1" ht="15">
      <c r="A103" s="79">
        <v>7</v>
      </c>
      <c r="B103" s="53">
        <v>270</v>
      </c>
      <c r="C103" s="54" t="str">
        <f>VLOOKUP(B103,'Уч дев'!$A$3:$H$520,2,FALSE)</f>
        <v>Урванова Екатерина</v>
      </c>
      <c r="D103" s="95" t="str">
        <f>VLOOKUP(B103,'Уч дев'!$A$3:$H$520,3,FALSE)</f>
        <v>2001</v>
      </c>
      <c r="E103" s="45" t="str">
        <f>VLOOKUP(B103,'Уч дев'!$A$3:$H$520,4,FALSE)</f>
        <v>1</v>
      </c>
      <c r="F103" s="54" t="str">
        <f>VLOOKUP(B103,'Уч дев'!$A$3:$H$520,5,FALSE)</f>
        <v>Пензенская</v>
      </c>
      <c r="G103" s="73">
        <f>VLOOKUP(B103,'Уч дев'!$A$3:$H$520,6,FALSE)</f>
        <v>0</v>
      </c>
      <c r="H103" s="99" t="str">
        <f>VLOOKUP(B103,'Уч дев'!$A$3:$H$520,7,FALSE)</f>
        <v>КСШОР</v>
      </c>
      <c r="I103" s="51">
        <f t="shared" si="9"/>
        <v>27.1</v>
      </c>
      <c r="J103" s="51"/>
      <c r="K103" s="277">
        <f t="shared" si="11"/>
        <v>2</v>
      </c>
      <c r="L103" s="277" t="s">
        <v>746</v>
      </c>
      <c r="M103" s="278">
        <v>27.1</v>
      </c>
      <c r="N103" s="278"/>
      <c r="O103" s="279">
        <f t="shared" si="12"/>
        <v>27.1</v>
      </c>
      <c r="P103" s="280" t="str">
        <f>VLOOKUP(B103,'Уч дев'!$A$3:$H$520,8,FALSE)</f>
        <v>Карасик Н.А.и А.Г.</v>
      </c>
      <c r="Q103" s="61" t="s">
        <v>146</v>
      </c>
      <c r="AF103" s="55"/>
      <c r="AG103" s="55"/>
      <c r="AH103" s="55"/>
      <c r="AI103" s="55"/>
      <c r="AJ103" s="55"/>
      <c r="AK103" s="55"/>
      <c r="AL103" s="55"/>
    </row>
    <row r="104" spans="1:38" s="5" customFormat="1" ht="15">
      <c r="A104" s="79">
        <v>8</v>
      </c>
      <c r="B104" s="53">
        <v>510</v>
      </c>
      <c r="C104" s="54" t="str">
        <f>VLOOKUP(B104,'Уч дев'!$A$3:$H$520,2,FALSE)</f>
        <v>Барутто Полина</v>
      </c>
      <c r="D104" s="95" t="str">
        <f>VLOOKUP(B104,'Уч дев'!$A$3:$H$520,3,FALSE)</f>
        <v>2001</v>
      </c>
      <c r="E104" s="45">
        <f>VLOOKUP(B104,'Уч дев'!$A$3:$H$520,4,FALSE)</f>
        <v>1</v>
      </c>
      <c r="F104" s="54" t="str">
        <f>VLOOKUP(B104,'Уч дев'!$A$3:$H$520,5,FALSE)</f>
        <v>Самарская</v>
      </c>
      <c r="G104" s="73">
        <f>VLOOKUP(B104,'Уч дев'!$A$3:$H$520,6,FALSE)</f>
        <v>0</v>
      </c>
      <c r="H104" s="99" t="str">
        <f>VLOOKUP(B104,'Уч дев'!$A$3:$H$520,7,FALSE)</f>
        <v>СШОР-1</v>
      </c>
      <c r="I104" s="51">
        <f t="shared" si="9"/>
        <v>27.2</v>
      </c>
      <c r="J104" s="51"/>
      <c r="K104" s="277">
        <f t="shared" si="11"/>
        <v>2</v>
      </c>
      <c r="L104" s="277" t="s">
        <v>746</v>
      </c>
      <c r="M104" s="278">
        <v>27.2</v>
      </c>
      <c r="N104" s="278"/>
      <c r="O104" s="279">
        <f t="shared" si="12"/>
        <v>27.2</v>
      </c>
      <c r="P104" s="280" t="str">
        <f>VLOOKUP(B104,'Уч дев'!$A$3:$H$520,8,FALSE)</f>
        <v>Локтионова Н. Н.</v>
      </c>
      <c r="Q104" s="61" t="s">
        <v>146</v>
      </c>
      <c r="AF104" s="55"/>
      <c r="AG104" s="55"/>
      <c r="AH104" s="55"/>
      <c r="AI104" s="55"/>
      <c r="AJ104" s="55"/>
      <c r="AK104" s="55"/>
      <c r="AL104" s="55"/>
    </row>
    <row r="105" spans="1:38" s="5" customFormat="1" ht="15">
      <c r="A105" s="79">
        <v>9</v>
      </c>
      <c r="B105" s="53">
        <v>472</v>
      </c>
      <c r="C105" s="54" t="str">
        <f>VLOOKUP(B105,'Уч дев'!$A$3:$H$520,2,FALSE)</f>
        <v>Славная Олеся</v>
      </c>
      <c r="D105" s="95" t="str">
        <f>VLOOKUP(B105,'Уч дев'!$A$3:$H$520,3,FALSE)</f>
        <v>2002</v>
      </c>
      <c r="E105" s="45" t="str">
        <f>VLOOKUP(B105,'Уч дев'!$A$3:$H$520,4,FALSE)</f>
        <v>3</v>
      </c>
      <c r="F105" s="54" t="str">
        <f>VLOOKUP(B105,'Уч дев'!$A$3:$H$520,5,FALSE)</f>
        <v>Пензенская</v>
      </c>
      <c r="G105" s="73">
        <f>VLOOKUP(B105,'Уч дев'!$A$3:$H$520,6,FALSE)</f>
        <v>0</v>
      </c>
      <c r="H105" s="99" t="str">
        <f>VLOOKUP(B105,'Уч дев'!$A$3:$H$520,7,FALSE)</f>
        <v>КСШОР</v>
      </c>
      <c r="I105" s="51">
        <f t="shared" si="9"/>
        <v>27.3</v>
      </c>
      <c r="J105" s="51"/>
      <c r="K105" s="277">
        <f t="shared" si="11"/>
        <v>2</v>
      </c>
      <c r="L105" s="277">
        <v>7</v>
      </c>
      <c r="M105" s="278">
        <v>27.3</v>
      </c>
      <c r="N105" s="278"/>
      <c r="O105" s="279">
        <f t="shared" si="12"/>
        <v>27.3</v>
      </c>
      <c r="P105" s="280" t="str">
        <f>VLOOKUP(B105,'Уч дев'!$A$3:$H$520,8,FALSE)</f>
        <v>Родионова А.И, Безиков М.В.</v>
      </c>
      <c r="Q105" s="61" t="s">
        <v>147</v>
      </c>
      <c r="AF105" s="55"/>
      <c r="AG105" s="55"/>
      <c r="AH105" s="55"/>
      <c r="AI105" s="55"/>
      <c r="AJ105" s="55"/>
      <c r="AK105" s="55"/>
      <c r="AL105" s="55"/>
    </row>
    <row r="106" spans="1:38" s="5" customFormat="1" ht="15">
      <c r="A106" s="79">
        <v>10</v>
      </c>
      <c r="B106" s="53">
        <v>271</v>
      </c>
      <c r="C106" s="54" t="str">
        <f>VLOOKUP(B106,'Уч дев'!$A$3:$H$520,2,FALSE)</f>
        <v>Кузнецова Ксения</v>
      </c>
      <c r="D106" s="95" t="str">
        <f>VLOOKUP(B106,'Уч дев'!$A$3:$H$520,3,FALSE)</f>
        <v>2002</v>
      </c>
      <c r="E106" s="45" t="str">
        <f>VLOOKUP(B106,'Уч дев'!$A$3:$H$520,4,FALSE)</f>
        <v>1</v>
      </c>
      <c r="F106" s="54" t="str">
        <f>VLOOKUP(B106,'Уч дев'!$A$3:$H$520,5,FALSE)</f>
        <v>Пензенская</v>
      </c>
      <c r="G106" s="73">
        <f>VLOOKUP(B106,'Уч дев'!$A$3:$H$520,6,FALSE)</f>
        <v>0</v>
      </c>
      <c r="H106" s="99" t="str">
        <f>VLOOKUP(B106,'Уч дев'!$A$3:$H$520,7,FALSE)</f>
        <v>КСШОР</v>
      </c>
      <c r="I106" s="51">
        <f t="shared" si="9"/>
        <v>27.6</v>
      </c>
      <c r="J106" s="51"/>
      <c r="K106" s="277">
        <f t="shared" si="11"/>
        <v>2</v>
      </c>
      <c r="L106" s="277">
        <v>4</v>
      </c>
      <c r="M106" s="278">
        <v>27.6</v>
      </c>
      <c r="N106" s="278"/>
      <c r="O106" s="279">
        <f t="shared" si="12"/>
        <v>27.6</v>
      </c>
      <c r="P106" s="280" t="str">
        <f>VLOOKUP(B106,'Уч дев'!$A$3:$H$520,8,FALSE)</f>
        <v>Карасик Н.А.и А.Г.</v>
      </c>
      <c r="Q106" s="61" t="s">
        <v>146</v>
      </c>
      <c r="AF106" s="55"/>
      <c r="AG106" s="55"/>
      <c r="AH106" s="55"/>
      <c r="AI106" s="55"/>
      <c r="AJ106" s="55"/>
      <c r="AK106" s="55"/>
      <c r="AL106" s="55"/>
    </row>
    <row r="107" spans="1:38" s="5" customFormat="1" ht="15">
      <c r="A107" s="79">
        <v>10</v>
      </c>
      <c r="B107" s="53">
        <v>502</v>
      </c>
      <c r="C107" s="54" t="str">
        <f>VLOOKUP(B107,'Уч дев'!$A$3:$H$520,2,FALSE)</f>
        <v>Стрыжак Анастасия</v>
      </c>
      <c r="D107" s="95" t="str">
        <f>VLOOKUP(B107,'Уч дев'!$A$3:$H$520,3,FALSE)</f>
        <v>2002</v>
      </c>
      <c r="E107" s="45">
        <f>VLOOKUP(B107,'Уч дев'!$A$3:$H$520,4,FALSE)</f>
        <v>1</v>
      </c>
      <c r="F107" s="54" t="str">
        <f>VLOOKUP(B107,'Уч дев'!$A$3:$H$520,5,FALSE)</f>
        <v xml:space="preserve">Самарская </v>
      </c>
      <c r="G107" s="73">
        <f>VLOOKUP(B107,'Уч дев'!$A$3:$H$520,6,FALSE)</f>
        <v>0</v>
      </c>
      <c r="H107" s="99" t="str">
        <f>VLOOKUP(B107,'Уч дев'!$A$3:$H$520,7,FALSE)</f>
        <v xml:space="preserve"> СДЮСШОР-2</v>
      </c>
      <c r="I107" s="51">
        <f t="shared" si="9"/>
        <v>27.6</v>
      </c>
      <c r="J107" s="51"/>
      <c r="K107" s="277">
        <f t="shared" si="11"/>
        <v>2</v>
      </c>
      <c r="L107" s="277" t="s">
        <v>746</v>
      </c>
      <c r="M107" s="278">
        <v>27.6</v>
      </c>
      <c r="N107" s="278"/>
      <c r="O107" s="279">
        <f t="shared" si="12"/>
        <v>27.6</v>
      </c>
      <c r="P107" s="280" t="str">
        <f>VLOOKUP(B107,'Уч дев'!$A$3:$H$520,8,FALSE)</f>
        <v>Иванова Ю. С.</v>
      </c>
      <c r="Q107" s="61" t="s">
        <v>146</v>
      </c>
      <c r="AF107" s="55"/>
      <c r="AG107" s="55"/>
      <c r="AH107" s="55"/>
      <c r="AI107" s="55"/>
      <c r="AJ107" s="55"/>
      <c r="AK107" s="55"/>
      <c r="AL107" s="55"/>
    </row>
    <row r="108" spans="1:38" s="5" customFormat="1" ht="15">
      <c r="A108" s="79">
        <v>10</v>
      </c>
      <c r="B108" s="53">
        <v>973</v>
      </c>
      <c r="C108" s="54" t="str">
        <f>VLOOKUP(B108,'Уч дев'!$A$3:$H$520,2,FALSE)</f>
        <v>Ведяйкина Ксения</v>
      </c>
      <c r="D108" s="95" t="str">
        <f>VLOOKUP(B108,'Уч дев'!$A$3:$H$520,3,FALSE)</f>
        <v>2002</v>
      </c>
      <c r="E108" s="45"/>
      <c r="F108" s="54" t="str">
        <f>VLOOKUP(B108,'Уч дев'!$A$3:$H$520,5,FALSE)</f>
        <v>Мордовия</v>
      </c>
      <c r="G108" s="73">
        <f>VLOOKUP(B108,'Уч дев'!$A$3:$H$520,6,FALSE)</f>
        <v>0</v>
      </c>
      <c r="H108" s="99" t="str">
        <f>VLOOKUP(B108,'Уч дев'!$A$3:$H$520,7,FALSE)</f>
        <v>ДЮСШ-1</v>
      </c>
      <c r="I108" s="51">
        <f t="shared" si="9"/>
        <v>27.6</v>
      </c>
      <c r="J108" s="51"/>
      <c r="K108" s="277">
        <f t="shared" si="11"/>
        <v>2</v>
      </c>
      <c r="L108" s="277" t="s">
        <v>746</v>
      </c>
      <c r="M108" s="278">
        <v>27.6</v>
      </c>
      <c r="N108" s="278"/>
      <c r="O108" s="279">
        <f t="shared" si="12"/>
        <v>27.6</v>
      </c>
      <c r="P108" s="280" t="str">
        <f>VLOOKUP(B108,'Уч дев'!$A$3:$H$520,8,FALSE)</f>
        <v>Лемайкин В.А.</v>
      </c>
      <c r="Q108" s="61" t="s">
        <v>146</v>
      </c>
      <c r="AF108" s="55"/>
      <c r="AG108" s="55"/>
      <c r="AH108" s="55"/>
      <c r="AI108" s="55"/>
      <c r="AJ108" s="55"/>
      <c r="AK108" s="55"/>
      <c r="AL108" s="55"/>
    </row>
    <row r="109" spans="1:38" s="5" customFormat="1" ht="15">
      <c r="A109" s="79">
        <v>10</v>
      </c>
      <c r="B109" s="53">
        <v>131</v>
      </c>
      <c r="C109" s="54" t="str">
        <f>VLOOKUP(B109,'Уч дев'!$A$3:$H$520,2,FALSE)</f>
        <v>Мокшанцева Елизавета</v>
      </c>
      <c r="D109" s="95" t="str">
        <f>VLOOKUP(B109,'Уч дев'!$A$3:$H$520,3,FALSE)</f>
        <v>2001</v>
      </c>
      <c r="E109" s="45" t="str">
        <f>VLOOKUP(B109,'Уч дев'!$A$3:$H$520,4,FALSE)</f>
        <v>1</v>
      </c>
      <c r="F109" s="54" t="str">
        <f>VLOOKUP(B109,'Уч дев'!$A$3:$H$520,5,FALSE)</f>
        <v>Пензенская</v>
      </c>
      <c r="G109" s="73">
        <f>VLOOKUP(B109,'Уч дев'!$A$3:$H$520,6,FALSE)</f>
        <v>0</v>
      </c>
      <c r="H109" s="99"/>
      <c r="I109" s="51">
        <f t="shared" si="9"/>
        <v>27.6</v>
      </c>
      <c r="J109" s="51"/>
      <c r="K109" s="277">
        <f t="shared" si="11"/>
        <v>2</v>
      </c>
      <c r="L109" s="277" t="s">
        <v>746</v>
      </c>
      <c r="M109" s="278">
        <v>27.6</v>
      </c>
      <c r="N109" s="278"/>
      <c r="O109" s="279">
        <f t="shared" si="12"/>
        <v>27.6</v>
      </c>
      <c r="P109" s="297" t="str">
        <f>VLOOKUP(B109,'Уч дев'!$A$3:$H$520,8,FALSE)</f>
        <v>Аксеновы А.В. и Е.С., Каташовы С.Н. и С.Д.</v>
      </c>
      <c r="Q109" s="61" t="s">
        <v>146</v>
      </c>
      <c r="AF109" s="55"/>
      <c r="AG109" s="55"/>
      <c r="AH109" s="55"/>
      <c r="AI109" s="55"/>
      <c r="AJ109" s="55"/>
      <c r="AK109" s="55"/>
      <c r="AL109" s="55"/>
    </row>
    <row r="110" spans="1:38" s="5" customFormat="1" ht="15">
      <c r="A110" s="79">
        <v>14</v>
      </c>
      <c r="B110" s="53">
        <v>479</v>
      </c>
      <c r="C110" s="54" t="str">
        <f>VLOOKUP(B110,'Уч дев'!$A$3:$H$520,2,FALSE)</f>
        <v>Березина Анастасия</v>
      </c>
      <c r="D110" s="95" t="str">
        <f>VLOOKUP(B110,'Уч дев'!$A$3:$H$520,3,FALSE)</f>
        <v>2001</v>
      </c>
      <c r="E110" s="45" t="str">
        <f>VLOOKUP(B110,'Уч дев'!$A$3:$H$520,4,FALSE)</f>
        <v>1</v>
      </c>
      <c r="F110" s="54" t="str">
        <f>VLOOKUP(B110,'Уч дев'!$A$3:$H$520,5,FALSE)</f>
        <v>Пензенская</v>
      </c>
      <c r="G110" s="73">
        <f>VLOOKUP(B110,'Уч дев'!$A$3:$H$520,6,FALSE)</f>
        <v>0</v>
      </c>
      <c r="H110" s="99" t="str">
        <f>VLOOKUP(B110,'Уч дев'!$A$3:$H$520,7,FALSE)</f>
        <v>ДЮСШ-6</v>
      </c>
      <c r="I110" s="51">
        <f t="shared" si="9"/>
        <v>27.8</v>
      </c>
      <c r="J110" s="51"/>
      <c r="K110" s="277">
        <f t="shared" si="11"/>
        <v>2</v>
      </c>
      <c r="L110" s="277" t="s">
        <v>746</v>
      </c>
      <c r="M110" s="278">
        <v>27.8</v>
      </c>
      <c r="N110" s="278"/>
      <c r="O110" s="279">
        <f t="shared" si="12"/>
        <v>27.8</v>
      </c>
      <c r="P110" s="280" t="str">
        <f>VLOOKUP(B110,'Уч дев'!$A$3:$H$520,8,FALSE)</f>
        <v>Красновы Р.Б. К.И.</v>
      </c>
      <c r="Q110" s="61" t="s">
        <v>147</v>
      </c>
      <c r="AF110" s="55"/>
      <c r="AG110" s="55"/>
      <c r="AH110" s="55"/>
      <c r="AI110" s="55"/>
      <c r="AJ110" s="55"/>
      <c r="AK110" s="55"/>
      <c r="AL110" s="55"/>
    </row>
    <row r="111" spans="1:38" s="5" customFormat="1" ht="15">
      <c r="A111" s="79">
        <v>14</v>
      </c>
      <c r="B111" s="53">
        <v>263</v>
      </c>
      <c r="C111" s="54" t="str">
        <f>VLOOKUP(B111,'Уч дев'!$A$3:$H$520,2,FALSE)</f>
        <v>Папуашвили Лиана</v>
      </c>
      <c r="D111" s="95" t="str">
        <f>VLOOKUP(B111,'Уч дев'!$A$3:$H$520,3,FALSE)</f>
        <v>2002</v>
      </c>
      <c r="E111" s="45" t="str">
        <f>VLOOKUP(B111,'Уч дев'!$A$3:$H$520,4,FALSE)</f>
        <v>2</v>
      </c>
      <c r="F111" s="54" t="str">
        <f>VLOOKUP(B111,'Уч дев'!$A$3:$H$520,5,FALSE)</f>
        <v>Пензенская</v>
      </c>
      <c r="G111" s="73">
        <f>VLOOKUP(B111,'Уч дев'!$A$3:$H$520,6,FALSE)</f>
        <v>0</v>
      </c>
      <c r="H111" s="99" t="str">
        <f>VLOOKUP(B111,'Уч дев'!$A$3:$H$520,7,FALSE)</f>
        <v>КСШОР</v>
      </c>
      <c r="I111" s="51">
        <f t="shared" si="9"/>
        <v>27.8</v>
      </c>
      <c r="J111" s="51"/>
      <c r="K111" s="277">
        <f t="shared" si="11"/>
        <v>2</v>
      </c>
      <c r="L111" s="277" t="s">
        <v>746</v>
      </c>
      <c r="M111" s="278">
        <v>27.8</v>
      </c>
      <c r="N111" s="278"/>
      <c r="O111" s="279">
        <f t="shared" si="12"/>
        <v>27.8</v>
      </c>
      <c r="P111" s="280" t="str">
        <f>VLOOKUP(B111,'Уч дев'!$A$3:$H$520,8,FALSE)</f>
        <v>Карасик Н.А.и А.Г.</v>
      </c>
      <c r="Q111" s="61" t="s">
        <v>146</v>
      </c>
      <c r="AF111" s="55"/>
      <c r="AG111" s="55"/>
      <c r="AH111" s="55"/>
      <c r="AI111" s="55"/>
      <c r="AJ111" s="55"/>
      <c r="AK111" s="55"/>
      <c r="AL111" s="55"/>
    </row>
    <row r="112" spans="1:38" s="5" customFormat="1" ht="15">
      <c r="A112" s="79">
        <v>14</v>
      </c>
      <c r="B112" s="53">
        <v>599</v>
      </c>
      <c r="C112" s="54" t="str">
        <f>VLOOKUP(B112,'Уч дев'!$A$3:$H$520,2,FALSE)</f>
        <v>Дранец Кристина</v>
      </c>
      <c r="D112" s="95" t="str">
        <f>VLOOKUP(B112,'Уч дев'!$A$3:$H$520,3,FALSE)</f>
        <v>2002</v>
      </c>
      <c r="E112" s="45" t="str">
        <f>VLOOKUP(B112,'Уч дев'!$A$3:$H$520,4,FALSE)</f>
        <v>1</v>
      </c>
      <c r="F112" s="54" t="str">
        <f>VLOOKUP(B112,'Уч дев'!$A$3:$H$520,5,FALSE)</f>
        <v>Саратовская</v>
      </c>
      <c r="G112" s="73">
        <f>VLOOKUP(B112,'Уч дев'!$A$3:$H$520,6,FALSE)</f>
        <v>0</v>
      </c>
      <c r="H112" s="99" t="str">
        <f>VLOOKUP(B112,'Уч дев'!$A$3:$H$520,7,FALSE)</f>
        <v>СДЮСШОР-6</v>
      </c>
      <c r="I112" s="51">
        <f t="shared" si="9"/>
        <v>27.8</v>
      </c>
      <c r="J112" s="51"/>
      <c r="K112" s="277">
        <f t="shared" si="11"/>
        <v>2</v>
      </c>
      <c r="L112" s="277" t="s">
        <v>746</v>
      </c>
      <c r="M112" s="278">
        <v>27.8</v>
      </c>
      <c r="N112" s="278"/>
      <c r="O112" s="279">
        <f t="shared" si="12"/>
        <v>27.8</v>
      </c>
      <c r="P112" s="280" t="str">
        <f>VLOOKUP(B112,'Уч дев'!$A$3:$H$520,8,FALSE)</f>
        <v>Беликовы Ю.Б., Н.И.</v>
      </c>
      <c r="Q112" s="61" t="s">
        <v>147</v>
      </c>
      <c r="AF112" s="55"/>
      <c r="AG112" s="55"/>
      <c r="AH112" s="55"/>
      <c r="AI112" s="55"/>
      <c r="AJ112" s="55"/>
      <c r="AK112" s="55"/>
      <c r="AL112" s="55"/>
    </row>
    <row r="113" spans="1:38" s="5" customFormat="1" ht="15">
      <c r="A113" s="79">
        <v>17</v>
      </c>
      <c r="B113" s="53">
        <v>601</v>
      </c>
      <c r="C113" s="54" t="str">
        <f>VLOOKUP(B113,'Уч дев'!$A$3:$H$520,2,FALSE)</f>
        <v>Логвиненко Екатерина</v>
      </c>
      <c r="D113" s="95" t="str">
        <f>VLOOKUP(B113,'Уч дев'!$A$3:$H$520,3,FALSE)</f>
        <v>2001</v>
      </c>
      <c r="E113" s="45" t="str">
        <f>VLOOKUP(B113,'Уч дев'!$A$3:$H$520,4,FALSE)</f>
        <v>2</v>
      </c>
      <c r="F113" s="54" t="str">
        <f>VLOOKUP(B113,'Уч дев'!$A$3:$H$520,5,FALSE)</f>
        <v>Саратовская</v>
      </c>
      <c r="G113" s="73">
        <f>VLOOKUP(B113,'Уч дев'!$A$3:$H$520,6,FALSE)</f>
        <v>0</v>
      </c>
      <c r="H113" s="99" t="str">
        <f>VLOOKUP(B113,'Уч дев'!$A$3:$H$520,7,FALSE)</f>
        <v>ДЮСШ Энгельс</v>
      </c>
      <c r="I113" s="51">
        <f t="shared" si="9"/>
        <v>28</v>
      </c>
      <c r="J113" s="51"/>
      <c r="K113" s="277">
        <f t="shared" si="11"/>
        <v>2</v>
      </c>
      <c r="L113" s="277" t="s">
        <v>746</v>
      </c>
      <c r="M113" s="278">
        <v>28</v>
      </c>
      <c r="N113" s="278"/>
      <c r="O113" s="279">
        <f t="shared" si="12"/>
        <v>28</v>
      </c>
      <c r="P113" s="280" t="str">
        <f>VLOOKUP(B113,'Уч дев'!$A$3:$H$520,8,FALSE)</f>
        <v>Бабушкина О.И.</v>
      </c>
      <c r="Q113" s="61" t="s">
        <v>147</v>
      </c>
      <c r="AF113" s="55"/>
      <c r="AG113" s="55"/>
      <c r="AH113" s="55"/>
      <c r="AI113" s="55"/>
      <c r="AJ113" s="55"/>
      <c r="AK113" s="55"/>
      <c r="AL113" s="55"/>
    </row>
    <row r="114" spans="1:38" s="5" customFormat="1" ht="15">
      <c r="A114" s="79">
        <v>17</v>
      </c>
      <c r="B114" s="53">
        <v>559</v>
      </c>
      <c r="C114" s="54" t="str">
        <f>VLOOKUP(B114,'Уч дев'!$A$3:$H$520,2,FALSE)</f>
        <v>Калячкина Мария</v>
      </c>
      <c r="D114" s="95" t="str">
        <f>VLOOKUP(B114,'Уч дев'!$A$3:$H$520,3,FALSE)</f>
        <v>2001</v>
      </c>
      <c r="E114" s="45">
        <f>VLOOKUP(B114,'Уч дев'!$A$3:$H$520,4,FALSE)</f>
        <v>1</v>
      </c>
      <c r="F114" s="54" t="str">
        <f>VLOOKUP(B114,'Уч дев'!$A$3:$H$520,5,FALSE)</f>
        <v>Самарская</v>
      </c>
      <c r="G114" s="73">
        <f>VLOOKUP(B114,'Уч дев'!$A$3:$H$520,6,FALSE)</f>
        <v>0</v>
      </c>
      <c r="H114" s="99" t="str">
        <f>VLOOKUP(B114,'Уч дев'!$A$3:$H$520,7,FALSE)</f>
        <v xml:space="preserve"> СДЮСШОР-2</v>
      </c>
      <c r="I114" s="51">
        <f t="shared" si="9"/>
        <v>28</v>
      </c>
      <c r="J114" s="51"/>
      <c r="K114" s="277">
        <f t="shared" si="11"/>
        <v>2</v>
      </c>
      <c r="L114" s="277" t="s">
        <v>746</v>
      </c>
      <c r="M114" s="278">
        <v>28</v>
      </c>
      <c r="N114" s="278"/>
      <c r="O114" s="279">
        <f t="shared" si="12"/>
        <v>28</v>
      </c>
      <c r="P114" s="280" t="str">
        <f>VLOOKUP(B114,'Уч дев'!$A$3:$H$520,8,FALSE)</f>
        <v>Зайцев И. С., Андронов Ю.В.</v>
      </c>
      <c r="Q114" s="61" t="s">
        <v>146</v>
      </c>
      <c r="AF114" s="55"/>
      <c r="AG114" s="55"/>
      <c r="AH114" s="55"/>
      <c r="AI114" s="55"/>
      <c r="AJ114" s="55"/>
      <c r="AK114" s="55"/>
      <c r="AL114" s="55"/>
    </row>
    <row r="115" spans="1:38" s="5" customFormat="1" ht="15">
      <c r="A115" s="79">
        <v>19</v>
      </c>
      <c r="B115" s="53">
        <v>569</v>
      </c>
      <c r="C115" s="54" t="str">
        <f>VLOOKUP(B115,'Уч дев'!$A$3:$H$520,2,FALSE)</f>
        <v>Иванова Елизавета</v>
      </c>
      <c r="D115" s="95" t="str">
        <f>VLOOKUP(B115,'Уч дев'!$A$3:$H$520,3,FALSE)</f>
        <v>2001</v>
      </c>
      <c r="E115" s="45"/>
      <c r="F115" s="54" t="str">
        <f>VLOOKUP(B115,'Уч дев'!$A$3:$H$520,5,FALSE)</f>
        <v>Тамбовская</v>
      </c>
      <c r="G115" s="73">
        <f>VLOOKUP(B115,'Уч дев'!$A$3:$H$520,6,FALSE)</f>
        <v>0</v>
      </c>
      <c r="H115" s="99" t="str">
        <f>VLOOKUP(B115,'Уч дев'!$A$3:$H$520,7,FALSE)</f>
        <v>ДЮСШ-2 Котовск</v>
      </c>
      <c r="I115" s="51">
        <f t="shared" si="9"/>
        <v>28.1</v>
      </c>
      <c r="J115" s="51"/>
      <c r="K115" s="277">
        <f t="shared" si="11"/>
        <v>2</v>
      </c>
      <c r="L115" s="277" t="s">
        <v>746</v>
      </c>
      <c r="M115" s="278">
        <v>28.1</v>
      </c>
      <c r="N115" s="278"/>
      <c r="O115" s="279">
        <f t="shared" si="12"/>
        <v>28.1</v>
      </c>
      <c r="P115" s="280" t="str">
        <f>VLOOKUP(B115,'Уч дев'!$A$3:$H$520,8,FALSE)</f>
        <v>Мельникова Е.В.</v>
      </c>
      <c r="Q115" s="61" t="s">
        <v>147</v>
      </c>
      <c r="AF115" s="55"/>
      <c r="AG115" s="55"/>
      <c r="AH115" s="55"/>
      <c r="AI115" s="55"/>
      <c r="AJ115" s="55"/>
      <c r="AK115" s="55"/>
      <c r="AL115" s="55"/>
    </row>
    <row r="116" spans="1:38" s="5" customFormat="1" ht="15">
      <c r="A116" s="79">
        <v>20</v>
      </c>
      <c r="B116" s="53">
        <v>242</v>
      </c>
      <c r="C116" s="54" t="str">
        <f>VLOOKUP(B116,'Уч дев'!$A$3:$H$520,2,FALSE)</f>
        <v>Швеенкова Ольга</v>
      </c>
      <c r="D116" s="95" t="str">
        <f>VLOOKUP(B116,'Уч дев'!$A$3:$H$520,3,FALSE)</f>
        <v>2002</v>
      </c>
      <c r="E116" s="45" t="str">
        <f>VLOOKUP(B116,'Уч дев'!$A$3:$H$520,4,FALSE)</f>
        <v>1</v>
      </c>
      <c r="F116" s="54" t="str">
        <f>VLOOKUP(B116,'Уч дев'!$A$3:$H$520,5,FALSE)</f>
        <v>Пензенская</v>
      </c>
      <c r="G116" s="73">
        <f>VLOOKUP(B116,'Уч дев'!$A$3:$H$520,6,FALSE)</f>
        <v>0</v>
      </c>
      <c r="H116" s="99" t="str">
        <f>VLOOKUP(B116,'Уч дев'!$A$3:$H$520,7,FALSE)</f>
        <v>СДЮСШОР Заречный</v>
      </c>
      <c r="I116" s="51">
        <f t="shared" si="9"/>
        <v>28.2</v>
      </c>
      <c r="J116" s="51"/>
      <c r="K116" s="277">
        <f t="shared" si="11"/>
        <v>2</v>
      </c>
      <c r="L116" s="277" t="s">
        <v>746</v>
      </c>
      <c r="M116" s="278">
        <v>28.2</v>
      </c>
      <c r="N116" s="278"/>
      <c r="O116" s="279">
        <f t="shared" si="12"/>
        <v>28.2</v>
      </c>
      <c r="P116" s="280" t="str">
        <f>VLOOKUP(B116,'Уч дев'!$A$3:$H$520,8,FALSE)</f>
        <v>Жиженкова С.С.</v>
      </c>
      <c r="Q116" s="61" t="s">
        <v>147</v>
      </c>
      <c r="AF116" s="55"/>
      <c r="AG116" s="55"/>
      <c r="AH116" s="55"/>
      <c r="AI116" s="55"/>
      <c r="AJ116" s="55"/>
      <c r="AK116" s="55"/>
      <c r="AL116" s="55"/>
    </row>
    <row r="117" spans="1:38" s="5" customFormat="1" ht="15">
      <c r="A117" s="79">
        <v>20</v>
      </c>
      <c r="B117" s="53" t="s">
        <v>577</v>
      </c>
      <c r="C117" s="54" t="str">
        <f>VLOOKUP(B117,'Уч дев'!$A$3:$H$520,2,FALSE)</f>
        <v>Гуляйкина Дарья</v>
      </c>
      <c r="D117" s="95" t="str">
        <f>VLOOKUP(B117,'Уч дев'!$A$3:$H$520,3,FALSE)</f>
        <v>2002</v>
      </c>
      <c r="E117" s="45" t="str">
        <f>VLOOKUP(B117,'Уч дев'!$A$3:$H$520,4,FALSE)</f>
        <v>2</v>
      </c>
      <c r="F117" s="54" t="str">
        <f>VLOOKUP(B117,'Уч дев'!$A$3:$H$520,5,FALSE)</f>
        <v>Саратовская</v>
      </c>
      <c r="G117" s="73">
        <f>VLOOKUP(B117,'Уч дев'!$A$3:$H$520,6,FALSE)</f>
        <v>0</v>
      </c>
      <c r="H117" s="99" t="str">
        <f>VLOOKUP(B117,'Уч дев'!$A$3:$H$520,7,FALSE)</f>
        <v>ДЮСШ Энгельс</v>
      </c>
      <c r="I117" s="51">
        <f t="shared" si="9"/>
        <v>28.2</v>
      </c>
      <c r="J117" s="51"/>
      <c r="K117" s="277">
        <f t="shared" si="11"/>
        <v>2</v>
      </c>
      <c r="L117" s="277" t="s">
        <v>746</v>
      </c>
      <c r="M117" s="278">
        <v>28.2</v>
      </c>
      <c r="N117" s="278"/>
      <c r="O117" s="279">
        <f t="shared" si="12"/>
        <v>28.2</v>
      </c>
      <c r="P117" s="280" t="str">
        <f>VLOOKUP(B117,'Уч дев'!$A$3:$H$520,8,FALSE)</f>
        <v>Кудашкина З.К.</v>
      </c>
      <c r="Q117" s="61" t="s">
        <v>146</v>
      </c>
      <c r="AF117" s="55"/>
      <c r="AG117" s="55"/>
      <c r="AH117" s="55"/>
      <c r="AI117" s="55"/>
      <c r="AJ117" s="55"/>
      <c r="AK117" s="55"/>
      <c r="AL117" s="55"/>
    </row>
    <row r="118" spans="1:38" s="5" customFormat="1" ht="15">
      <c r="A118" s="79">
        <v>22</v>
      </c>
      <c r="B118" s="53">
        <v>426</v>
      </c>
      <c r="C118" s="54" t="str">
        <f>VLOOKUP(B118,'Уч дев'!$A$3:$H$520,2,FALSE)</f>
        <v>Фомина Ульяна</v>
      </c>
      <c r="D118" s="95" t="str">
        <f>VLOOKUP(B118,'Уч дев'!$A$3:$H$520,3,FALSE)</f>
        <v>2001</v>
      </c>
      <c r="E118" s="45" t="str">
        <f>VLOOKUP(B118,'Уч дев'!$A$3:$H$520,4,FALSE)</f>
        <v>2</v>
      </c>
      <c r="F118" s="54" t="str">
        <f>VLOOKUP(B118,'Уч дев'!$A$3:$H$520,5,FALSE)</f>
        <v>Пензенская</v>
      </c>
      <c r="G118" s="73">
        <f>VLOOKUP(B118,'Уч дев'!$A$3:$H$520,6,FALSE)</f>
        <v>0</v>
      </c>
      <c r="H118" s="99" t="str">
        <f>VLOOKUP(B118,'Уч дев'!$A$3:$H$520,7,FALSE)</f>
        <v>ДЮСШ-6</v>
      </c>
      <c r="I118" s="51">
        <f t="shared" si="9"/>
        <v>28.3</v>
      </c>
      <c r="J118" s="51"/>
      <c r="K118" s="277">
        <f t="shared" si="11"/>
        <v>2</v>
      </c>
      <c r="L118" s="277" t="s">
        <v>746</v>
      </c>
      <c r="M118" s="278">
        <v>28.3</v>
      </c>
      <c r="N118" s="278"/>
      <c r="O118" s="279">
        <f t="shared" si="12"/>
        <v>28.3</v>
      </c>
      <c r="P118" s="280" t="str">
        <f>VLOOKUP(B118,'Уч дев'!$A$3:$H$520,8,FALSE)</f>
        <v>Зинуков А.В, Каташов С.Н.</v>
      </c>
      <c r="Q118" s="61" t="s">
        <v>147</v>
      </c>
      <c r="AF118" s="55"/>
      <c r="AG118" s="55"/>
      <c r="AH118" s="55"/>
      <c r="AI118" s="55"/>
      <c r="AJ118" s="55"/>
      <c r="AK118" s="55"/>
      <c r="AL118" s="55"/>
    </row>
    <row r="119" spans="1:38" s="5" customFormat="1" ht="15">
      <c r="A119" s="79">
        <v>23</v>
      </c>
      <c r="B119" s="53">
        <v>556</v>
      </c>
      <c r="C119" s="54" t="str">
        <f>VLOOKUP(B119,'Уч дев'!$A$3:$H$520,2,FALSE)</f>
        <v>Кудашкина Яна</v>
      </c>
      <c r="D119" s="95" t="str">
        <f>VLOOKUP(B119,'Уч дев'!$A$3:$H$520,3,FALSE)</f>
        <v>2002</v>
      </c>
      <c r="E119" s="45">
        <f>VLOOKUP(B119,'Уч дев'!$A$3:$H$520,4,FALSE)</f>
        <v>2</v>
      </c>
      <c r="F119" s="54" t="str">
        <f>VLOOKUP(B119,'Уч дев'!$A$3:$H$520,5,FALSE)</f>
        <v>Самарская</v>
      </c>
      <c r="G119" s="73">
        <f>VLOOKUP(B119,'Уч дев'!$A$3:$H$520,6,FALSE)</f>
        <v>0</v>
      </c>
      <c r="H119" s="99" t="str">
        <f>VLOOKUP(B119,'Уч дев'!$A$3:$H$520,7,FALSE)</f>
        <v xml:space="preserve"> СДЮСШОР-2</v>
      </c>
      <c r="I119" s="51">
        <f t="shared" si="9"/>
        <v>28.4</v>
      </c>
      <c r="J119" s="51"/>
      <c r="K119" s="277">
        <f t="shared" si="11"/>
        <v>2</v>
      </c>
      <c r="L119" s="277" t="s">
        <v>746</v>
      </c>
      <c r="M119" s="278">
        <v>28.4</v>
      </c>
      <c r="N119" s="278"/>
      <c r="O119" s="279">
        <f t="shared" si="12"/>
        <v>28.4</v>
      </c>
      <c r="P119" s="280" t="str">
        <f>VLOOKUP(B119,'Уч дев'!$A$3:$H$520,8,FALSE)</f>
        <v>Зайцев И. С., Андронов Ю.В.</v>
      </c>
      <c r="Q119" s="61" t="s">
        <v>146</v>
      </c>
      <c r="AF119" s="55"/>
      <c r="AG119" s="55"/>
      <c r="AH119" s="55"/>
      <c r="AI119" s="55"/>
      <c r="AJ119" s="55"/>
      <c r="AK119" s="55"/>
      <c r="AL119" s="55"/>
    </row>
    <row r="120" spans="1:38" s="5" customFormat="1" ht="15">
      <c r="A120" s="79">
        <v>24</v>
      </c>
      <c r="B120" s="53">
        <v>961</v>
      </c>
      <c r="C120" s="54" t="str">
        <f>VLOOKUP(B120,'Уч дев'!$A$3:$H$520,2,FALSE)</f>
        <v>Жаринова Елена</v>
      </c>
      <c r="D120" s="95" t="str">
        <f>VLOOKUP(B120,'Уч дев'!$A$3:$H$520,3,FALSE)</f>
        <v>2002</v>
      </c>
      <c r="E120" s="45" t="str">
        <f>VLOOKUP(B120,'Уч дев'!$A$3:$H$520,4,FALSE)</f>
        <v>2</v>
      </c>
      <c r="F120" s="54" t="str">
        <f>VLOOKUP(B120,'Уч дев'!$A$3:$H$520,5,FALSE)</f>
        <v>Саратовская</v>
      </c>
      <c r="G120" s="73">
        <f>VLOOKUP(B120,'Уч дев'!$A$3:$H$520,6,FALSE)</f>
        <v>0</v>
      </c>
      <c r="H120" s="99" t="str">
        <f>VLOOKUP(B120,'Уч дев'!$A$3:$H$520,7,FALSE)</f>
        <v>СДЮСШОР-6</v>
      </c>
      <c r="I120" s="51">
        <f t="shared" si="9"/>
        <v>28.5</v>
      </c>
      <c r="J120" s="51"/>
      <c r="K120" s="277">
        <f t="shared" si="11"/>
        <v>2</v>
      </c>
      <c r="L120" s="277" t="s">
        <v>746</v>
      </c>
      <c r="M120" s="278">
        <v>28.5</v>
      </c>
      <c r="N120" s="278"/>
      <c r="O120" s="279">
        <f t="shared" si="12"/>
        <v>28.5</v>
      </c>
      <c r="P120" s="280" t="str">
        <f>VLOOKUP(B120,'Уч дев'!$A$3:$H$520,8,FALSE)</f>
        <v>Тихненко С.Г.</v>
      </c>
      <c r="Q120" s="61" t="s">
        <v>147</v>
      </c>
      <c r="AF120" s="55"/>
      <c r="AG120" s="55"/>
      <c r="AH120" s="55"/>
      <c r="AI120" s="55"/>
      <c r="AJ120" s="55"/>
      <c r="AK120" s="55"/>
      <c r="AL120" s="55"/>
    </row>
    <row r="121" spans="1:38" s="5" customFormat="1" ht="15">
      <c r="A121" s="79">
        <v>24</v>
      </c>
      <c r="B121" s="53">
        <v>240</v>
      </c>
      <c r="C121" s="54" t="str">
        <f>VLOOKUP(B121,'Уч дев'!$A$3:$H$520,2,FALSE)</f>
        <v>Лазарчева Валерия</v>
      </c>
      <c r="D121" s="95" t="str">
        <f>VLOOKUP(B121,'Уч дев'!$A$3:$H$520,3,FALSE)</f>
        <v>2001</v>
      </c>
      <c r="E121" s="45" t="str">
        <f>VLOOKUP(B121,'Уч дев'!$A$3:$H$520,4,FALSE)</f>
        <v>1</v>
      </c>
      <c r="F121" s="54" t="str">
        <f>VLOOKUP(B121,'Уч дев'!$A$3:$H$520,5,FALSE)</f>
        <v>Пензенская</v>
      </c>
      <c r="G121" s="73">
        <f>VLOOKUP(B121,'Уч дев'!$A$3:$H$520,6,FALSE)</f>
        <v>0</v>
      </c>
      <c r="H121" s="99" t="str">
        <f>VLOOKUP(B121,'Уч дев'!$A$3:$H$520,7,FALSE)</f>
        <v>СДЮСШОР Заречный</v>
      </c>
      <c r="I121" s="51">
        <f t="shared" si="9"/>
        <v>28.5</v>
      </c>
      <c r="J121" s="51"/>
      <c r="K121" s="277">
        <f t="shared" si="11"/>
        <v>2</v>
      </c>
      <c r="L121" s="277" t="s">
        <v>746</v>
      </c>
      <c r="M121" s="278">
        <v>28.5</v>
      </c>
      <c r="N121" s="278"/>
      <c r="O121" s="279">
        <f t="shared" si="12"/>
        <v>28.5</v>
      </c>
      <c r="P121" s="280" t="str">
        <f>VLOOKUP(B121,'Уч дев'!$A$3:$H$520,8,FALSE)</f>
        <v>Жиженкова С.С.</v>
      </c>
      <c r="Q121" s="61" t="s">
        <v>146</v>
      </c>
      <c r="AF121" s="55"/>
      <c r="AG121" s="55"/>
      <c r="AH121" s="55"/>
      <c r="AI121" s="55"/>
      <c r="AJ121" s="55"/>
      <c r="AK121" s="55"/>
      <c r="AL121" s="55"/>
    </row>
    <row r="122" spans="1:38" s="5" customFormat="1" ht="15">
      <c r="A122" s="79">
        <v>26</v>
      </c>
      <c r="B122" s="53">
        <v>484</v>
      </c>
      <c r="C122" s="54" t="str">
        <f>VLOOKUP(B122,'Уч дев'!$A$3:$H$520,2,FALSE)</f>
        <v>Волкова Алена</v>
      </c>
      <c r="D122" s="95" t="str">
        <f>VLOOKUP(B122,'Уч дев'!$A$3:$H$520,3,FALSE)</f>
        <v>2001</v>
      </c>
      <c r="E122" s="45" t="str">
        <f>VLOOKUP(B122,'Уч дев'!$A$3:$H$520,4,FALSE)</f>
        <v>1</v>
      </c>
      <c r="F122" s="54" t="str">
        <f>VLOOKUP(B122,'Уч дев'!$A$3:$H$520,5,FALSE)</f>
        <v>Пензенская</v>
      </c>
      <c r="G122" s="73">
        <f>VLOOKUP(B122,'Уч дев'!$A$3:$H$520,6,FALSE)</f>
        <v>0</v>
      </c>
      <c r="H122" s="99" t="str">
        <f>VLOOKUP(B122,'Уч дев'!$A$3:$H$520,7,FALSE)</f>
        <v>ДЮСШ-6</v>
      </c>
      <c r="I122" s="51">
        <f t="shared" si="9"/>
        <v>28.6</v>
      </c>
      <c r="J122" s="51"/>
      <c r="K122" s="277">
        <f t="shared" si="11"/>
        <v>3</v>
      </c>
      <c r="L122" s="277" t="s">
        <v>746</v>
      </c>
      <c r="M122" s="278">
        <v>28.6</v>
      </c>
      <c r="N122" s="278"/>
      <c r="O122" s="279">
        <f t="shared" si="12"/>
        <v>28.6</v>
      </c>
      <c r="P122" s="280" t="str">
        <f>VLOOKUP(B122,'Уч дев'!$A$3:$H$520,8,FALSE)</f>
        <v>Красновы Р.Б. К.И.</v>
      </c>
      <c r="Q122" s="61" t="s">
        <v>150</v>
      </c>
      <c r="AF122" s="55"/>
      <c r="AG122" s="55"/>
      <c r="AH122" s="55"/>
      <c r="AI122" s="55"/>
      <c r="AJ122" s="55"/>
      <c r="AK122" s="55"/>
      <c r="AL122" s="55"/>
    </row>
    <row r="123" spans="1:38" s="5" customFormat="1" ht="15">
      <c r="A123" s="79">
        <v>27</v>
      </c>
      <c r="B123" s="53">
        <v>393</v>
      </c>
      <c r="C123" s="54" t="str">
        <f>VLOOKUP(B123,'Уч дев'!$A$3:$H$520,2,FALSE)</f>
        <v>Харитонова Арина</v>
      </c>
      <c r="D123" s="95" t="str">
        <f>VLOOKUP(B123,'Уч дев'!$A$3:$H$520,3,FALSE)</f>
        <v>2002</v>
      </c>
      <c r="E123" s="45"/>
      <c r="F123" s="54" t="str">
        <f>VLOOKUP(B123,'Уч дев'!$A$3:$H$520,5,FALSE)</f>
        <v>Пензенская</v>
      </c>
      <c r="G123" s="73">
        <f>VLOOKUP(B123,'Уч дев'!$A$3:$H$520,6,FALSE)</f>
        <v>0</v>
      </c>
      <c r="H123" s="99" t="str">
        <f>VLOOKUP(B123,'Уч дев'!$A$3:$H$520,7,FALSE)</f>
        <v>ДЮСШ-2 Кузнецк</v>
      </c>
      <c r="I123" s="51">
        <f t="shared" si="9"/>
        <v>28.8</v>
      </c>
      <c r="J123" s="51"/>
      <c r="K123" s="277">
        <f t="shared" si="11"/>
        <v>3</v>
      </c>
      <c r="L123" s="277" t="s">
        <v>746</v>
      </c>
      <c r="M123" s="278">
        <v>28.8</v>
      </c>
      <c r="N123" s="278"/>
      <c r="O123" s="279">
        <f t="shared" si="12"/>
        <v>28.8</v>
      </c>
      <c r="P123" s="280" t="str">
        <f>VLOOKUP(B123,'Уч дев'!$A$3:$H$520,8,FALSE)</f>
        <v>Акатьев В.В</v>
      </c>
      <c r="Q123" s="61" t="s">
        <v>147</v>
      </c>
      <c r="AF123" s="55"/>
      <c r="AG123" s="55"/>
      <c r="AH123" s="55"/>
      <c r="AI123" s="55"/>
      <c r="AJ123" s="55"/>
      <c r="AK123" s="55"/>
      <c r="AL123" s="55"/>
    </row>
    <row r="124" spans="1:38" s="5" customFormat="1" ht="15">
      <c r="A124" s="79">
        <v>27</v>
      </c>
      <c r="B124" s="53">
        <v>375</v>
      </c>
      <c r="C124" s="54" t="str">
        <f>VLOOKUP(B124,'Уч дев'!$A$3:$H$520,2,FALSE)</f>
        <v>Боронова Ульяна</v>
      </c>
      <c r="D124" s="95" t="str">
        <f>VLOOKUP(B124,'Уч дев'!$A$3:$H$520,3,FALSE)</f>
        <v>2002</v>
      </c>
      <c r="E124" s="45"/>
      <c r="F124" s="54" t="str">
        <f>VLOOKUP(B124,'Уч дев'!$A$3:$H$520,5,FALSE)</f>
        <v>Пензенская</v>
      </c>
      <c r="G124" s="73">
        <f>VLOOKUP(B124,'Уч дев'!$A$3:$H$520,6,FALSE)</f>
        <v>0</v>
      </c>
      <c r="H124" s="99" t="str">
        <f>VLOOKUP(B124,'Уч дев'!$A$3:$H$520,7,FALSE)</f>
        <v>ДЮСШ-2 Кузнецк</v>
      </c>
      <c r="I124" s="51">
        <f t="shared" si="9"/>
        <v>28.8</v>
      </c>
      <c r="J124" s="51"/>
      <c r="K124" s="277">
        <f t="shared" si="11"/>
        <v>3</v>
      </c>
      <c r="L124" s="277" t="s">
        <v>746</v>
      </c>
      <c r="M124" s="278">
        <v>28.8</v>
      </c>
      <c r="N124" s="278"/>
      <c r="O124" s="279">
        <f t="shared" si="12"/>
        <v>28.8</v>
      </c>
      <c r="P124" s="280" t="str">
        <f>VLOOKUP(B124,'Уч дев'!$A$3:$H$520,8,FALSE)</f>
        <v>Смирнова Е.Н., Ермакова Н.В</v>
      </c>
      <c r="Q124" s="61" t="s">
        <v>147</v>
      </c>
      <c r="AF124" s="55"/>
      <c r="AG124" s="55"/>
      <c r="AH124" s="55"/>
      <c r="AI124" s="55"/>
      <c r="AJ124" s="55"/>
      <c r="AK124" s="55"/>
      <c r="AL124" s="55"/>
    </row>
    <row r="125" spans="1:38" s="5" customFormat="1" ht="15">
      <c r="A125" s="79">
        <v>29</v>
      </c>
      <c r="B125" s="53">
        <v>357</v>
      </c>
      <c r="C125" s="54" t="str">
        <f>VLOOKUP(B125,'Уч дев'!$A$3:$H$520,2,FALSE)</f>
        <v>Зябирова Зарина</v>
      </c>
      <c r="D125" s="95" t="str">
        <f>VLOOKUP(B125,'Уч дев'!$A$3:$H$520,3,FALSE)</f>
        <v>2002</v>
      </c>
      <c r="E125" s="45" t="str">
        <f>VLOOKUP(B125,'Уч дев'!$A$3:$H$520,4,FALSE)</f>
        <v>2</v>
      </c>
      <c r="F125" s="54" t="str">
        <f>VLOOKUP(B125,'Уч дев'!$A$3:$H$520,5,FALSE)</f>
        <v>Пензенская</v>
      </c>
      <c r="G125" s="73">
        <f>VLOOKUP(B125,'Уч дев'!$A$3:$H$520,6,FALSE)</f>
        <v>0</v>
      </c>
      <c r="H125" s="99" t="str">
        <f>VLOOKUP(B125,'Уч дев'!$A$3:$H$520,7,FALSE)</f>
        <v>Губ.лицей</v>
      </c>
      <c r="I125" s="51">
        <f t="shared" si="9"/>
        <v>29</v>
      </c>
      <c r="J125" s="51"/>
      <c r="K125" s="277">
        <f t="shared" si="11"/>
        <v>3</v>
      </c>
      <c r="L125" s="277" t="s">
        <v>746</v>
      </c>
      <c r="M125" s="278">
        <v>29</v>
      </c>
      <c r="N125" s="278"/>
      <c r="O125" s="279">
        <f t="shared" si="12"/>
        <v>29</v>
      </c>
      <c r="P125" s="280" t="str">
        <f>VLOOKUP(B125,'Уч дев'!$A$3:$H$520,8,FALSE)</f>
        <v>Шиндин Н.Г</v>
      </c>
      <c r="Q125" s="61" t="s">
        <v>146</v>
      </c>
      <c r="AF125" s="55"/>
      <c r="AG125" s="55"/>
      <c r="AH125" s="55"/>
      <c r="AI125" s="55"/>
      <c r="AJ125" s="55"/>
      <c r="AK125" s="55"/>
      <c r="AL125" s="55"/>
    </row>
    <row r="126" spans="1:38" s="5" customFormat="1" ht="15">
      <c r="A126" s="79">
        <v>30</v>
      </c>
      <c r="B126" s="53">
        <v>441</v>
      </c>
      <c r="C126" s="54" t="str">
        <f>VLOOKUP(B126,'Уч дев'!$A$3:$H$520,2,FALSE)</f>
        <v>Тюсенко Мария</v>
      </c>
      <c r="D126" s="95" t="str">
        <f>VLOOKUP(B126,'Уч дев'!$A$3:$H$520,3,FALSE)</f>
        <v>2002</v>
      </c>
      <c r="E126" s="45"/>
      <c r="F126" s="54" t="str">
        <f>VLOOKUP(B126,'Уч дев'!$A$3:$H$520,5,FALSE)</f>
        <v>Пензенская</v>
      </c>
      <c r="G126" s="73">
        <f>VLOOKUP(B126,'Уч дев'!$A$3:$H$520,6,FALSE)</f>
        <v>0</v>
      </c>
      <c r="H126" s="99" t="str">
        <f>VLOOKUP(B126,'Уч дев'!$A$3:$H$520,7,FALSE)</f>
        <v>ДЮСШ-6</v>
      </c>
      <c r="I126" s="51">
        <f t="shared" si="9"/>
        <v>29.1</v>
      </c>
      <c r="J126" s="51"/>
      <c r="K126" s="277">
        <f t="shared" si="11"/>
        <v>3</v>
      </c>
      <c r="L126" s="277" t="s">
        <v>746</v>
      </c>
      <c r="M126" s="278">
        <v>29.1</v>
      </c>
      <c r="N126" s="278"/>
      <c r="O126" s="279">
        <f t="shared" si="12"/>
        <v>29.1</v>
      </c>
      <c r="P126" s="280" t="str">
        <f>VLOOKUP(B126,'Уч дев'!$A$3:$H$520,8,FALSE)</f>
        <v>Дубоносова С.В.</v>
      </c>
      <c r="Q126" s="61" t="s">
        <v>146</v>
      </c>
      <c r="AF126" s="55"/>
      <c r="AG126" s="55"/>
      <c r="AH126" s="55"/>
      <c r="AI126" s="55"/>
      <c r="AJ126" s="55"/>
      <c r="AK126" s="55"/>
      <c r="AL126" s="55"/>
    </row>
    <row r="127" spans="1:38" s="5" customFormat="1" ht="15">
      <c r="A127" s="79">
        <v>30</v>
      </c>
      <c r="B127" s="53">
        <v>31</v>
      </c>
      <c r="C127" s="54" t="str">
        <f>VLOOKUP(B127,'Уч дев'!$A$3:$H$520,2,FALSE)</f>
        <v xml:space="preserve">Устякина Наталия </v>
      </c>
      <c r="D127" s="95" t="str">
        <f>VLOOKUP(B127,'Уч дев'!$A$3:$H$520,3,FALSE)</f>
        <v>2001</v>
      </c>
      <c r="E127" s="45" t="str">
        <f>VLOOKUP(B127,'Уч дев'!$A$3:$H$520,4,FALSE)</f>
        <v>2</v>
      </c>
      <c r="F127" s="54" t="str">
        <f>VLOOKUP(B127,'Уч дев'!$A$3:$H$520,5,FALSE)</f>
        <v>Тамбовская</v>
      </c>
      <c r="G127" s="73">
        <f>VLOOKUP(B127,'Уч дев'!$A$3:$H$520,6,FALSE)</f>
        <v>0</v>
      </c>
      <c r="H127" s="99" t="str">
        <f>VLOOKUP(B127,'Уч дев'!$A$3:$H$520,7,FALSE)</f>
        <v>ДЮСШ-1</v>
      </c>
      <c r="I127" s="51">
        <f t="shared" si="9"/>
        <v>29.1</v>
      </c>
      <c r="J127" s="51"/>
      <c r="K127" s="277">
        <f t="shared" si="11"/>
        <v>3</v>
      </c>
      <c r="L127" s="277" t="s">
        <v>746</v>
      </c>
      <c r="M127" s="278">
        <v>29.1</v>
      </c>
      <c r="N127" s="278"/>
      <c r="O127" s="279">
        <f t="shared" si="12"/>
        <v>29.1</v>
      </c>
      <c r="P127" s="280" t="str">
        <f>VLOOKUP(B127,'Уч дев'!$A$3:$H$520,8,FALSE)</f>
        <v>Бонарева С.В.</v>
      </c>
      <c r="Q127" s="61" t="s">
        <v>147</v>
      </c>
      <c r="AF127" s="55"/>
      <c r="AG127" s="55"/>
      <c r="AH127" s="55"/>
      <c r="AI127" s="55"/>
      <c r="AJ127" s="55"/>
      <c r="AK127" s="55"/>
      <c r="AL127" s="55"/>
    </row>
    <row r="128" spans="1:38" s="5" customFormat="1" ht="15">
      <c r="A128" s="79">
        <v>32</v>
      </c>
      <c r="B128" s="53">
        <v>440</v>
      </c>
      <c r="C128" s="54" t="str">
        <f>VLOOKUP(B128,'Уч дев'!$A$3:$H$520,2,FALSE)</f>
        <v>Безяева Анастасия</v>
      </c>
      <c r="D128" s="95" t="str">
        <f>VLOOKUP(B128,'Уч дев'!$A$3:$H$520,3,FALSE)</f>
        <v>2001</v>
      </c>
      <c r="E128" s="45" t="str">
        <f>VLOOKUP(B128,'Уч дев'!$A$3:$H$520,4,FALSE)</f>
        <v>2</v>
      </c>
      <c r="F128" s="54" t="str">
        <f>VLOOKUP(B128,'Уч дев'!$A$3:$H$520,5,FALSE)</f>
        <v>Пензенская</v>
      </c>
      <c r="G128" s="73">
        <f>VLOOKUP(B128,'Уч дев'!$A$3:$H$520,6,FALSE)</f>
        <v>0</v>
      </c>
      <c r="H128" s="99" t="str">
        <f>VLOOKUP(B128,'Уч дев'!$A$3:$H$520,7,FALSE)</f>
        <v>ДЮСШ-6</v>
      </c>
      <c r="I128" s="51">
        <f t="shared" si="9"/>
        <v>29.2</v>
      </c>
      <c r="J128" s="51"/>
      <c r="K128" s="277">
        <f t="shared" si="11"/>
        <v>3</v>
      </c>
      <c r="L128" s="277" t="s">
        <v>746</v>
      </c>
      <c r="M128" s="278">
        <v>29.2</v>
      </c>
      <c r="N128" s="278"/>
      <c r="O128" s="279">
        <f t="shared" si="12"/>
        <v>29.2</v>
      </c>
      <c r="P128" s="280" t="str">
        <f>VLOOKUP(B128,'Уч дев'!$A$3:$H$520,8,FALSE)</f>
        <v>Дубоносова С.В.</v>
      </c>
      <c r="Q128" s="61" t="s">
        <v>147</v>
      </c>
      <c r="AF128" s="55"/>
      <c r="AG128" s="55"/>
      <c r="AH128" s="55"/>
      <c r="AI128" s="55"/>
      <c r="AJ128" s="55"/>
      <c r="AK128" s="55"/>
      <c r="AL128" s="55"/>
    </row>
    <row r="129" spans="1:38" s="5" customFormat="1" ht="15">
      <c r="A129" s="79">
        <v>32</v>
      </c>
      <c r="B129" s="53">
        <v>224</v>
      </c>
      <c r="C129" s="54" t="str">
        <f>VLOOKUP(B129,'Уч дев'!$A$3:$H$520,2,FALSE)</f>
        <v>Банникова Екатерина</v>
      </c>
      <c r="D129" s="95" t="str">
        <f>VLOOKUP(B129,'Уч дев'!$A$3:$H$520,3,FALSE)</f>
        <v>2001</v>
      </c>
      <c r="E129" s="45" t="str">
        <f>VLOOKUP(B129,'Уч дев'!$A$3:$H$520,4,FALSE)</f>
        <v>2</v>
      </c>
      <c r="F129" s="54" t="str">
        <f>VLOOKUP(B129,'Уч дев'!$A$3:$H$520,5,FALSE)</f>
        <v>Пензенская</v>
      </c>
      <c r="G129" s="73">
        <f>VLOOKUP(B129,'Уч дев'!$A$3:$H$520,6,FALSE)</f>
        <v>0</v>
      </c>
      <c r="H129" s="99" t="str">
        <f>VLOOKUP(B129,'Уч дев'!$A$3:$H$520,7,FALSE)</f>
        <v>КСШОР</v>
      </c>
      <c r="I129" s="51">
        <f t="shared" ref="I129:I151" si="13">M129</f>
        <v>29.2</v>
      </c>
      <c r="J129" s="51"/>
      <c r="K129" s="277">
        <f t="shared" ref="K129:K144" si="14">LOOKUP(O129,$V$1:$AD$1,$V$2:$AD$2)</f>
        <v>3</v>
      </c>
      <c r="L129" s="277" t="s">
        <v>746</v>
      </c>
      <c r="M129" s="278">
        <v>29.2</v>
      </c>
      <c r="N129" s="278"/>
      <c r="O129" s="279">
        <f t="shared" ref="O129:O151" si="15">SMALL(M129:N129,1)+0</f>
        <v>29.2</v>
      </c>
      <c r="P129" s="280" t="str">
        <f>VLOOKUP(B129,'Уч дев'!$A$3:$H$520,8,FALSE)</f>
        <v>Копылова О.Н.</v>
      </c>
      <c r="Q129" s="61" t="s">
        <v>147</v>
      </c>
      <c r="AF129" s="55"/>
      <c r="AG129" s="55"/>
      <c r="AH129" s="55"/>
      <c r="AI129" s="55"/>
      <c r="AJ129" s="55"/>
      <c r="AK129" s="55"/>
      <c r="AL129" s="55"/>
    </row>
    <row r="130" spans="1:38" s="5" customFormat="1" ht="15">
      <c r="A130" s="79">
        <v>34</v>
      </c>
      <c r="B130" s="53">
        <v>27</v>
      </c>
      <c r="C130" s="54" t="str">
        <f>VLOOKUP(B130,'Уч дев'!$A$3:$H$520,2,FALSE)</f>
        <v xml:space="preserve">Гаранина Полина </v>
      </c>
      <c r="D130" s="95" t="str">
        <f>VLOOKUP(B130,'Уч дев'!$A$3:$H$520,3,FALSE)</f>
        <v>2001</v>
      </c>
      <c r="E130" s="45" t="str">
        <f>VLOOKUP(B130,'Уч дев'!$A$3:$H$520,4,FALSE)</f>
        <v>1</v>
      </c>
      <c r="F130" s="54" t="str">
        <f>VLOOKUP(B130,'Уч дев'!$A$3:$H$520,5,FALSE)</f>
        <v>Тамбовская</v>
      </c>
      <c r="G130" s="73">
        <f>VLOOKUP(B130,'Уч дев'!$A$3:$H$520,6,FALSE)</f>
        <v>0</v>
      </c>
      <c r="H130" s="99" t="str">
        <f>VLOOKUP(B130,'Уч дев'!$A$3:$H$520,7,FALSE)</f>
        <v>ДЮСШ-1</v>
      </c>
      <c r="I130" s="51">
        <f t="shared" si="13"/>
        <v>29.4</v>
      </c>
      <c r="J130" s="51"/>
      <c r="K130" s="277">
        <f t="shared" si="14"/>
        <v>3</v>
      </c>
      <c r="L130" s="277" t="s">
        <v>746</v>
      </c>
      <c r="M130" s="278">
        <v>29.4</v>
      </c>
      <c r="N130" s="278"/>
      <c r="O130" s="279">
        <f t="shared" si="15"/>
        <v>29.4</v>
      </c>
      <c r="P130" s="280" t="str">
        <f>VLOOKUP(B130,'Уч дев'!$A$3:$H$520,8,FALSE)</f>
        <v>Чернова Г.Н.</v>
      </c>
      <c r="Q130" s="61" t="s">
        <v>150</v>
      </c>
      <c r="AF130" s="55"/>
      <c r="AG130" s="55"/>
      <c r="AH130" s="55"/>
      <c r="AI130" s="55"/>
      <c r="AJ130" s="55"/>
      <c r="AK130" s="55"/>
      <c r="AL130" s="55"/>
    </row>
    <row r="131" spans="1:38" s="5" customFormat="1" ht="15">
      <c r="A131" s="79">
        <v>35</v>
      </c>
      <c r="B131" s="53">
        <v>442</v>
      </c>
      <c r="C131" s="54" t="str">
        <f>VLOOKUP(B131,'Уч дев'!$A$3:$H$520,2,FALSE)</f>
        <v>Павлова Татьяна</v>
      </c>
      <c r="D131" s="95" t="str">
        <f>VLOOKUP(B131,'Уч дев'!$A$3:$H$520,3,FALSE)</f>
        <v>2001</v>
      </c>
      <c r="E131" s="45" t="str">
        <f>VLOOKUP(B131,'Уч дев'!$A$3:$H$520,4,FALSE)</f>
        <v>2</v>
      </c>
      <c r="F131" s="54" t="str">
        <f>VLOOKUP(B131,'Уч дев'!$A$3:$H$520,5,FALSE)</f>
        <v>Пензенская</v>
      </c>
      <c r="G131" s="73">
        <f>VLOOKUP(B131,'Уч дев'!$A$3:$H$520,6,FALSE)</f>
        <v>0</v>
      </c>
      <c r="H131" s="99" t="str">
        <f>VLOOKUP(B131,'Уч дев'!$A$3:$H$520,7,FALSE)</f>
        <v>ДЮСШ-6</v>
      </c>
      <c r="I131" s="51">
        <f t="shared" si="13"/>
        <v>29.5</v>
      </c>
      <c r="J131" s="51"/>
      <c r="K131" s="277">
        <f t="shared" si="14"/>
        <v>3</v>
      </c>
      <c r="L131" s="277" t="s">
        <v>746</v>
      </c>
      <c r="M131" s="278">
        <v>29.5</v>
      </c>
      <c r="N131" s="278"/>
      <c r="O131" s="279">
        <f t="shared" si="15"/>
        <v>29.5</v>
      </c>
      <c r="P131" s="280" t="str">
        <f>VLOOKUP(B131,'Уч дев'!$A$3:$H$520,8,FALSE)</f>
        <v>Дубоносова С.В.</v>
      </c>
      <c r="Q131" s="61" t="s">
        <v>147</v>
      </c>
      <c r="AF131" s="55"/>
      <c r="AG131" s="55"/>
      <c r="AH131" s="55"/>
      <c r="AI131" s="55"/>
      <c r="AJ131" s="55"/>
      <c r="AK131" s="55"/>
      <c r="AL131" s="55"/>
    </row>
    <row r="132" spans="1:38" s="5" customFormat="1" ht="15">
      <c r="A132" s="79">
        <v>36</v>
      </c>
      <c r="B132" s="53">
        <v>443</v>
      </c>
      <c r="C132" s="54" t="str">
        <f>VLOOKUP(B132,'Уч дев'!$A$3:$H$520,2,FALSE)</f>
        <v>Баландина Светлана</v>
      </c>
      <c r="D132" s="95" t="str">
        <f>VLOOKUP(B132,'Уч дев'!$A$3:$H$520,3,FALSE)</f>
        <v>2001</v>
      </c>
      <c r="E132" s="45"/>
      <c r="F132" s="54" t="str">
        <f>VLOOKUP(B132,'Уч дев'!$A$3:$H$520,5,FALSE)</f>
        <v>Пензенская</v>
      </c>
      <c r="G132" s="73">
        <f>VLOOKUP(B132,'Уч дев'!$A$3:$H$520,6,FALSE)</f>
        <v>0</v>
      </c>
      <c r="H132" s="99" t="str">
        <f>VLOOKUP(B132,'Уч дев'!$A$3:$H$520,7,FALSE)</f>
        <v>ДЮСШ-6</v>
      </c>
      <c r="I132" s="51">
        <f t="shared" si="13"/>
        <v>29.9</v>
      </c>
      <c r="J132" s="51"/>
      <c r="K132" s="277">
        <f t="shared" si="14"/>
        <v>3</v>
      </c>
      <c r="L132" s="277" t="s">
        <v>746</v>
      </c>
      <c r="M132" s="278">
        <v>29.9</v>
      </c>
      <c r="N132" s="278"/>
      <c r="O132" s="279">
        <f t="shared" si="15"/>
        <v>29.9</v>
      </c>
      <c r="P132" s="280" t="str">
        <f>VLOOKUP(B132,'Уч дев'!$A$3:$H$520,8,FALSE)</f>
        <v>Дубоносова С.В.</v>
      </c>
      <c r="Q132" s="61" t="s">
        <v>147</v>
      </c>
      <c r="AF132" s="55"/>
      <c r="AG132" s="55"/>
      <c r="AH132" s="55"/>
      <c r="AI132" s="55"/>
      <c r="AJ132" s="55"/>
      <c r="AK132" s="55"/>
      <c r="AL132" s="55"/>
    </row>
    <row r="133" spans="1:38" s="5" customFormat="1" ht="15">
      <c r="A133" s="79">
        <v>37</v>
      </c>
      <c r="B133" s="53">
        <v>243</v>
      </c>
      <c r="C133" s="54" t="str">
        <f>VLOOKUP(B133,'Уч дев'!$A$3:$H$520,2,FALSE)</f>
        <v>Новичкова Полина</v>
      </c>
      <c r="D133" s="95" t="str">
        <f>VLOOKUP(B133,'Уч дев'!$A$3:$H$520,3,FALSE)</f>
        <v>2002</v>
      </c>
      <c r="E133" s="45" t="str">
        <f>VLOOKUP(B133,'Уч дев'!$A$3:$H$520,4,FALSE)</f>
        <v>3</v>
      </c>
      <c r="F133" s="54" t="str">
        <f>VLOOKUP(B133,'Уч дев'!$A$3:$H$520,5,FALSE)</f>
        <v>Пензенская</v>
      </c>
      <c r="G133" s="73">
        <f>VLOOKUP(B133,'Уч дев'!$A$3:$H$520,6,FALSE)</f>
        <v>0</v>
      </c>
      <c r="H133" s="99" t="str">
        <f>VLOOKUP(B133,'Уч дев'!$A$3:$H$520,7,FALSE)</f>
        <v>ДЮСШ Бессоновка</v>
      </c>
      <c r="I133" s="51">
        <f t="shared" si="13"/>
        <v>30</v>
      </c>
      <c r="J133" s="51"/>
      <c r="K133" s="277">
        <f t="shared" si="14"/>
        <v>3</v>
      </c>
      <c r="L133" s="277" t="s">
        <v>746</v>
      </c>
      <c r="M133" s="278">
        <v>30</v>
      </c>
      <c r="N133" s="278"/>
      <c r="O133" s="279">
        <f t="shared" si="15"/>
        <v>30</v>
      </c>
      <c r="P133" s="280" t="str">
        <f>VLOOKUP(B133,'Уч дев'!$A$3:$H$520,8,FALSE)</f>
        <v>Аношин О.В.,Гарынов А.А.</v>
      </c>
      <c r="Q133" s="61" t="s">
        <v>150</v>
      </c>
      <c r="AF133" s="55"/>
      <c r="AG133" s="55"/>
      <c r="AH133" s="55"/>
      <c r="AI133" s="55"/>
      <c r="AJ133" s="55"/>
      <c r="AK133" s="55"/>
      <c r="AL133" s="55"/>
    </row>
    <row r="134" spans="1:38" s="5" customFormat="1" ht="15">
      <c r="A134" s="79">
        <v>37</v>
      </c>
      <c r="B134" s="53">
        <v>615</v>
      </c>
      <c r="C134" s="54" t="str">
        <f>VLOOKUP(B134,'Уч дев'!$A$3:$H$520,2,FALSE)</f>
        <v>Ященко Ксения</v>
      </c>
      <c r="D134" s="95" t="str">
        <f>VLOOKUP(B134,'Уч дев'!$A$3:$H$520,3,FALSE)</f>
        <v>2002</v>
      </c>
      <c r="E134" s="45" t="str">
        <f>VLOOKUP(B134,'Уч дев'!$A$3:$H$520,4,FALSE)</f>
        <v>3</v>
      </c>
      <c r="F134" s="54" t="str">
        <f>VLOOKUP(B134,'Уч дев'!$A$3:$H$520,5,FALSE)</f>
        <v>Саратовская</v>
      </c>
      <c r="G134" s="73">
        <f>VLOOKUP(B134,'Уч дев'!$A$3:$H$520,6,FALSE)</f>
        <v>0</v>
      </c>
      <c r="H134" s="99" t="str">
        <f>VLOOKUP(B134,'Уч дев'!$A$3:$H$520,7,FALSE)</f>
        <v>ДЮСШ Энгельс</v>
      </c>
      <c r="I134" s="51">
        <f t="shared" si="13"/>
        <v>30</v>
      </c>
      <c r="J134" s="51"/>
      <c r="K134" s="277">
        <f t="shared" si="14"/>
        <v>3</v>
      </c>
      <c r="L134" s="277" t="s">
        <v>746</v>
      </c>
      <c r="M134" s="278">
        <v>30</v>
      </c>
      <c r="N134" s="278"/>
      <c r="O134" s="279">
        <f t="shared" si="15"/>
        <v>30</v>
      </c>
      <c r="P134" s="280" t="str">
        <f>VLOOKUP(B134,'Уч дев'!$A$3:$H$520,8,FALSE)</f>
        <v>Ромашко М.А.</v>
      </c>
      <c r="Q134" s="61" t="s">
        <v>150</v>
      </c>
      <c r="AF134" s="55"/>
      <c r="AG134" s="55"/>
      <c r="AH134" s="55"/>
      <c r="AI134" s="55"/>
      <c r="AJ134" s="55"/>
      <c r="AK134" s="55"/>
      <c r="AL134" s="55"/>
    </row>
    <row r="135" spans="1:38" s="5" customFormat="1" ht="15">
      <c r="A135" s="79">
        <v>39</v>
      </c>
      <c r="B135" s="53">
        <v>557</v>
      </c>
      <c r="C135" s="54" t="str">
        <f>VLOOKUP(B135,'Уч дев'!$A$3:$H$520,2,FALSE)</f>
        <v>Носова Алина</v>
      </c>
      <c r="D135" s="95">
        <f>VLOOKUP(B135,'Уч дев'!$A$3:$H$520,3,FALSE)</f>
        <v>2001</v>
      </c>
      <c r="E135" s="45">
        <f>VLOOKUP(B135,'Уч дев'!$A$3:$H$520,4,FALSE)</f>
        <v>2</v>
      </c>
      <c r="F135" s="54" t="str">
        <f>VLOOKUP(B135,'Уч дев'!$A$3:$H$520,5,FALSE)</f>
        <v>Самарская</v>
      </c>
      <c r="G135" s="73">
        <f>VLOOKUP(B135,'Уч дев'!$A$3:$H$520,6,FALSE)</f>
        <v>0</v>
      </c>
      <c r="H135" s="99" t="str">
        <f>VLOOKUP(B135,'Уч дев'!$A$3:$H$520,7,FALSE)</f>
        <v xml:space="preserve"> СДЮСШОР 2</v>
      </c>
      <c r="I135" s="51">
        <f t="shared" si="13"/>
        <v>30.3</v>
      </c>
      <c r="J135" s="51"/>
      <c r="K135" s="277">
        <f t="shared" si="14"/>
        <v>3</v>
      </c>
      <c r="L135" s="277" t="s">
        <v>746</v>
      </c>
      <c r="M135" s="278">
        <v>30.3</v>
      </c>
      <c r="N135" s="278"/>
      <c r="O135" s="279">
        <f t="shared" si="15"/>
        <v>30.3</v>
      </c>
      <c r="P135" s="280" t="str">
        <f>VLOOKUP(B135,'Уч дев'!$A$3:$H$520,8,FALSE)</f>
        <v>Кулешова М.В.</v>
      </c>
      <c r="Q135" s="61" t="s">
        <v>150</v>
      </c>
      <c r="AF135" s="55"/>
      <c r="AG135" s="55"/>
      <c r="AH135" s="55"/>
      <c r="AI135" s="55"/>
      <c r="AJ135" s="55"/>
      <c r="AK135" s="55"/>
      <c r="AL135" s="55"/>
    </row>
    <row r="136" spans="1:38" s="5" customFormat="1" ht="15">
      <c r="A136" s="79">
        <v>40</v>
      </c>
      <c r="B136" s="53">
        <v>612</v>
      </c>
      <c r="C136" s="54" t="str">
        <f>VLOOKUP(B136,'Уч дев'!$A$3:$H$520,2,FALSE)</f>
        <v>Лайтер Полина</v>
      </c>
      <c r="D136" s="95" t="str">
        <f>VLOOKUP(B136,'Уч дев'!$A$3:$H$520,3,FALSE)</f>
        <v>2002</v>
      </c>
      <c r="E136" s="45" t="str">
        <f>VLOOKUP(B136,'Уч дев'!$A$3:$H$520,4,FALSE)</f>
        <v>3</v>
      </c>
      <c r="F136" s="54" t="str">
        <f>VLOOKUP(B136,'Уч дев'!$A$3:$H$520,5,FALSE)</f>
        <v>Саратовская</v>
      </c>
      <c r="G136" s="73">
        <f>VLOOKUP(B136,'Уч дев'!$A$3:$H$520,6,FALSE)</f>
        <v>0</v>
      </c>
      <c r="H136" s="99" t="str">
        <f>VLOOKUP(B136,'Уч дев'!$A$3:$H$520,7,FALSE)</f>
        <v>ДЮСШ Энгельс</v>
      </c>
      <c r="I136" s="51">
        <f t="shared" si="13"/>
        <v>30.7</v>
      </c>
      <c r="J136" s="51"/>
      <c r="K136" s="277">
        <f t="shared" si="14"/>
        <v>3</v>
      </c>
      <c r="L136" s="277" t="s">
        <v>746</v>
      </c>
      <c r="M136" s="278">
        <v>30.7</v>
      </c>
      <c r="N136" s="278"/>
      <c r="O136" s="279">
        <f t="shared" si="15"/>
        <v>30.7</v>
      </c>
      <c r="P136" s="280" t="str">
        <f>VLOOKUP(B136,'Уч дев'!$A$3:$H$520,8,FALSE)</f>
        <v>Ромашко М.А.</v>
      </c>
      <c r="Q136" s="61" t="s">
        <v>150</v>
      </c>
      <c r="AF136" s="55"/>
      <c r="AG136" s="55"/>
      <c r="AH136" s="55"/>
      <c r="AI136" s="55"/>
      <c r="AJ136" s="55"/>
      <c r="AK136" s="55"/>
      <c r="AL136" s="55"/>
    </row>
    <row r="137" spans="1:38" s="5" customFormat="1" ht="15">
      <c r="A137" s="79">
        <v>41</v>
      </c>
      <c r="B137" s="53">
        <v>600</v>
      </c>
      <c r="C137" s="54" t="str">
        <f>VLOOKUP(B137,'Уч дев'!$A$3:$H$520,2,FALSE)</f>
        <v>Мигунова Алсу</v>
      </c>
      <c r="D137" s="95" t="str">
        <f>VLOOKUP(B137,'Уч дев'!$A$3:$H$520,3,FALSE)</f>
        <v>2002</v>
      </c>
      <c r="E137" s="45" t="str">
        <f>VLOOKUP(B137,'Уч дев'!$A$3:$H$520,4,FALSE)</f>
        <v>2</v>
      </c>
      <c r="F137" s="54" t="str">
        <f>VLOOKUP(B137,'Уч дев'!$A$3:$H$520,5,FALSE)</f>
        <v>Саратовская</v>
      </c>
      <c r="G137" s="73">
        <f>VLOOKUP(B137,'Уч дев'!$A$3:$H$520,6,FALSE)</f>
        <v>0</v>
      </c>
      <c r="H137" s="99" t="str">
        <f>VLOOKUP(B137,'Уч дев'!$A$3:$H$520,7,FALSE)</f>
        <v>СДЮСШОР-6</v>
      </c>
      <c r="I137" s="51">
        <f t="shared" si="13"/>
        <v>30.8</v>
      </c>
      <c r="J137" s="51"/>
      <c r="K137" s="277">
        <f t="shared" si="14"/>
        <v>3</v>
      </c>
      <c r="L137" s="277" t="s">
        <v>746</v>
      </c>
      <c r="M137" s="278">
        <v>30.8</v>
      </c>
      <c r="N137" s="278"/>
      <c r="O137" s="279">
        <f t="shared" si="15"/>
        <v>30.8</v>
      </c>
      <c r="P137" s="280" t="str">
        <f>VLOOKUP(B137,'Уч дев'!$A$3:$H$520,8,FALSE)</f>
        <v>Беликовы Ю.Б., Н.И.</v>
      </c>
      <c r="Q137" s="61" t="s">
        <v>150</v>
      </c>
      <c r="AF137" s="55"/>
      <c r="AG137" s="55"/>
      <c r="AH137" s="55"/>
      <c r="AI137" s="55"/>
      <c r="AJ137" s="55"/>
      <c r="AK137" s="55"/>
      <c r="AL137" s="55"/>
    </row>
    <row r="138" spans="1:38" s="5" customFormat="1" ht="15">
      <c r="A138" s="79">
        <v>41</v>
      </c>
      <c r="B138" s="53">
        <v>570</v>
      </c>
      <c r="C138" s="54" t="str">
        <f>VLOOKUP(B138,'Уч дев'!$A$3:$H$520,2,FALSE)</f>
        <v>Чернышова Ксения</v>
      </c>
      <c r="D138" s="95" t="str">
        <f>VLOOKUP(B138,'Уч дев'!$A$3:$H$520,3,FALSE)</f>
        <v>2002</v>
      </c>
      <c r="E138" s="45"/>
      <c r="F138" s="54" t="str">
        <f>VLOOKUP(B138,'Уч дев'!$A$3:$H$520,5,FALSE)</f>
        <v>Тамбовская</v>
      </c>
      <c r="G138" s="73">
        <f>VLOOKUP(B138,'Уч дев'!$A$3:$H$520,6,FALSE)</f>
        <v>0</v>
      </c>
      <c r="H138" s="99" t="str">
        <f>VLOOKUP(B138,'Уч дев'!$A$3:$H$520,7,FALSE)</f>
        <v>ДЮСШ-2 Котовск</v>
      </c>
      <c r="I138" s="51">
        <f t="shared" si="13"/>
        <v>30.8</v>
      </c>
      <c r="J138" s="51"/>
      <c r="K138" s="277">
        <f t="shared" si="14"/>
        <v>3</v>
      </c>
      <c r="L138" s="277" t="s">
        <v>746</v>
      </c>
      <c r="M138" s="278">
        <v>30.8</v>
      </c>
      <c r="N138" s="278"/>
      <c r="O138" s="279">
        <f t="shared" si="15"/>
        <v>30.8</v>
      </c>
      <c r="P138" s="280" t="str">
        <f>VLOOKUP(B138,'Уч дев'!$A$3:$H$520,8,FALSE)</f>
        <v>Мельникова Е.В.</v>
      </c>
      <c r="Q138" s="61" t="s">
        <v>150</v>
      </c>
      <c r="AF138" s="55"/>
      <c r="AG138" s="55"/>
      <c r="AH138" s="55"/>
      <c r="AI138" s="55"/>
      <c r="AJ138" s="55"/>
      <c r="AK138" s="55"/>
      <c r="AL138" s="55"/>
    </row>
    <row r="139" spans="1:38" s="5" customFormat="1" ht="15">
      <c r="A139" s="79">
        <v>43</v>
      </c>
      <c r="B139" s="53" t="s">
        <v>575</v>
      </c>
      <c r="C139" s="54" t="str">
        <f>VLOOKUP(B139,'Уч дев'!$A$3:$H$520,2,FALSE)</f>
        <v>Баранникова Нина</v>
      </c>
      <c r="D139" s="95" t="str">
        <f>VLOOKUP(B139,'Уч дев'!$A$3:$H$520,3,FALSE)</f>
        <v>2002</v>
      </c>
      <c r="E139" s="45" t="str">
        <f>VLOOKUP(B139,'Уч дев'!$A$3:$H$520,4,FALSE)</f>
        <v>3</v>
      </c>
      <c r="F139" s="54" t="str">
        <f>VLOOKUP(B139,'Уч дев'!$A$3:$H$520,5,FALSE)</f>
        <v>Саратовская</v>
      </c>
      <c r="G139" s="73">
        <f>VLOOKUP(B139,'Уч дев'!$A$3:$H$520,6,FALSE)</f>
        <v>0</v>
      </c>
      <c r="H139" s="99" t="str">
        <f>VLOOKUP(B139,'Уч дев'!$A$3:$H$520,7,FALSE)</f>
        <v>ДЮСШ Энгельс</v>
      </c>
      <c r="I139" s="51">
        <f t="shared" si="13"/>
        <v>30.9</v>
      </c>
      <c r="J139" s="51"/>
      <c r="K139" s="277">
        <f t="shared" si="14"/>
        <v>3</v>
      </c>
      <c r="L139" s="277" t="s">
        <v>746</v>
      </c>
      <c r="M139" s="278">
        <v>30.9</v>
      </c>
      <c r="N139" s="278"/>
      <c r="O139" s="279">
        <f t="shared" si="15"/>
        <v>30.9</v>
      </c>
      <c r="P139" s="280" t="str">
        <f>VLOOKUP(B139,'Уч дев'!$A$3:$H$520,8,FALSE)</f>
        <v>Кудашкина З.К.</v>
      </c>
      <c r="Q139" s="61" t="s">
        <v>147</v>
      </c>
      <c r="AF139" s="55"/>
      <c r="AG139" s="55"/>
      <c r="AH139" s="55"/>
      <c r="AI139" s="55"/>
      <c r="AJ139" s="55"/>
      <c r="AK139" s="55"/>
      <c r="AL139" s="55"/>
    </row>
    <row r="140" spans="1:38" s="5" customFormat="1" ht="15">
      <c r="A140" s="79">
        <v>43</v>
      </c>
      <c r="B140" s="53">
        <v>402</v>
      </c>
      <c r="C140" s="54" t="str">
        <f>VLOOKUP(B140,'Уч дев'!$A$3:$H$520,2,FALSE)</f>
        <v>Алешкина Екатерина</v>
      </c>
      <c r="D140" s="95" t="str">
        <f>VLOOKUP(B140,'Уч дев'!$A$3:$H$520,3,FALSE)</f>
        <v>2002</v>
      </c>
      <c r="E140" s="45" t="str">
        <f>VLOOKUP(B140,'Уч дев'!$A$3:$H$520,4,FALSE)</f>
        <v>3</v>
      </c>
      <c r="F140" s="54" t="str">
        <f>VLOOKUP(B140,'Уч дев'!$A$3:$H$520,5,FALSE)</f>
        <v>Пензенская</v>
      </c>
      <c r="G140" s="73">
        <f>VLOOKUP(B140,'Уч дев'!$A$3:$H$520,6,FALSE)</f>
        <v>0</v>
      </c>
      <c r="H140" s="99" t="str">
        <f>VLOOKUP(B140,'Уч дев'!$A$3:$H$520,7,FALSE)</f>
        <v>КСШОР</v>
      </c>
      <c r="I140" s="51">
        <f t="shared" si="13"/>
        <v>30.9</v>
      </c>
      <c r="J140" s="51"/>
      <c r="K140" s="277">
        <f t="shared" si="14"/>
        <v>3</v>
      </c>
      <c r="L140" s="277" t="s">
        <v>746</v>
      </c>
      <c r="M140" s="278">
        <v>30.9</v>
      </c>
      <c r="N140" s="278"/>
      <c r="O140" s="279">
        <f t="shared" si="15"/>
        <v>30.9</v>
      </c>
      <c r="P140" s="280" t="str">
        <f>VLOOKUP(B140,'Уч дев'!$A$3:$H$520,8,FALSE)</f>
        <v>Родионова А.И.</v>
      </c>
      <c r="Q140" s="61" t="s">
        <v>150</v>
      </c>
      <c r="AF140" s="55"/>
      <c r="AG140" s="55"/>
      <c r="AH140" s="55"/>
      <c r="AI140" s="55"/>
      <c r="AJ140" s="55"/>
      <c r="AK140" s="55"/>
      <c r="AL140" s="55"/>
    </row>
    <row r="141" spans="1:38" s="5" customFormat="1" ht="15">
      <c r="A141" s="79">
        <v>45</v>
      </c>
      <c r="B141" s="53">
        <v>89</v>
      </c>
      <c r="C141" s="54" t="str">
        <f>VLOOKUP(B141,'Уч дев'!$A$3:$H$520,2,FALSE)</f>
        <v>Скоморохова Мирослава</v>
      </c>
      <c r="D141" s="95" t="str">
        <f>VLOOKUP(B141,'Уч дев'!$A$3:$H$520,3,FALSE)</f>
        <v>2002</v>
      </c>
      <c r="E141" s="45" t="str">
        <f>VLOOKUP(B141,'Уч дев'!$A$3:$H$520,4,FALSE)</f>
        <v>3</v>
      </c>
      <c r="F141" s="54" t="str">
        <f>VLOOKUP(B141,'Уч дев'!$A$3:$H$520,5,FALSE)</f>
        <v>Пензенская</v>
      </c>
      <c r="G141" s="73">
        <f>VLOOKUP(B141,'Уч дев'!$A$3:$H$520,6,FALSE)</f>
        <v>0</v>
      </c>
      <c r="H141" s="99" t="str">
        <f>VLOOKUP(B141,'Уч дев'!$A$3:$H$520,7,FALSE)</f>
        <v>СДЮСШОР Заречный</v>
      </c>
      <c r="I141" s="51">
        <f t="shared" si="13"/>
        <v>31.4</v>
      </c>
      <c r="J141" s="51"/>
      <c r="K141" s="277" t="str">
        <f t="shared" si="14"/>
        <v>1ю</v>
      </c>
      <c r="L141" s="277" t="s">
        <v>746</v>
      </c>
      <c r="M141" s="278">
        <v>31.4</v>
      </c>
      <c r="N141" s="278"/>
      <c r="O141" s="279">
        <f t="shared" si="15"/>
        <v>31.4</v>
      </c>
      <c r="P141" s="280" t="str">
        <f>VLOOKUP(B141,'Уч дев'!$A$3:$H$520,8,FALSE)</f>
        <v>Сёмин С.В.</v>
      </c>
      <c r="Q141" s="61" t="s">
        <v>150</v>
      </c>
      <c r="AF141" s="55"/>
      <c r="AG141" s="55"/>
      <c r="AH141" s="55"/>
      <c r="AI141" s="55"/>
      <c r="AJ141" s="55"/>
      <c r="AK141" s="55"/>
      <c r="AL141" s="55"/>
    </row>
    <row r="142" spans="1:38" s="5" customFormat="1" ht="15">
      <c r="A142" s="79">
        <v>45</v>
      </c>
      <c r="B142" s="53">
        <v>394</v>
      </c>
      <c r="C142" s="54" t="str">
        <f>VLOOKUP(B142,'Уч дев'!$A$3:$H$520,2,FALSE)</f>
        <v>Чубаева Ксения</v>
      </c>
      <c r="D142" s="95" t="str">
        <f>VLOOKUP(B142,'Уч дев'!$A$3:$H$520,3,FALSE)</f>
        <v>2002</v>
      </c>
      <c r="E142" s="45"/>
      <c r="F142" s="54" t="str">
        <f>VLOOKUP(B142,'Уч дев'!$A$3:$H$520,5,FALSE)</f>
        <v>Пензенская</v>
      </c>
      <c r="G142" s="73">
        <f>VLOOKUP(B142,'Уч дев'!$A$3:$H$520,6,FALSE)</f>
        <v>0</v>
      </c>
      <c r="H142" s="99" t="str">
        <f>VLOOKUP(B142,'Уч дев'!$A$3:$H$520,7,FALSE)</f>
        <v>ДЮСШ-2 Кузнецк</v>
      </c>
      <c r="I142" s="51">
        <f t="shared" si="13"/>
        <v>31.4</v>
      </c>
      <c r="J142" s="51"/>
      <c r="K142" s="277" t="str">
        <f t="shared" si="14"/>
        <v>1ю</v>
      </c>
      <c r="L142" s="277" t="s">
        <v>746</v>
      </c>
      <c r="M142" s="278">
        <v>31.4</v>
      </c>
      <c r="N142" s="278"/>
      <c r="O142" s="279">
        <f t="shared" si="15"/>
        <v>31.4</v>
      </c>
      <c r="P142" s="280" t="str">
        <f>VLOOKUP(B142,'Уч дев'!$A$3:$H$520,8,FALSE)</f>
        <v>Смирнова Е.Н., Сафонова Т.В.</v>
      </c>
      <c r="Q142" s="61" t="s">
        <v>150</v>
      </c>
      <c r="AF142" s="55"/>
      <c r="AG142" s="55"/>
      <c r="AH142" s="55"/>
      <c r="AI142" s="55"/>
      <c r="AJ142" s="55"/>
      <c r="AK142" s="55"/>
      <c r="AL142" s="55"/>
    </row>
    <row r="143" spans="1:38" s="5" customFormat="1" ht="15">
      <c r="A143" s="79">
        <v>47</v>
      </c>
      <c r="B143" s="53">
        <v>432</v>
      </c>
      <c r="C143" s="54" t="str">
        <f>VLOOKUP(B143,'Уч дев'!$A$3:$H$520,2,FALSE)</f>
        <v>Глухова Дарья</v>
      </c>
      <c r="D143" s="95" t="str">
        <f>VLOOKUP(B143,'Уч дев'!$A$3:$H$520,3,FALSE)</f>
        <v>2001</v>
      </c>
      <c r="E143" s="45"/>
      <c r="F143" s="54" t="str">
        <f>VLOOKUP(B143,'Уч дев'!$A$3:$H$520,5,FALSE)</f>
        <v>Пензенская</v>
      </c>
      <c r="G143" s="73">
        <f>VLOOKUP(B143,'Уч дев'!$A$3:$H$520,6,FALSE)</f>
        <v>0</v>
      </c>
      <c r="H143" s="99" t="str">
        <f>VLOOKUP(B143,'Уч дев'!$A$3:$H$520,7,FALSE)</f>
        <v>ДЮСШ-6</v>
      </c>
      <c r="I143" s="51">
        <f t="shared" si="13"/>
        <v>31.6</v>
      </c>
      <c r="J143" s="51"/>
      <c r="K143" s="277" t="str">
        <f t="shared" si="14"/>
        <v>1ю</v>
      </c>
      <c r="L143" s="277" t="s">
        <v>746</v>
      </c>
      <c r="M143" s="278">
        <v>31.6</v>
      </c>
      <c r="N143" s="278"/>
      <c r="O143" s="279">
        <f t="shared" si="15"/>
        <v>31.6</v>
      </c>
      <c r="P143" s="280" t="str">
        <f>VLOOKUP(B143,'Уч дев'!$A$3:$H$520,8,FALSE)</f>
        <v>Зинуков А.В</v>
      </c>
      <c r="Q143" s="61" t="s">
        <v>150</v>
      </c>
      <c r="AF143" s="55"/>
      <c r="AG143" s="55"/>
      <c r="AH143" s="55"/>
      <c r="AI143" s="55"/>
      <c r="AJ143" s="55"/>
      <c r="AK143" s="55"/>
      <c r="AL143" s="55"/>
    </row>
    <row r="144" spans="1:38" s="5" customFormat="1" ht="15">
      <c r="A144" s="79">
        <v>48</v>
      </c>
      <c r="B144" s="53">
        <v>91</v>
      </c>
      <c r="C144" s="54" t="str">
        <f>VLOOKUP(B144,'Уч дев'!$A$3:$H$520,2,FALSE)</f>
        <v>Казанцева Маргарита</v>
      </c>
      <c r="D144" s="95" t="str">
        <f>VLOOKUP(B144,'Уч дев'!$A$3:$H$520,3,FALSE)</f>
        <v>2002</v>
      </c>
      <c r="E144" s="45" t="str">
        <f>VLOOKUP(B144,'Уч дев'!$A$3:$H$520,4,FALSE)</f>
        <v>3</v>
      </c>
      <c r="F144" s="54" t="str">
        <f>VLOOKUP(B144,'Уч дев'!$A$3:$H$520,5,FALSE)</f>
        <v>Пензенская</v>
      </c>
      <c r="G144" s="73">
        <f>VLOOKUP(B144,'Уч дев'!$A$3:$H$520,6,FALSE)</f>
        <v>0</v>
      </c>
      <c r="H144" s="99" t="str">
        <f>VLOOKUP(B144,'Уч дев'!$A$3:$H$520,7,FALSE)</f>
        <v>СДЮСШОР Заречный</v>
      </c>
      <c r="I144" s="51">
        <f t="shared" si="13"/>
        <v>33.4</v>
      </c>
      <c r="J144" s="51"/>
      <c r="K144" s="277" t="str">
        <f t="shared" si="14"/>
        <v>2ю</v>
      </c>
      <c r="L144" s="277" t="s">
        <v>746</v>
      </c>
      <c r="M144" s="278">
        <v>33.4</v>
      </c>
      <c r="N144" s="278"/>
      <c r="O144" s="279">
        <f t="shared" si="15"/>
        <v>33.4</v>
      </c>
      <c r="P144" s="280" t="str">
        <f>VLOOKUP(B144,'Уч дев'!$A$3:$H$520,8,FALSE)</f>
        <v>Сёмин С.В.</v>
      </c>
      <c r="Q144" s="61" t="s">
        <v>150</v>
      </c>
      <c r="AF144" s="55"/>
      <c r="AG144" s="55"/>
      <c r="AH144" s="55"/>
      <c r="AI144" s="55"/>
      <c r="AJ144" s="55"/>
      <c r="AK144" s="55"/>
      <c r="AL144" s="55"/>
    </row>
    <row r="145" spans="1:38" s="5" customFormat="1" ht="15" hidden="1">
      <c r="A145" s="79"/>
      <c r="B145" s="53">
        <v>60</v>
      </c>
      <c r="C145" s="54" t="str">
        <f>VLOOKUP(B145,'Уч дев'!$A$3:$H$520,2,FALSE)</f>
        <v>Голубенко Сандра</v>
      </c>
      <c r="D145" s="95" t="str">
        <f>VLOOKUP(B145,'Уч дев'!$A$3:$H$520,3,FALSE)</f>
        <v>2002</v>
      </c>
      <c r="E145" s="45"/>
      <c r="F145" s="54" t="str">
        <f>VLOOKUP(B145,'Уч дев'!$A$3:$H$520,5,FALSE)</f>
        <v>Пензенская</v>
      </c>
      <c r="G145" s="73">
        <f>VLOOKUP(B145,'Уч дев'!$A$3:$H$520,6,FALSE)</f>
        <v>0</v>
      </c>
      <c r="H145" s="99" t="str">
        <f>VLOOKUP(B145,'Уч дев'!$A$3:$H$520,7,FALSE)</f>
        <v>ДЮСШ</v>
      </c>
      <c r="I145" s="51" t="str">
        <f t="shared" si="13"/>
        <v>н.я</v>
      </c>
      <c r="J145" s="51"/>
      <c r="K145" s="277"/>
      <c r="L145" s="277" t="s">
        <v>746</v>
      </c>
      <c r="M145" s="278" t="s">
        <v>625</v>
      </c>
      <c r="N145" s="278"/>
      <c r="O145" s="279" t="e">
        <f t="shared" si="15"/>
        <v>#NUM!</v>
      </c>
      <c r="P145" s="280" t="str">
        <f>VLOOKUP(B145,'Уч дев'!$A$3:$H$520,8,FALSE)</f>
        <v>Бесчастнова Л.Н.</v>
      </c>
      <c r="Q145" s="61"/>
      <c r="AF145" s="55"/>
      <c r="AG145" s="55"/>
      <c r="AH145" s="55"/>
      <c r="AI145" s="55"/>
      <c r="AJ145" s="55"/>
      <c r="AK145" s="55"/>
      <c r="AL145" s="55"/>
    </row>
    <row r="146" spans="1:38" s="5" customFormat="1" ht="15" hidden="1">
      <c r="A146" s="79"/>
      <c r="B146" s="53">
        <v>455</v>
      </c>
      <c r="C146" s="54" t="str">
        <f>VLOOKUP(B146,'Уч дев'!$A$3:$H$520,2,FALSE)</f>
        <v>Субботина Алена</v>
      </c>
      <c r="D146" s="95" t="str">
        <f>VLOOKUP(B146,'Уч дев'!$A$3:$H$520,3,FALSE)</f>
        <v>2001</v>
      </c>
      <c r="E146" s="45"/>
      <c r="F146" s="54" t="str">
        <f>VLOOKUP(B146,'Уч дев'!$A$3:$H$520,5,FALSE)</f>
        <v>Пензенская</v>
      </c>
      <c r="G146" s="73">
        <f>VLOOKUP(B146,'Уч дев'!$A$3:$H$520,6,FALSE)</f>
        <v>0</v>
      </c>
      <c r="H146" s="99" t="str">
        <f>VLOOKUP(B146,'Уч дев'!$A$3:$H$520,7,FALSE)</f>
        <v>ДЮСШ-6</v>
      </c>
      <c r="I146" s="51" t="str">
        <f t="shared" si="13"/>
        <v>н.я</v>
      </c>
      <c r="J146" s="51"/>
      <c r="K146" s="277"/>
      <c r="L146" s="277" t="s">
        <v>746</v>
      </c>
      <c r="M146" s="278" t="s">
        <v>625</v>
      </c>
      <c r="N146" s="278"/>
      <c r="O146" s="279" t="e">
        <f t="shared" si="15"/>
        <v>#NUM!</v>
      </c>
      <c r="P146" s="280" t="str">
        <f>VLOOKUP(B146,'Уч дев'!$A$3:$H$520,8,FALSE)</f>
        <v>Кабанова Н.С.</v>
      </c>
      <c r="Q146" s="61"/>
      <c r="AF146" s="55"/>
      <c r="AG146" s="55"/>
      <c r="AH146" s="55"/>
      <c r="AI146" s="55"/>
      <c r="AJ146" s="55"/>
      <c r="AK146" s="55"/>
      <c r="AL146" s="55"/>
    </row>
    <row r="147" spans="1:38" s="5" customFormat="1" ht="15" hidden="1">
      <c r="A147" s="79"/>
      <c r="B147" s="53">
        <v>61</v>
      </c>
      <c r="C147" s="54" t="str">
        <f>VLOOKUP(B147,'Уч дев'!$A$3:$H$520,2,FALSE)</f>
        <v>Паутова Марина</v>
      </c>
      <c r="D147" s="95" t="str">
        <f>VLOOKUP(B147,'Уч дев'!$A$3:$H$520,3,FALSE)</f>
        <v>2002</v>
      </c>
      <c r="E147" s="45"/>
      <c r="F147" s="54" t="str">
        <f>VLOOKUP(B147,'Уч дев'!$A$3:$H$520,5,FALSE)</f>
        <v>Пензенская</v>
      </c>
      <c r="G147" s="73">
        <f>VLOOKUP(B147,'Уч дев'!$A$3:$H$520,6,FALSE)</f>
        <v>0</v>
      </c>
      <c r="H147" s="99" t="str">
        <f>VLOOKUP(B147,'Уч дев'!$A$3:$H$520,7,FALSE)</f>
        <v>ДЮСШ</v>
      </c>
      <c r="I147" s="51" t="str">
        <f t="shared" si="13"/>
        <v>н.я</v>
      </c>
      <c r="J147" s="51"/>
      <c r="K147" s="277"/>
      <c r="L147" s="277" t="s">
        <v>746</v>
      </c>
      <c r="M147" s="278" t="s">
        <v>625</v>
      </c>
      <c r="N147" s="278"/>
      <c r="O147" s="279" t="e">
        <f t="shared" si="15"/>
        <v>#NUM!</v>
      </c>
      <c r="P147" s="280" t="str">
        <f>VLOOKUP(B147,'Уч дев'!$A$3:$H$520,8,FALSE)</f>
        <v>Бесчастнова Л.Н.</v>
      </c>
      <c r="Q147" s="61"/>
      <c r="AF147" s="55"/>
      <c r="AG147" s="55"/>
      <c r="AH147" s="55"/>
      <c r="AI147" s="55"/>
      <c r="AJ147" s="55"/>
      <c r="AK147" s="55"/>
      <c r="AL147" s="55"/>
    </row>
    <row r="148" spans="1:38" s="5" customFormat="1" ht="15" hidden="1">
      <c r="A148" s="79"/>
      <c r="B148" s="53">
        <v>84</v>
      </c>
      <c r="C148" s="54" t="str">
        <f>VLOOKUP(B148,'Уч дев'!$A$3:$H$520,2,FALSE)</f>
        <v>Герасимова Валерия</v>
      </c>
      <c r="D148" s="95" t="str">
        <f>VLOOKUP(B148,'Уч дев'!$A$3:$H$520,3,FALSE)</f>
        <v>2002</v>
      </c>
      <c r="E148" s="45" t="str">
        <f>VLOOKUP(B148,'Уч дев'!$A$3:$H$520,4,FALSE)</f>
        <v>2</v>
      </c>
      <c r="F148" s="54" t="str">
        <f>VLOOKUP(B148,'Уч дев'!$A$3:$H$520,5,FALSE)</f>
        <v>Пензенская</v>
      </c>
      <c r="G148" s="73">
        <f>VLOOKUP(B148,'Уч дев'!$A$3:$H$520,6,FALSE)</f>
        <v>0</v>
      </c>
      <c r="H148" s="99" t="str">
        <f>VLOOKUP(B148,'Уч дев'!$A$3:$H$520,7,FALSE)</f>
        <v>ДЮСШ Башмаково</v>
      </c>
      <c r="I148" s="51" t="str">
        <f t="shared" si="13"/>
        <v>н.я</v>
      </c>
      <c r="J148" s="51"/>
      <c r="K148" s="277"/>
      <c r="L148" s="277" t="s">
        <v>746</v>
      </c>
      <c r="M148" s="278" t="s">
        <v>625</v>
      </c>
      <c r="N148" s="278"/>
      <c r="O148" s="279" t="e">
        <f t="shared" si="15"/>
        <v>#NUM!</v>
      </c>
      <c r="P148" s="280" t="str">
        <f>VLOOKUP(B148,'Уч дев'!$A$3:$H$520,8,FALSE)</f>
        <v>Безиков М.В.</v>
      </c>
      <c r="Q148" s="61"/>
      <c r="AF148" s="55"/>
      <c r="AG148" s="55"/>
      <c r="AH148" s="55"/>
      <c r="AI148" s="55"/>
      <c r="AJ148" s="55"/>
      <c r="AK148" s="55"/>
      <c r="AL148" s="55"/>
    </row>
    <row r="149" spans="1:38" s="5" customFormat="1" ht="15" hidden="1">
      <c r="A149" s="79"/>
      <c r="B149" s="53">
        <v>608</v>
      </c>
      <c r="C149" s="54" t="str">
        <f>VLOOKUP(B149,'Уч дев'!$A$3:$H$520,2,FALSE)</f>
        <v>Никитина Полина</v>
      </c>
      <c r="D149" s="95" t="str">
        <f>VLOOKUP(B149,'Уч дев'!$A$3:$H$520,3,FALSE)</f>
        <v>2001</v>
      </c>
      <c r="E149" s="45" t="str">
        <f>VLOOKUP(B149,'Уч дев'!$A$3:$H$520,4,FALSE)</f>
        <v>2</v>
      </c>
      <c r="F149" s="54" t="str">
        <f>VLOOKUP(B149,'Уч дев'!$A$3:$H$520,5,FALSE)</f>
        <v>Саратовская</v>
      </c>
      <c r="G149" s="73">
        <f>VLOOKUP(B149,'Уч дев'!$A$3:$H$520,6,FALSE)</f>
        <v>0</v>
      </c>
      <c r="H149" s="99" t="str">
        <f>VLOOKUP(B149,'Уч дев'!$A$3:$H$520,7,FALSE)</f>
        <v>ДЮСШ Энгельс</v>
      </c>
      <c r="I149" s="51" t="str">
        <f t="shared" si="13"/>
        <v>н.я</v>
      </c>
      <c r="J149" s="51"/>
      <c r="K149" s="277"/>
      <c r="L149" s="277" t="s">
        <v>746</v>
      </c>
      <c r="M149" s="278" t="s">
        <v>625</v>
      </c>
      <c r="N149" s="278"/>
      <c r="O149" s="279" t="e">
        <f t="shared" si="15"/>
        <v>#NUM!</v>
      </c>
      <c r="P149" s="280" t="str">
        <f>VLOOKUP(B149,'Уч дев'!$A$3:$H$520,8,FALSE)</f>
        <v>Бабушкина О.И.</v>
      </c>
      <c r="Q149" s="61"/>
      <c r="AF149" s="55"/>
      <c r="AG149" s="55"/>
      <c r="AH149" s="55"/>
      <c r="AI149" s="55"/>
      <c r="AJ149" s="55"/>
      <c r="AK149" s="55"/>
      <c r="AL149" s="55"/>
    </row>
    <row r="150" spans="1:38" s="5" customFormat="1" ht="15" hidden="1">
      <c r="A150" s="79"/>
      <c r="B150" s="53">
        <v>256</v>
      </c>
      <c r="C150" s="54" t="str">
        <f>VLOOKUP(B150,'Уч дев'!$A$3:$H$520,2,FALSE)</f>
        <v>Дерябина Ксения</v>
      </c>
      <c r="D150" s="95" t="str">
        <f>VLOOKUP(B150,'Уч дев'!$A$3:$H$520,3,FALSE)</f>
        <v>2002</v>
      </c>
      <c r="E150" s="45"/>
      <c r="F150" s="54" t="str">
        <f>VLOOKUP(B150,'Уч дев'!$A$3:$H$520,5,FALSE)</f>
        <v>Пензенская</v>
      </c>
      <c r="G150" s="73">
        <f>VLOOKUP(B150,'Уч дев'!$A$3:$H$520,6,FALSE)</f>
        <v>0</v>
      </c>
      <c r="H150" s="99" t="str">
        <f>VLOOKUP(B150,'Уч дев'!$A$3:$H$520,7,FALSE)</f>
        <v>ДЮСШ-6</v>
      </c>
      <c r="I150" s="51" t="str">
        <f t="shared" si="13"/>
        <v>н.я</v>
      </c>
      <c r="J150" s="51"/>
      <c r="K150" s="277"/>
      <c r="L150" s="277" t="s">
        <v>746</v>
      </c>
      <c r="M150" s="278" t="s">
        <v>625</v>
      </c>
      <c r="N150" s="278"/>
      <c r="O150" s="279" t="e">
        <f t="shared" si="15"/>
        <v>#NUM!</v>
      </c>
      <c r="P150" s="280" t="str">
        <f>VLOOKUP(B150,'Уч дев'!$A$3:$H$520,8,FALSE)</f>
        <v>Краснова И.Н.</v>
      </c>
      <c r="Q150" s="61"/>
      <c r="AF150" s="55"/>
      <c r="AG150" s="55"/>
      <c r="AH150" s="55"/>
      <c r="AI150" s="55"/>
      <c r="AJ150" s="55"/>
      <c r="AK150" s="55"/>
      <c r="AL150" s="55"/>
    </row>
    <row r="151" spans="1:38" s="5" customFormat="1" ht="15" hidden="1">
      <c r="A151" s="79"/>
      <c r="B151" s="53">
        <v>130</v>
      </c>
      <c r="C151" s="54" t="str">
        <f>VLOOKUP(B151,'Уч дев'!$A$3:$H$520,2,FALSE)</f>
        <v>Ефремова Дарья</v>
      </c>
      <c r="D151" s="95" t="str">
        <f>VLOOKUP(B151,'Уч дев'!$A$3:$H$520,3,FALSE)</f>
        <v>2002</v>
      </c>
      <c r="E151" s="45">
        <f>VLOOKUP(B151,'Уч дев'!$A$3:$H$520,4,FALSE)</f>
        <v>1</v>
      </c>
      <c r="F151" s="54" t="str">
        <f>VLOOKUP(B151,'Уч дев'!$A$3:$H$520,5,FALSE)</f>
        <v>Пензенская</v>
      </c>
      <c r="G151" s="73">
        <f>VLOOKUP(B151,'Уч дев'!$A$3:$H$520,6,FALSE)</f>
        <v>0</v>
      </c>
      <c r="H151" s="99" t="str">
        <f>VLOOKUP(B151,'Уч дев'!$A$3:$H$520,7,FALSE)</f>
        <v>СДЮСШОР г.Заречный</v>
      </c>
      <c r="I151" s="51" t="str">
        <f t="shared" si="13"/>
        <v>н.я</v>
      </c>
      <c r="J151" s="51"/>
      <c r="K151" s="277"/>
      <c r="L151" s="277" t="s">
        <v>746</v>
      </c>
      <c r="M151" s="278" t="s">
        <v>625</v>
      </c>
      <c r="N151" s="278"/>
      <c r="O151" s="279" t="e">
        <f t="shared" si="15"/>
        <v>#NUM!</v>
      </c>
      <c r="P151" s="280" t="str">
        <f>VLOOKUP(B151,'Уч дев'!$A$3:$H$520,8,FALSE)</f>
        <v>Аксеновы А.В. и Е.С., Костина О.А.</v>
      </c>
      <c r="Q151" s="61"/>
      <c r="AF151" s="55"/>
      <c r="AG151" s="55"/>
      <c r="AH151" s="55"/>
      <c r="AI151" s="55"/>
      <c r="AJ151" s="55"/>
      <c r="AK151" s="55"/>
      <c r="AL151" s="55"/>
    </row>
    <row r="152" spans="1:38" s="72" customFormat="1" ht="15.75" customHeight="1">
      <c r="A152" s="350" t="s">
        <v>75</v>
      </c>
      <c r="B152" s="350"/>
      <c r="C152" s="350"/>
      <c r="D152" s="350"/>
      <c r="E152" s="350"/>
      <c r="F152" s="350"/>
      <c r="G152" s="350"/>
      <c r="H152" s="350"/>
      <c r="I152" s="350"/>
      <c r="J152" s="350"/>
      <c r="K152" s="350"/>
      <c r="L152" s="350"/>
      <c r="M152" s="350"/>
      <c r="N152" s="350"/>
      <c r="O152" s="350"/>
      <c r="P152" s="350"/>
      <c r="Q152" s="350"/>
      <c r="R152" s="350"/>
      <c r="S152" s="350"/>
      <c r="T152" s="350"/>
      <c r="U152" s="350"/>
      <c r="V152" s="60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5"/>
      <c r="AL152" s="55"/>
    </row>
    <row r="153" spans="1:38" s="72" customFormat="1" ht="15.75" customHeight="1">
      <c r="A153" s="351" t="s">
        <v>41</v>
      </c>
      <c r="B153" s="351"/>
      <c r="C153" s="351"/>
      <c r="D153" s="351"/>
      <c r="E153" s="351"/>
      <c r="F153" s="351"/>
      <c r="G153" s="351"/>
      <c r="H153" s="351"/>
      <c r="I153" s="351"/>
      <c r="J153" s="351"/>
      <c r="K153" s="351"/>
      <c r="L153" s="351"/>
      <c r="M153" s="351"/>
      <c r="N153" s="351"/>
      <c r="O153" s="351"/>
      <c r="P153" s="351"/>
      <c r="Q153" s="351"/>
      <c r="R153" s="351"/>
      <c r="S153" s="351"/>
      <c r="T153" s="351"/>
      <c r="U153" s="351"/>
      <c r="V153" s="60"/>
      <c r="W153" s="60"/>
      <c r="X153" s="5"/>
      <c r="Y153" s="21"/>
      <c r="AF153" s="84"/>
      <c r="AG153" s="84"/>
      <c r="AH153" s="84"/>
      <c r="AI153" s="84"/>
      <c r="AJ153" s="84"/>
      <c r="AK153" s="84"/>
      <c r="AL153" s="84"/>
    </row>
    <row r="154" spans="1:38" s="5" customFormat="1" ht="12.75" customHeight="1">
      <c r="A154" s="257"/>
      <c r="B154" s="258"/>
      <c r="C154" s="259"/>
      <c r="D154" s="260"/>
      <c r="E154" s="257"/>
      <c r="F154" s="257"/>
      <c r="G154" s="261"/>
      <c r="H154" s="262"/>
      <c r="I154" s="257"/>
      <c r="J154" s="257"/>
      <c r="K154" s="257" t="s">
        <v>23</v>
      </c>
      <c r="L154" s="253" t="s">
        <v>51</v>
      </c>
      <c r="M154" s="263"/>
      <c r="N154" s="263"/>
      <c r="O154" s="263"/>
      <c r="P154" s="257" t="s">
        <v>802</v>
      </c>
      <c r="Q154" s="264"/>
      <c r="R154" s="257"/>
      <c r="S154" s="257"/>
      <c r="T154" s="257"/>
      <c r="U154" s="257"/>
      <c r="V154" s="60"/>
      <c r="W154" s="60"/>
      <c r="Y154" s="21"/>
      <c r="AF154" s="55"/>
      <c r="AG154" s="55"/>
      <c r="AH154" s="55"/>
      <c r="AI154" s="55"/>
      <c r="AJ154" s="55"/>
      <c r="AK154" s="55"/>
      <c r="AL154" s="55"/>
    </row>
    <row r="155" spans="1:38" s="86" customFormat="1" ht="13.5" customHeight="1">
      <c r="A155" s="265"/>
      <c r="B155" s="258"/>
      <c r="C155" s="266"/>
      <c r="D155" s="267"/>
      <c r="E155" s="268"/>
      <c r="F155" s="269"/>
      <c r="G155" s="270"/>
      <c r="I155" s="257"/>
      <c r="J155" s="257"/>
      <c r="K155" s="257" t="s">
        <v>24</v>
      </c>
      <c r="L155" s="253" t="s">
        <v>52</v>
      </c>
      <c r="M155" s="49"/>
      <c r="N155" s="49"/>
      <c r="O155" s="49"/>
      <c r="P155" s="257" t="s">
        <v>803</v>
      </c>
      <c r="Q155" s="347" t="s">
        <v>29</v>
      </c>
      <c r="R155" s="347"/>
      <c r="S155" s="348" t="s">
        <v>642</v>
      </c>
      <c r="T155" s="348"/>
      <c r="U155" s="348"/>
      <c r="V155" s="38"/>
      <c r="W155" s="5"/>
      <c r="X155" s="5"/>
      <c r="Y155" s="21"/>
      <c r="AF155" s="136"/>
      <c r="AG155" s="136"/>
      <c r="AH155" s="136"/>
      <c r="AI155" s="136"/>
      <c r="AJ155" s="136"/>
      <c r="AK155" s="136"/>
      <c r="AL155" s="136"/>
    </row>
    <row r="156" spans="1:38" s="23" customFormat="1" ht="24.75" customHeight="1">
      <c r="A156" s="34" t="s">
        <v>671</v>
      </c>
      <c r="B156" s="34" t="s">
        <v>25</v>
      </c>
      <c r="C156" s="34" t="s">
        <v>3</v>
      </c>
      <c r="D156" s="94" t="s">
        <v>4</v>
      </c>
      <c r="E156" s="34" t="s">
        <v>5</v>
      </c>
      <c r="F156" s="34" t="s">
        <v>6</v>
      </c>
      <c r="G156" s="34" t="s">
        <v>7</v>
      </c>
      <c r="H156" s="85" t="s">
        <v>8</v>
      </c>
      <c r="I156" s="81" t="s">
        <v>9</v>
      </c>
      <c r="J156" s="82" t="s">
        <v>10</v>
      </c>
      <c r="K156" s="83" t="s">
        <v>18</v>
      </c>
      <c r="L156" s="83" t="s">
        <v>57</v>
      </c>
      <c r="M156" s="81" t="s">
        <v>23</v>
      </c>
      <c r="N156" s="81" t="s">
        <v>24</v>
      </c>
      <c r="O156" s="81" t="s">
        <v>27</v>
      </c>
      <c r="P156" s="80" t="s">
        <v>11</v>
      </c>
      <c r="Q156" s="349" t="s">
        <v>12</v>
      </c>
      <c r="R156" s="349"/>
      <c r="S156" s="349"/>
      <c r="T156" s="294" t="s">
        <v>13</v>
      </c>
      <c r="U156" s="295" t="s">
        <v>2</v>
      </c>
      <c r="V156" s="100"/>
      <c r="W156" s="41"/>
      <c r="X156" s="41"/>
      <c r="Y156" s="42"/>
      <c r="AF156" s="113"/>
      <c r="AG156" s="113"/>
      <c r="AH156" s="113"/>
      <c r="AI156" s="113"/>
      <c r="AJ156" s="113"/>
      <c r="AK156" s="113"/>
      <c r="AL156" s="113"/>
    </row>
    <row r="157" spans="1:38" s="5" customFormat="1" ht="15">
      <c r="A157" s="79">
        <v>1</v>
      </c>
      <c r="B157" s="53">
        <v>399</v>
      </c>
      <c r="C157" s="54" t="str">
        <f>VLOOKUP(B157,'Уч дев'!$A$3:$H$520,2,FALSE)</f>
        <v>Трялина Дарья</v>
      </c>
      <c r="D157" s="95" t="str">
        <f>VLOOKUP(B157,'Уч дев'!$A$3:$H$520,3,FALSE)</f>
        <v>1999</v>
      </c>
      <c r="E157" s="45" t="str">
        <f>VLOOKUP(B157,'Уч дев'!$A$3:$H$520,4,FALSE)</f>
        <v>3</v>
      </c>
      <c r="F157" s="54" t="str">
        <f>VLOOKUP(B157,'Уч дев'!$A$3:$H$520,5,FALSE)</f>
        <v>Пензенская</v>
      </c>
      <c r="G157" s="73">
        <f>VLOOKUP(B157,'Уч дев'!$A$3:$H$520,6,FALSE)</f>
        <v>0</v>
      </c>
      <c r="H157" s="99" t="str">
        <f>VLOOKUP(B157,'Уч дев'!$A$3:$H$520,7,FALSE)</f>
        <v>КСШОР</v>
      </c>
      <c r="I157" s="51">
        <f t="shared" ref="I157:J160" si="16">M157</f>
        <v>25.3</v>
      </c>
      <c r="J157" s="51">
        <f t="shared" si="16"/>
        <v>25</v>
      </c>
      <c r="K157" s="277" t="str">
        <f>LOOKUP(O157,$V$1:$AD$1,$V$2:$AD$2)</f>
        <v>КМС</v>
      </c>
      <c r="L157" s="277">
        <v>10</v>
      </c>
      <c r="M157" s="278">
        <v>25.3</v>
      </c>
      <c r="N157" s="278">
        <v>25</v>
      </c>
      <c r="O157" s="279">
        <f>SMALL(M157:N157,1)+0</f>
        <v>25</v>
      </c>
      <c r="P157" s="280" t="str">
        <f>VLOOKUP(B157,'Уч дев'!$A$3:$H$520,8,FALSE)</f>
        <v>Родионова А.И, Безиков М.В.</v>
      </c>
      <c r="Q157" s="61" t="s">
        <v>146</v>
      </c>
      <c r="AF157" s="55"/>
      <c r="AG157" s="55"/>
      <c r="AH157" s="55"/>
      <c r="AI157" s="55"/>
      <c r="AJ157" s="55"/>
      <c r="AK157" s="55"/>
      <c r="AL157" s="55"/>
    </row>
    <row r="158" spans="1:38" s="5" customFormat="1" ht="15">
      <c r="A158" s="79">
        <v>2</v>
      </c>
      <c r="B158" s="53">
        <v>230</v>
      </c>
      <c r="C158" s="54" t="str">
        <f>VLOOKUP(B158,'Уч дев'!$A$3:$H$520,2,FALSE)</f>
        <v>Еремина Алена</v>
      </c>
      <c r="D158" s="95" t="str">
        <f>VLOOKUP(B158,'Уч дев'!$A$3:$H$520,3,FALSE)</f>
        <v>2000</v>
      </c>
      <c r="E158" s="45" t="str">
        <f>VLOOKUP(B158,'Уч дев'!$A$3:$H$520,4,FALSE)</f>
        <v>КМС</v>
      </c>
      <c r="F158" s="54" t="str">
        <f>VLOOKUP(B158,'Уч дев'!$A$3:$H$520,5,FALSE)</f>
        <v>Пензенская</v>
      </c>
      <c r="G158" s="73">
        <f>VLOOKUP(B158,'Уч дев'!$A$3:$H$520,6,FALSE)</f>
        <v>0</v>
      </c>
      <c r="H158" s="99" t="str">
        <f>VLOOKUP(B158,'Уч дев'!$A$3:$H$520,7,FALSE)</f>
        <v>КСШОР</v>
      </c>
      <c r="I158" s="51">
        <f t="shared" si="16"/>
        <v>25.5</v>
      </c>
      <c r="J158" s="51">
        <f t="shared" si="16"/>
        <v>25.7</v>
      </c>
      <c r="K158" s="277">
        <f>LOOKUP(O158,$V$1:$AD$1,$V$2:$AD$2)</f>
        <v>1</v>
      </c>
      <c r="L158" s="277">
        <v>7</v>
      </c>
      <c r="M158" s="278">
        <v>25.5</v>
      </c>
      <c r="N158" s="278">
        <v>25.7</v>
      </c>
      <c r="O158" s="279">
        <f>SMALL(M158:N158,1)+0</f>
        <v>25.5</v>
      </c>
      <c r="P158" s="280" t="str">
        <f>VLOOKUP(B158,'Уч дев'!$A$3:$H$520,8,FALSE)</f>
        <v>Копылова О.Н.</v>
      </c>
      <c r="Q158" s="61" t="s">
        <v>146</v>
      </c>
      <c r="AF158" s="55"/>
      <c r="AG158" s="55"/>
      <c r="AH158" s="55"/>
      <c r="AI158" s="55"/>
      <c r="AJ158" s="55"/>
      <c r="AK158" s="55"/>
      <c r="AL158" s="55"/>
    </row>
    <row r="159" spans="1:38" s="5" customFormat="1" ht="15">
      <c r="A159" s="79">
        <v>3</v>
      </c>
      <c r="B159" s="53">
        <v>579</v>
      </c>
      <c r="C159" s="54" t="str">
        <f>VLOOKUP(B159,'Уч дев'!$A$3:$H$520,2,FALSE)</f>
        <v>Волкова Анастасия</v>
      </c>
      <c r="D159" s="95" t="str">
        <f>VLOOKUP(B159,'Уч дев'!$A$3:$H$520,3,FALSE)</f>
        <v>2000</v>
      </c>
      <c r="E159" s="45" t="str">
        <f>VLOOKUP(B159,'Уч дев'!$A$3:$H$520,4,FALSE)</f>
        <v>КМС</v>
      </c>
      <c r="F159" s="54" t="str">
        <f>VLOOKUP(B159,'Уч дев'!$A$3:$H$520,5,FALSE)</f>
        <v>Тульская</v>
      </c>
      <c r="G159" s="73">
        <f>VLOOKUP(B159,'Уч дев'!$A$3:$H$520,6,FALSE)</f>
        <v>0</v>
      </c>
      <c r="H159" s="99" t="str">
        <f>VLOOKUP(B159,'Уч дев'!$A$3:$H$520,7,FALSE)</f>
        <v>ЦСП ТО</v>
      </c>
      <c r="I159" s="51">
        <f t="shared" si="16"/>
        <v>26.3</v>
      </c>
      <c r="J159" s="51">
        <f t="shared" si="16"/>
        <v>26.4</v>
      </c>
      <c r="K159" s="277">
        <f>LOOKUP(O159,$V$1:$AD$1,$V$2:$AD$2)</f>
        <v>1</v>
      </c>
      <c r="L159" s="277" t="s">
        <v>746</v>
      </c>
      <c r="M159" s="278">
        <v>26.3</v>
      </c>
      <c r="N159" s="278">
        <v>26.4</v>
      </c>
      <c r="O159" s="279">
        <f>SMALL(M159:N159,1)+0</f>
        <v>26.3</v>
      </c>
      <c r="P159" s="280" t="str">
        <f>VLOOKUP(B159,'Уч дев'!$A$3:$H$520,8,FALSE)</f>
        <v>Ковтун Н.Н.</v>
      </c>
      <c r="Q159" s="61" t="s">
        <v>146</v>
      </c>
      <c r="AF159" s="55"/>
      <c r="AG159" s="55"/>
      <c r="AH159" s="55"/>
      <c r="AI159" s="55"/>
      <c r="AJ159" s="55"/>
      <c r="AK159" s="55"/>
      <c r="AL159" s="55"/>
    </row>
    <row r="160" spans="1:38" s="5" customFormat="1" ht="15">
      <c r="A160" s="79">
        <v>4</v>
      </c>
      <c r="B160" s="53">
        <v>587</v>
      </c>
      <c r="C160" s="54" t="str">
        <f>VLOOKUP(B160,'Уч дев'!$A$3:$H$520,2,FALSE)</f>
        <v>Мироненко Валерия</v>
      </c>
      <c r="D160" s="95" t="str">
        <f>VLOOKUP(B160,'Уч дев'!$A$3:$H$520,3,FALSE)</f>
        <v>2000</v>
      </c>
      <c r="E160" s="45" t="str">
        <f>VLOOKUP(B160,'Уч дев'!$A$3:$H$520,4,FALSE)</f>
        <v>КМС</v>
      </c>
      <c r="F160" s="54" t="str">
        <f>VLOOKUP(B160,'Уч дев'!$A$3:$H$520,5,FALSE)</f>
        <v>Саратовская</v>
      </c>
      <c r="G160" s="73">
        <f>VLOOKUP(B160,'Уч дев'!$A$3:$H$520,6,FALSE)</f>
        <v>0</v>
      </c>
      <c r="H160" s="99" t="str">
        <f>VLOOKUP(B160,'Уч дев'!$A$3:$H$520,7,FALSE)</f>
        <v>СДЮСШОР-6</v>
      </c>
      <c r="I160" s="51">
        <f t="shared" si="16"/>
        <v>26.1</v>
      </c>
      <c r="J160" s="51">
        <f t="shared" si="16"/>
        <v>26.7</v>
      </c>
      <c r="K160" s="277">
        <f>LOOKUP(O160,$V$1:$AD$1,$V$2:$AD$2)</f>
        <v>1</v>
      </c>
      <c r="L160" s="277" t="s">
        <v>746</v>
      </c>
      <c r="M160" s="278">
        <v>26.1</v>
      </c>
      <c r="N160" s="278">
        <v>26.7</v>
      </c>
      <c r="O160" s="279">
        <f>SMALL(M160:N160,1)+0</f>
        <v>26.1</v>
      </c>
      <c r="P160" s="280" t="str">
        <f>VLOOKUP(B160,'Уч дев'!$A$3:$H$520,8,FALSE)</f>
        <v>Беликовы Ю.Б., Н.И.</v>
      </c>
      <c r="Q160" s="61" t="s">
        <v>146</v>
      </c>
      <c r="AF160" s="55"/>
      <c r="AG160" s="55"/>
      <c r="AH160" s="55"/>
      <c r="AI160" s="55"/>
      <c r="AJ160" s="55"/>
      <c r="AK160" s="55"/>
      <c r="AL160" s="55"/>
    </row>
    <row r="161" spans="1:38" s="5" customFormat="1" ht="15">
      <c r="A161" s="79">
        <v>5</v>
      </c>
      <c r="B161" s="53">
        <v>534</v>
      </c>
      <c r="C161" s="54" t="str">
        <f>VLOOKUP(B161,'Уч дев'!$A$3:$H$520,2,FALSE)</f>
        <v>Мустафаева Карина</v>
      </c>
      <c r="D161" s="95" t="str">
        <f>VLOOKUP(B161,'Уч дев'!$A$3:$H$520,3,FALSE)</f>
        <v>2000</v>
      </c>
      <c r="E161" s="45" t="str">
        <f>VLOOKUP(B161,'Уч дев'!$A$3:$H$520,4,FALSE)</f>
        <v>КМС</v>
      </c>
      <c r="F161" s="54" t="str">
        <f>VLOOKUP(B161,'Уч дев'!$A$3:$H$520,5,FALSE)</f>
        <v>Самарская</v>
      </c>
      <c r="G161" s="73">
        <f>VLOOKUP(B161,'Уч дев'!$A$3:$H$520,6,FALSE)</f>
        <v>0</v>
      </c>
      <c r="H161" s="99" t="str">
        <f>VLOOKUP(B161,'Уч дев'!$A$3:$H$520,7,FALSE)</f>
        <v xml:space="preserve"> СДЮСШОР-2</v>
      </c>
      <c r="I161" s="51">
        <f t="shared" ref="I161:I189" si="17">M161</f>
        <v>26.6</v>
      </c>
      <c r="J161" s="51"/>
      <c r="K161" s="277">
        <f t="shared" ref="K161:K189" si="18">LOOKUP(O161,$V$1:$AD$1,$V$2:$AD$2)</f>
        <v>1</v>
      </c>
      <c r="L161" s="277" t="s">
        <v>746</v>
      </c>
      <c r="M161" s="278">
        <v>26.6</v>
      </c>
      <c r="N161" s="278"/>
      <c r="O161" s="279">
        <f t="shared" ref="O161:O193" si="19">SMALL(M161:N161,1)+0</f>
        <v>26.6</v>
      </c>
      <c r="P161" s="280" t="str">
        <f>VLOOKUP(B161,'Уч дев'!$A$3:$H$520,8,FALSE)</f>
        <v>Зайцев И. С., Андронов Ю.В.</v>
      </c>
      <c r="Q161" s="61" t="s">
        <v>147</v>
      </c>
      <c r="AF161" s="55"/>
      <c r="AG161" s="55"/>
      <c r="AH161" s="55"/>
      <c r="AI161" s="55"/>
      <c r="AJ161" s="55"/>
      <c r="AK161" s="55"/>
      <c r="AL161" s="55"/>
    </row>
    <row r="162" spans="1:38" s="5" customFormat="1" ht="15">
      <c r="A162" s="79">
        <v>6</v>
      </c>
      <c r="B162" s="53">
        <v>967</v>
      </c>
      <c r="C162" s="54" t="str">
        <f>VLOOKUP(B162,'Уч дев'!$A$3:$H$520,2,FALSE)</f>
        <v>Кривушина Анастасия</v>
      </c>
      <c r="D162" s="95" t="str">
        <f>VLOOKUP(B162,'Уч дев'!$A$3:$H$520,3,FALSE)</f>
        <v>2000</v>
      </c>
      <c r="E162" s="45" t="str">
        <f>VLOOKUP(B162,'Уч дев'!$A$3:$H$520,4,FALSE)</f>
        <v>1</v>
      </c>
      <c r="F162" s="54" t="str">
        <f>VLOOKUP(B162,'Уч дев'!$A$3:$H$520,5,FALSE)</f>
        <v>Саратовская</v>
      </c>
      <c r="G162" s="73">
        <f>VLOOKUP(B162,'Уч дев'!$A$3:$H$520,6,FALSE)</f>
        <v>0</v>
      </c>
      <c r="H162" s="99" t="str">
        <f>VLOOKUP(B162,'Уч дев'!$A$3:$H$520,7,FALSE)</f>
        <v>СДЮСШОР-6</v>
      </c>
      <c r="I162" s="51">
        <f t="shared" si="17"/>
        <v>26.7</v>
      </c>
      <c r="J162" s="51"/>
      <c r="K162" s="277">
        <f t="shared" si="18"/>
        <v>1</v>
      </c>
      <c r="L162" s="277" t="s">
        <v>746</v>
      </c>
      <c r="M162" s="278">
        <v>26.7</v>
      </c>
      <c r="N162" s="278"/>
      <c r="O162" s="279">
        <f t="shared" si="19"/>
        <v>26.7</v>
      </c>
      <c r="P162" s="280" t="str">
        <f>VLOOKUP(B162,'Уч дев'!$A$3:$H$520,8,FALSE)</f>
        <v>Тихненко С.Г.</v>
      </c>
      <c r="Q162" s="61" t="s">
        <v>146</v>
      </c>
      <c r="AF162" s="55"/>
      <c r="AG162" s="55"/>
      <c r="AH162" s="55"/>
      <c r="AI162" s="55"/>
      <c r="AJ162" s="55"/>
      <c r="AK162" s="55"/>
      <c r="AL162" s="55"/>
    </row>
    <row r="163" spans="1:38" s="5" customFormat="1" ht="15">
      <c r="A163" s="79">
        <v>6</v>
      </c>
      <c r="B163" s="53">
        <v>616</v>
      </c>
      <c r="C163" s="54" t="str">
        <f>VLOOKUP(B163,'Уч дев'!$A$3:$H$520,2,FALSE)</f>
        <v>Герасимова Александра</v>
      </c>
      <c r="D163" s="95" t="str">
        <f>VLOOKUP(B163,'Уч дев'!$A$3:$H$520,3,FALSE)</f>
        <v>2000</v>
      </c>
      <c r="E163" s="45" t="str">
        <f>VLOOKUP(B163,'Уч дев'!$A$3:$H$520,4,FALSE)</f>
        <v>КМС</v>
      </c>
      <c r="F163" s="54" t="str">
        <f>VLOOKUP(B163,'Уч дев'!$A$3:$H$520,5,FALSE)</f>
        <v>Саратовская</v>
      </c>
      <c r="G163" s="73">
        <f>VLOOKUP(B163,'Уч дев'!$A$3:$H$520,6,FALSE)</f>
        <v>0</v>
      </c>
      <c r="H163" s="99" t="str">
        <f>VLOOKUP(B163,'Уч дев'!$A$3:$H$520,7,FALSE)</f>
        <v>ДЮСШ Энгельс</v>
      </c>
      <c r="I163" s="51">
        <f t="shared" si="17"/>
        <v>26.7</v>
      </c>
      <c r="J163" s="51"/>
      <c r="K163" s="277">
        <f t="shared" si="18"/>
        <v>1</v>
      </c>
      <c r="L163" s="277" t="s">
        <v>746</v>
      </c>
      <c r="M163" s="278">
        <v>26.7</v>
      </c>
      <c r="N163" s="278"/>
      <c r="O163" s="279">
        <f t="shared" si="19"/>
        <v>26.7</v>
      </c>
      <c r="P163" s="280" t="str">
        <f>VLOOKUP(B163,'Уч дев'!$A$3:$H$520,8,FALSE)</f>
        <v>Ромашко М.А.</v>
      </c>
      <c r="Q163" s="61" t="s">
        <v>146</v>
      </c>
      <c r="AF163" s="55"/>
      <c r="AG163" s="55"/>
      <c r="AH163" s="55"/>
      <c r="AI163" s="55"/>
      <c r="AJ163" s="55"/>
      <c r="AK163" s="55"/>
      <c r="AL163" s="55"/>
    </row>
    <row r="164" spans="1:38" s="5" customFormat="1" ht="15">
      <c r="A164" s="79">
        <v>8</v>
      </c>
      <c r="B164" s="53">
        <v>589</v>
      </c>
      <c r="C164" s="54" t="str">
        <f>VLOOKUP(B164,'Уч дев'!$A$3:$H$520,2,FALSE)</f>
        <v>Николаенко Кристина</v>
      </c>
      <c r="D164" s="95" t="str">
        <f>VLOOKUP(B164,'Уч дев'!$A$3:$H$520,3,FALSE)</f>
        <v>1999</v>
      </c>
      <c r="E164" s="45" t="str">
        <f>VLOOKUP(B164,'Уч дев'!$A$3:$H$520,4,FALSE)</f>
        <v>КМС</v>
      </c>
      <c r="F164" s="54" t="str">
        <f>VLOOKUP(B164,'Уч дев'!$A$3:$H$520,5,FALSE)</f>
        <v>Саратовская</v>
      </c>
      <c r="G164" s="73">
        <f>VLOOKUP(B164,'Уч дев'!$A$3:$H$520,6,FALSE)</f>
        <v>0</v>
      </c>
      <c r="H164" s="99" t="str">
        <f>VLOOKUP(B164,'Уч дев'!$A$3:$H$520,7,FALSE)</f>
        <v>СДЮСШОР-6</v>
      </c>
      <c r="I164" s="51">
        <f t="shared" si="17"/>
        <v>26.9</v>
      </c>
      <c r="J164" s="51"/>
      <c r="K164" s="277">
        <f t="shared" si="18"/>
        <v>2</v>
      </c>
      <c r="L164" s="277" t="s">
        <v>746</v>
      </c>
      <c r="M164" s="278">
        <v>26.9</v>
      </c>
      <c r="N164" s="278"/>
      <c r="O164" s="279">
        <f t="shared" si="19"/>
        <v>26.9</v>
      </c>
      <c r="P164" s="280" t="str">
        <f>VLOOKUP(B164,'Уч дев'!$A$3:$H$520,8,FALSE)</f>
        <v>Беликовы Ю.Б., Н.И.</v>
      </c>
      <c r="Q164" s="61" t="s">
        <v>146</v>
      </c>
      <c r="AF164" s="55"/>
      <c r="AG164" s="55"/>
      <c r="AH164" s="55"/>
      <c r="AI164" s="55"/>
      <c r="AJ164" s="55"/>
      <c r="AK164" s="55"/>
      <c r="AL164" s="55"/>
    </row>
    <row r="165" spans="1:38" s="5" customFormat="1" ht="15">
      <c r="A165" s="79">
        <v>9</v>
      </c>
      <c r="B165" s="53">
        <v>586</v>
      </c>
      <c r="C165" s="54" t="str">
        <f>VLOOKUP(B165,'Уч дев'!$A$3:$H$520,2,FALSE)</f>
        <v>Гризель Виктория</v>
      </c>
      <c r="D165" s="95" t="str">
        <f>VLOOKUP(B165,'Уч дев'!$A$3:$H$520,3,FALSE)</f>
        <v>1999</v>
      </c>
      <c r="E165" s="45" t="str">
        <f>VLOOKUP(B165,'Уч дев'!$A$3:$H$520,4,FALSE)</f>
        <v>1</v>
      </c>
      <c r="F165" s="54" t="str">
        <f>VLOOKUP(B165,'Уч дев'!$A$3:$H$520,5,FALSE)</f>
        <v>Саратовская</v>
      </c>
      <c r="G165" s="73">
        <f>VLOOKUP(B165,'Уч дев'!$A$3:$H$520,6,FALSE)</f>
        <v>0</v>
      </c>
      <c r="H165" s="99" t="str">
        <f>VLOOKUP(B165,'Уч дев'!$A$3:$H$520,7,FALSE)</f>
        <v>СДЮСШОР-6</v>
      </c>
      <c r="I165" s="51">
        <f t="shared" si="17"/>
        <v>27.2</v>
      </c>
      <c r="J165" s="51"/>
      <c r="K165" s="277">
        <f t="shared" si="18"/>
        <v>2</v>
      </c>
      <c r="L165" s="277" t="s">
        <v>746</v>
      </c>
      <c r="M165" s="278">
        <v>27.2</v>
      </c>
      <c r="N165" s="278"/>
      <c r="O165" s="279">
        <f t="shared" si="19"/>
        <v>27.2</v>
      </c>
      <c r="P165" s="280" t="str">
        <f>VLOOKUP(B165,'Уч дев'!$A$3:$H$520,8,FALSE)</f>
        <v>Беликовы Ю.Б., Н.И.</v>
      </c>
      <c r="Q165" s="61" t="s">
        <v>147</v>
      </c>
      <c r="AF165" s="55"/>
      <c r="AG165" s="55"/>
      <c r="AH165" s="55"/>
      <c r="AI165" s="55"/>
      <c r="AJ165" s="55"/>
      <c r="AK165" s="55"/>
      <c r="AL165" s="55"/>
    </row>
    <row r="166" spans="1:38" s="5" customFormat="1" ht="15">
      <c r="A166" s="79">
        <v>10</v>
      </c>
      <c r="B166" s="53">
        <v>582</v>
      </c>
      <c r="C166" s="54" t="str">
        <f>VLOOKUP(B166,'Уч дев'!$A$3:$H$520,2,FALSE)</f>
        <v>Черникова Ольга</v>
      </c>
      <c r="D166" s="95" t="str">
        <f>VLOOKUP(B166,'Уч дев'!$A$3:$H$520,3,FALSE)</f>
        <v>2000</v>
      </c>
      <c r="E166" s="45" t="str">
        <f>VLOOKUP(B166,'Уч дев'!$A$3:$H$520,4,FALSE)</f>
        <v>1</v>
      </c>
      <c r="F166" s="54" t="str">
        <f>VLOOKUP(B166,'Уч дев'!$A$3:$H$520,5,FALSE)</f>
        <v>Тульская</v>
      </c>
      <c r="G166" s="73">
        <f>VLOOKUP(B166,'Уч дев'!$A$3:$H$520,6,FALSE)</f>
        <v>0</v>
      </c>
      <c r="H166" s="99" t="str">
        <f>VLOOKUP(B166,'Уч дев'!$A$3:$H$520,7,FALSE)</f>
        <v>ЦСП ТО</v>
      </c>
      <c r="I166" s="51">
        <f t="shared" si="17"/>
        <v>27.3</v>
      </c>
      <c r="J166" s="51"/>
      <c r="K166" s="277">
        <f t="shared" si="18"/>
        <v>2</v>
      </c>
      <c r="L166" s="277" t="s">
        <v>746</v>
      </c>
      <c r="M166" s="278">
        <v>27.3</v>
      </c>
      <c r="N166" s="278"/>
      <c r="O166" s="279">
        <f t="shared" si="19"/>
        <v>27.3</v>
      </c>
      <c r="P166" s="280" t="str">
        <f>VLOOKUP(B166,'Уч дев'!$A$3:$H$520,8,FALSE)</f>
        <v>Ковтун Н.Н.,Спиридонов Б.А.</v>
      </c>
      <c r="Q166" s="61" t="s">
        <v>146</v>
      </c>
      <c r="AF166" s="55"/>
      <c r="AG166" s="55"/>
      <c r="AH166" s="55"/>
      <c r="AI166" s="55"/>
      <c r="AJ166" s="55"/>
      <c r="AK166" s="55"/>
      <c r="AL166" s="55"/>
    </row>
    <row r="167" spans="1:38" s="5" customFormat="1" ht="15">
      <c r="A167" s="79">
        <v>10</v>
      </c>
      <c r="B167" s="53">
        <v>126</v>
      </c>
      <c r="C167" s="54" t="str">
        <f>VLOOKUP(B167,'Уч дев'!$A$3:$H$520,2,FALSE)</f>
        <v>Лобзова Анастасия</v>
      </c>
      <c r="D167" s="95" t="str">
        <f>VLOOKUP(B167,'Уч дев'!$A$3:$H$520,3,FALSE)</f>
        <v>2000</v>
      </c>
      <c r="E167" s="45">
        <f>VLOOKUP(B167,'Уч дев'!$A$3:$H$520,4,FALSE)</f>
        <v>1</v>
      </c>
      <c r="F167" s="54" t="str">
        <f>VLOOKUP(B167,'Уч дев'!$A$3:$H$520,5,FALSE)</f>
        <v>Пензенская</v>
      </c>
      <c r="G167" s="73">
        <f>VLOOKUP(B167,'Уч дев'!$A$3:$H$520,6,FALSE)</f>
        <v>0</v>
      </c>
      <c r="H167" s="99" t="str">
        <f>VLOOKUP(B167,'Уч дев'!$A$3:$H$520,7,FALSE)</f>
        <v>ПГУ</v>
      </c>
      <c r="I167" s="51">
        <f t="shared" si="17"/>
        <v>27.3</v>
      </c>
      <c r="J167" s="51"/>
      <c r="K167" s="277">
        <f t="shared" si="18"/>
        <v>2</v>
      </c>
      <c r="L167" s="277" t="s">
        <v>746</v>
      </c>
      <c r="M167" s="278">
        <v>27.3</v>
      </c>
      <c r="N167" s="278"/>
      <c r="O167" s="279">
        <f t="shared" si="19"/>
        <v>27.3</v>
      </c>
      <c r="P167" s="280" t="str">
        <f>VLOOKUP(B167,'Уч дев'!$A$3:$H$520,8,FALSE)</f>
        <v>Новинская С.Г.,Жаворонкин В.Н.</v>
      </c>
      <c r="Q167" s="61" t="s">
        <v>146</v>
      </c>
      <c r="AF167" s="55"/>
      <c r="AG167" s="55"/>
      <c r="AH167" s="55"/>
      <c r="AI167" s="55"/>
      <c r="AJ167" s="55"/>
      <c r="AK167" s="55"/>
      <c r="AL167" s="55"/>
    </row>
    <row r="168" spans="1:38" s="5" customFormat="1" ht="15">
      <c r="A168" s="79">
        <v>12</v>
      </c>
      <c r="B168" s="53">
        <v>29</v>
      </c>
      <c r="C168" s="54" t="str">
        <f>VLOOKUP(B168,'Уч дев'!$A$3:$H$520,2,FALSE)</f>
        <v xml:space="preserve">Мотякина Лариса </v>
      </c>
      <c r="D168" s="95" t="str">
        <f>VLOOKUP(B168,'Уч дев'!$A$3:$H$520,3,FALSE)</f>
        <v>2000</v>
      </c>
      <c r="E168" s="45" t="str">
        <f>VLOOKUP(B168,'Уч дев'!$A$3:$H$520,4,FALSE)</f>
        <v>1</v>
      </c>
      <c r="F168" s="54" t="str">
        <f>VLOOKUP(B168,'Уч дев'!$A$3:$H$520,5,FALSE)</f>
        <v>Тамбовская</v>
      </c>
      <c r="G168" s="73">
        <f>VLOOKUP(B168,'Уч дев'!$A$3:$H$520,6,FALSE)</f>
        <v>0</v>
      </c>
      <c r="H168" s="99" t="str">
        <f>VLOOKUP(B168,'Уч дев'!$A$3:$H$520,7,FALSE)</f>
        <v>ДЮСШ-1</v>
      </c>
      <c r="I168" s="51">
        <f t="shared" si="17"/>
        <v>27.4</v>
      </c>
      <c r="J168" s="51"/>
      <c r="K168" s="277">
        <f t="shared" si="18"/>
        <v>2</v>
      </c>
      <c r="L168" s="277" t="s">
        <v>746</v>
      </c>
      <c r="M168" s="278">
        <v>27.4</v>
      </c>
      <c r="N168" s="278"/>
      <c r="O168" s="279">
        <f t="shared" si="19"/>
        <v>27.4</v>
      </c>
      <c r="P168" s="280" t="str">
        <f>VLOOKUP(B168,'Уч дев'!$A$3:$H$520,8,FALSE)</f>
        <v>Бонарева С.В.</v>
      </c>
      <c r="Q168" s="61" t="s">
        <v>150</v>
      </c>
      <c r="AF168" s="55"/>
      <c r="AG168" s="55"/>
      <c r="AH168" s="55"/>
      <c r="AI168" s="55"/>
      <c r="AJ168" s="55"/>
      <c r="AK168" s="55"/>
      <c r="AL168" s="55"/>
    </row>
    <row r="169" spans="1:38" s="5" customFormat="1" ht="15">
      <c r="A169" s="79">
        <v>13</v>
      </c>
      <c r="B169" s="53">
        <v>488</v>
      </c>
      <c r="C169" s="54" t="str">
        <f>VLOOKUP(B169,'Уч дев'!$A$3:$H$520,2,FALSE)</f>
        <v>Потапова Елизавета</v>
      </c>
      <c r="D169" s="95" t="str">
        <f>VLOOKUP(B169,'Уч дев'!$A$3:$H$520,3,FALSE)</f>
        <v>2000</v>
      </c>
      <c r="E169" s="45" t="str">
        <f>VLOOKUP(B169,'Уч дев'!$A$3:$H$520,4,FALSE)</f>
        <v>1</v>
      </c>
      <c r="F169" s="54" t="str">
        <f>VLOOKUP(B169,'Уч дев'!$A$3:$H$520,5,FALSE)</f>
        <v>Пензенская</v>
      </c>
      <c r="G169" s="73">
        <f>VLOOKUP(B169,'Уч дев'!$A$3:$H$520,6,FALSE)</f>
        <v>0</v>
      </c>
      <c r="H169" s="99" t="str">
        <f>VLOOKUP(B169,'Уч дев'!$A$3:$H$520,7,FALSE)</f>
        <v>ДЮСШ-6</v>
      </c>
      <c r="I169" s="51">
        <f t="shared" si="17"/>
        <v>27.5</v>
      </c>
      <c r="J169" s="51"/>
      <c r="K169" s="277">
        <f t="shared" si="18"/>
        <v>2</v>
      </c>
      <c r="L169" s="277" t="s">
        <v>746</v>
      </c>
      <c r="M169" s="278">
        <v>27.5</v>
      </c>
      <c r="N169" s="278"/>
      <c r="O169" s="279">
        <f t="shared" si="19"/>
        <v>27.5</v>
      </c>
      <c r="P169" s="280" t="str">
        <f>VLOOKUP(B169,'Уч дев'!$A$3:$H$520,8,FALSE)</f>
        <v>Красновы Р.Б. К.И. Трухановы М.Г.</v>
      </c>
      <c r="Q169" s="61" t="s">
        <v>147</v>
      </c>
      <c r="AF169" s="55"/>
      <c r="AG169" s="55"/>
      <c r="AH169" s="55"/>
      <c r="AI169" s="55"/>
      <c r="AJ169" s="55"/>
      <c r="AK169" s="55"/>
      <c r="AL169" s="55"/>
    </row>
    <row r="170" spans="1:38" s="5" customFormat="1" ht="15">
      <c r="A170" s="79">
        <v>13</v>
      </c>
      <c r="B170" s="53">
        <v>594</v>
      </c>
      <c r="C170" s="54" t="str">
        <f>VLOOKUP(B170,'Уч дев'!$A$3:$H$520,2,FALSE)</f>
        <v>Меньшикова Анна</v>
      </c>
      <c r="D170" s="95" t="str">
        <f>VLOOKUP(B170,'Уч дев'!$A$3:$H$520,3,FALSE)</f>
        <v>2000</v>
      </c>
      <c r="E170" s="45" t="str">
        <f>VLOOKUP(B170,'Уч дев'!$A$3:$H$520,4,FALSE)</f>
        <v>1</v>
      </c>
      <c r="F170" s="54" t="str">
        <f>VLOOKUP(B170,'Уч дев'!$A$3:$H$520,5,FALSE)</f>
        <v>Саратовская</v>
      </c>
      <c r="G170" s="73">
        <f>VLOOKUP(B170,'Уч дев'!$A$3:$H$520,6,FALSE)</f>
        <v>0</v>
      </c>
      <c r="H170" s="99" t="str">
        <f>VLOOKUP(B170,'Уч дев'!$A$3:$H$520,7,FALSE)</f>
        <v>СДЮСШОР-6</v>
      </c>
      <c r="I170" s="51">
        <f t="shared" si="17"/>
        <v>27.5</v>
      </c>
      <c r="J170" s="51"/>
      <c r="K170" s="277">
        <f t="shared" si="18"/>
        <v>2</v>
      </c>
      <c r="L170" s="277" t="s">
        <v>746</v>
      </c>
      <c r="M170" s="278">
        <v>27.5</v>
      </c>
      <c r="N170" s="278"/>
      <c r="O170" s="279">
        <f t="shared" si="19"/>
        <v>27.5</v>
      </c>
      <c r="P170" s="280" t="str">
        <f>VLOOKUP(B170,'Уч дев'!$A$3:$H$520,8,FALSE)</f>
        <v>Беликовы Ю.Б., Н.И.</v>
      </c>
      <c r="Q170" s="61" t="s">
        <v>146</v>
      </c>
      <c r="AF170" s="55"/>
      <c r="AG170" s="55"/>
      <c r="AH170" s="55"/>
      <c r="AI170" s="55"/>
      <c r="AJ170" s="55"/>
      <c r="AK170" s="55"/>
      <c r="AL170" s="55"/>
    </row>
    <row r="171" spans="1:38" s="5" customFormat="1" ht="15">
      <c r="A171" s="79">
        <v>15</v>
      </c>
      <c r="B171" s="53">
        <v>949</v>
      </c>
      <c r="C171" s="54" t="str">
        <f>VLOOKUP(B171,'Уч дев'!$A$3:$H$520,2,FALSE)</f>
        <v>Патрина Мария</v>
      </c>
      <c r="D171" s="95" t="str">
        <f>VLOOKUP(B171,'Уч дев'!$A$3:$H$520,3,FALSE)</f>
        <v>1999</v>
      </c>
      <c r="E171" s="45"/>
      <c r="F171" s="54" t="str">
        <f>VLOOKUP(B171,'Уч дев'!$A$3:$H$520,5,FALSE)</f>
        <v>Тамбовская</v>
      </c>
      <c r="G171" s="73">
        <f>VLOOKUP(B171,'Уч дев'!$A$3:$H$520,6,FALSE)</f>
        <v>0</v>
      </c>
      <c r="H171" s="99" t="str">
        <f>VLOOKUP(B171,'Уч дев'!$A$3:$H$520,7,FALSE)</f>
        <v>СДЮСШОР "ЦПС по ЦИВС"</v>
      </c>
      <c r="I171" s="51">
        <f t="shared" si="17"/>
        <v>27.7</v>
      </c>
      <c r="J171" s="51"/>
      <c r="K171" s="277">
        <f t="shared" si="18"/>
        <v>2</v>
      </c>
      <c r="L171" s="277" t="s">
        <v>746</v>
      </c>
      <c r="M171" s="278">
        <v>27.7</v>
      </c>
      <c r="N171" s="278"/>
      <c r="O171" s="279">
        <f t="shared" si="19"/>
        <v>27.7</v>
      </c>
      <c r="P171" s="280" t="str">
        <f>VLOOKUP(B171,'Уч дев'!$A$3:$H$520,8,FALSE)</f>
        <v>Солтан М.В.</v>
      </c>
      <c r="Q171" s="61" t="s">
        <v>147</v>
      </c>
      <c r="AF171" s="55"/>
      <c r="AG171" s="55"/>
      <c r="AH171" s="55"/>
      <c r="AI171" s="55"/>
      <c r="AJ171" s="55"/>
      <c r="AK171" s="55"/>
      <c r="AL171" s="55"/>
    </row>
    <row r="172" spans="1:38" s="5" customFormat="1" ht="15">
      <c r="A172" s="79">
        <v>16</v>
      </c>
      <c r="B172" s="53">
        <v>413</v>
      </c>
      <c r="C172" s="54" t="str">
        <f>VLOOKUP(B172,'Уч дев'!$A$3:$H$520,2,FALSE)</f>
        <v>Умарова Виктория</v>
      </c>
      <c r="D172" s="95" t="str">
        <f>VLOOKUP(B172,'Уч дев'!$A$3:$H$520,3,FALSE)</f>
        <v>2000</v>
      </c>
      <c r="E172" s="45" t="str">
        <f>VLOOKUP(B172,'Уч дев'!$A$3:$H$520,4,FALSE)</f>
        <v>1</v>
      </c>
      <c r="F172" s="54" t="str">
        <f>VLOOKUP(B172,'Уч дев'!$A$3:$H$520,5,FALSE)</f>
        <v>Пензенская</v>
      </c>
      <c r="G172" s="73">
        <f>VLOOKUP(B172,'Уч дев'!$A$3:$H$520,6,FALSE)</f>
        <v>0</v>
      </c>
      <c r="H172" s="99" t="str">
        <f>VLOOKUP(B172,'Уч дев'!$A$3:$H$520,7,FALSE)</f>
        <v>ДЮСШ-6</v>
      </c>
      <c r="I172" s="51">
        <f t="shared" si="17"/>
        <v>27.9</v>
      </c>
      <c r="J172" s="51"/>
      <c r="K172" s="277">
        <f t="shared" si="18"/>
        <v>2</v>
      </c>
      <c r="L172" s="277">
        <v>4</v>
      </c>
      <c r="M172" s="278">
        <v>27.9</v>
      </c>
      <c r="N172" s="278"/>
      <c r="O172" s="279">
        <f t="shared" si="19"/>
        <v>27.9</v>
      </c>
      <c r="P172" s="280" t="str">
        <f>VLOOKUP(B172,'Уч дев'!$A$3:$H$520,8,FALSE)</f>
        <v>Гарынов А.А, Аксенов А.В</v>
      </c>
      <c r="Q172" s="61" t="s">
        <v>147</v>
      </c>
      <c r="AF172" s="55"/>
      <c r="AG172" s="55"/>
      <c r="AH172" s="55"/>
      <c r="AI172" s="55"/>
      <c r="AJ172" s="55"/>
      <c r="AK172" s="55"/>
      <c r="AL172" s="55"/>
    </row>
    <row r="173" spans="1:38" s="5" customFormat="1" ht="15">
      <c r="A173" s="79">
        <v>16</v>
      </c>
      <c r="B173" s="53">
        <v>370</v>
      </c>
      <c r="C173" s="54" t="str">
        <f>VLOOKUP(B173,'Уч дев'!$A$3:$H$520,2,FALSE)</f>
        <v>Греднева Анастасия</v>
      </c>
      <c r="D173" s="95" t="str">
        <f>VLOOKUP(B173,'Уч дев'!$A$3:$H$520,3,FALSE)</f>
        <v>1999</v>
      </c>
      <c r="E173" s="45" t="str">
        <f>VLOOKUP(B173,'Уч дев'!$A$3:$H$520,4,FALSE)</f>
        <v>2</v>
      </c>
      <c r="F173" s="54" t="str">
        <f>VLOOKUP(B173,'Уч дев'!$A$3:$H$520,5,FALSE)</f>
        <v>Пензенская</v>
      </c>
      <c r="G173" s="73">
        <f>VLOOKUP(B173,'Уч дев'!$A$3:$H$520,6,FALSE)</f>
        <v>0</v>
      </c>
      <c r="H173" s="99" t="str">
        <f>VLOOKUP(B173,'Уч дев'!$A$3:$H$520,7,FALSE)</f>
        <v>ПГУ</v>
      </c>
      <c r="I173" s="51">
        <f t="shared" si="17"/>
        <v>27.9</v>
      </c>
      <c r="J173" s="51"/>
      <c r="K173" s="277">
        <f t="shared" si="18"/>
        <v>2</v>
      </c>
      <c r="L173" s="277" t="s">
        <v>746</v>
      </c>
      <c r="M173" s="278">
        <v>27.9</v>
      </c>
      <c r="N173" s="278"/>
      <c r="O173" s="279">
        <f t="shared" si="19"/>
        <v>27.9</v>
      </c>
      <c r="P173" s="280" t="str">
        <f>VLOOKUP(B173,'Уч дев'!$A$3:$H$520,8,FALSE)</f>
        <v>Беляев С.Н,Греднев Р.</v>
      </c>
      <c r="Q173" s="61" t="s">
        <v>146</v>
      </c>
      <c r="AF173" s="55"/>
      <c r="AG173" s="55"/>
      <c r="AH173" s="55"/>
      <c r="AI173" s="55"/>
      <c r="AJ173" s="55"/>
      <c r="AK173" s="55"/>
      <c r="AL173" s="55"/>
    </row>
    <row r="174" spans="1:38" s="5" customFormat="1" ht="15">
      <c r="A174" s="79">
        <v>16</v>
      </c>
      <c r="B174" s="53">
        <v>966</v>
      </c>
      <c r="C174" s="54" t="str">
        <f>VLOOKUP(B174,'Уч дев'!$A$3:$H$520,2,FALSE)</f>
        <v>Королёва Олеся</v>
      </c>
      <c r="D174" s="95" t="str">
        <f>VLOOKUP(B174,'Уч дев'!$A$3:$H$520,3,FALSE)</f>
        <v>2000</v>
      </c>
      <c r="E174" s="45" t="str">
        <f>VLOOKUP(B174,'Уч дев'!$A$3:$H$520,4,FALSE)</f>
        <v>1</v>
      </c>
      <c r="F174" s="54" t="str">
        <f>VLOOKUP(B174,'Уч дев'!$A$3:$H$520,5,FALSE)</f>
        <v>Саратовская</v>
      </c>
      <c r="G174" s="73">
        <f>VLOOKUP(B174,'Уч дев'!$A$3:$H$520,6,FALSE)</f>
        <v>0</v>
      </c>
      <c r="H174" s="99" t="str">
        <f>VLOOKUP(B174,'Уч дев'!$A$3:$H$520,7,FALSE)</f>
        <v>СДЮСШОР-6</v>
      </c>
      <c r="I174" s="51">
        <f t="shared" si="17"/>
        <v>27.9</v>
      </c>
      <c r="J174" s="51"/>
      <c r="K174" s="277">
        <f t="shared" si="18"/>
        <v>2</v>
      </c>
      <c r="L174" s="277" t="s">
        <v>746</v>
      </c>
      <c r="M174" s="278">
        <v>27.9</v>
      </c>
      <c r="N174" s="278"/>
      <c r="O174" s="279">
        <f t="shared" si="19"/>
        <v>27.9</v>
      </c>
      <c r="P174" s="280" t="str">
        <f>VLOOKUP(B174,'Уч дев'!$A$3:$H$520,8,FALSE)</f>
        <v>Тихненко С.Г.</v>
      </c>
      <c r="Q174" s="61" t="s">
        <v>146</v>
      </c>
      <c r="AF174" s="55"/>
      <c r="AG174" s="55"/>
      <c r="AH174" s="55"/>
      <c r="AI174" s="55"/>
      <c r="AJ174" s="55"/>
      <c r="AK174" s="55"/>
      <c r="AL174" s="55"/>
    </row>
    <row r="175" spans="1:38" s="5" customFormat="1" ht="15">
      <c r="A175" s="79">
        <v>19</v>
      </c>
      <c r="B175" s="53">
        <v>141</v>
      </c>
      <c r="C175" s="54" t="str">
        <f>VLOOKUP(B175,'Уч дев'!$A$3:$H$520,2,FALSE)</f>
        <v>Уланова Маргарита</v>
      </c>
      <c r="D175" s="95" t="str">
        <f>VLOOKUP(B175,'Уч дев'!$A$3:$H$520,3,FALSE)</f>
        <v>2000</v>
      </c>
      <c r="E175" s="45" t="str">
        <f>VLOOKUP(B175,'Уч дев'!$A$3:$H$520,4,FALSE)</f>
        <v>2</v>
      </c>
      <c r="F175" s="54" t="str">
        <f>VLOOKUP(B175,'Уч дев'!$A$3:$H$520,5,FALSE)</f>
        <v>Пензенская</v>
      </c>
      <c r="G175" s="73">
        <f>VLOOKUP(B175,'Уч дев'!$A$3:$H$520,6,FALSE)</f>
        <v>0</v>
      </c>
      <c r="H175" s="99" t="str">
        <f>VLOOKUP(B175,'Уч дев'!$A$3:$H$520,7,FALSE)</f>
        <v>КСШОР</v>
      </c>
      <c r="I175" s="51">
        <f t="shared" si="17"/>
        <v>28</v>
      </c>
      <c r="J175" s="51"/>
      <c r="K175" s="277">
        <f t="shared" si="18"/>
        <v>2</v>
      </c>
      <c r="L175" s="277" t="s">
        <v>746</v>
      </c>
      <c r="M175" s="278">
        <v>28</v>
      </c>
      <c r="N175" s="278"/>
      <c r="O175" s="279">
        <f t="shared" si="19"/>
        <v>28</v>
      </c>
      <c r="P175" s="280" t="str">
        <f>VLOOKUP(B175,'Уч дев'!$A$3:$H$520,8,FALSE)</f>
        <v>Андреев В.В.</v>
      </c>
      <c r="Q175" s="61" t="s">
        <v>147</v>
      </c>
      <c r="AF175" s="55"/>
      <c r="AG175" s="55"/>
      <c r="AH175" s="55"/>
      <c r="AI175" s="55"/>
      <c r="AJ175" s="55"/>
      <c r="AK175" s="55"/>
      <c r="AL175" s="55"/>
    </row>
    <row r="176" spans="1:38" s="5" customFormat="1" ht="15">
      <c r="A176" s="79">
        <v>19</v>
      </c>
      <c r="B176" s="53">
        <v>180</v>
      </c>
      <c r="C176" s="54" t="str">
        <f>VLOOKUP(B176,'Уч дев'!$A$3:$H$520,2,FALSE)</f>
        <v>Сюмкина Людмила</v>
      </c>
      <c r="D176" s="95" t="str">
        <f>VLOOKUP(B176,'Уч дев'!$A$3:$H$520,3,FALSE)</f>
        <v>2000</v>
      </c>
      <c r="E176" s="45" t="str">
        <f>VLOOKUP(B176,'Уч дев'!$A$3:$H$520,4,FALSE)</f>
        <v>1</v>
      </c>
      <c r="F176" s="54" t="str">
        <f>VLOOKUP(B176,'Уч дев'!$A$3:$H$520,5,FALSE)</f>
        <v>Мордовия</v>
      </c>
      <c r="G176" s="73">
        <f>VLOOKUP(B176,'Уч дев'!$A$3:$H$520,6,FALSE)</f>
        <v>0</v>
      </c>
      <c r="H176" s="99" t="str">
        <f>VLOOKUP(B176,'Уч дев'!$A$3:$H$520,7,FALSE)</f>
        <v>МГУ им. Н. П. Огарёва</v>
      </c>
      <c r="I176" s="51">
        <f t="shared" si="17"/>
        <v>28</v>
      </c>
      <c r="J176" s="51"/>
      <c r="K176" s="277">
        <f t="shared" si="18"/>
        <v>2</v>
      </c>
      <c r="L176" s="277" t="s">
        <v>746</v>
      </c>
      <c r="M176" s="278">
        <v>28</v>
      </c>
      <c r="N176" s="278"/>
      <c r="O176" s="279">
        <f t="shared" si="19"/>
        <v>28</v>
      </c>
      <c r="P176" s="280" t="str">
        <f>VLOOKUP(B176,'Уч дев'!$A$3:$H$520,8,FALSE)</f>
        <v>Запрялов В. А.</v>
      </c>
      <c r="Q176" s="61" t="s">
        <v>150</v>
      </c>
      <c r="AF176" s="55"/>
      <c r="AG176" s="55"/>
      <c r="AH176" s="55"/>
      <c r="AI176" s="55"/>
      <c r="AJ176" s="55"/>
      <c r="AK176" s="55"/>
      <c r="AL176" s="55"/>
    </row>
    <row r="177" spans="1:38" s="5" customFormat="1" ht="15">
      <c r="A177" s="79">
        <v>19</v>
      </c>
      <c r="B177" s="53">
        <v>624</v>
      </c>
      <c r="C177" s="54" t="str">
        <f>VLOOKUP(B177,'Уч дев'!$A$3:$H$520,2,FALSE)</f>
        <v>Шалашова Ксения</v>
      </c>
      <c r="D177" s="95" t="str">
        <f>VLOOKUP(B177,'Уч дев'!$A$3:$H$520,3,FALSE)</f>
        <v>1999</v>
      </c>
      <c r="E177" s="45" t="str">
        <f>VLOOKUP(B177,'Уч дев'!$A$3:$H$520,4,FALSE)</f>
        <v>2</v>
      </c>
      <c r="F177" s="54" t="str">
        <f>VLOOKUP(B177,'Уч дев'!$A$3:$H$520,5,FALSE)</f>
        <v>Нижегородская</v>
      </c>
      <c r="G177" s="73">
        <f>VLOOKUP(B177,'Уч дев'!$A$3:$H$520,6,FALSE)</f>
        <v>0</v>
      </c>
      <c r="H177" s="99" t="str">
        <f>VLOOKUP(B177,'Уч дев'!$A$3:$H$520,7,FALSE)</f>
        <v>ДЮСШ-3 Арзамас</v>
      </c>
      <c r="I177" s="51">
        <f t="shared" si="17"/>
        <v>28</v>
      </c>
      <c r="J177" s="51"/>
      <c r="K177" s="277">
        <f t="shared" si="18"/>
        <v>2</v>
      </c>
      <c r="L177" s="277" t="s">
        <v>746</v>
      </c>
      <c r="M177" s="278">
        <v>28</v>
      </c>
      <c r="N177" s="278"/>
      <c r="O177" s="279">
        <f t="shared" si="19"/>
        <v>28</v>
      </c>
      <c r="P177" s="280" t="str">
        <f>VLOOKUP(B177,'Уч дев'!$A$3:$H$520,8,FALSE)</f>
        <v>Папин А.Ю</v>
      </c>
      <c r="Q177" s="61" t="s">
        <v>150</v>
      </c>
      <c r="AF177" s="55"/>
      <c r="AG177" s="55"/>
      <c r="AH177" s="55"/>
      <c r="AI177" s="55"/>
      <c r="AJ177" s="55"/>
      <c r="AK177" s="55"/>
      <c r="AL177" s="55"/>
    </row>
    <row r="178" spans="1:38" s="5" customFormat="1" ht="15">
      <c r="A178" s="79">
        <v>19</v>
      </c>
      <c r="B178" s="53">
        <v>625</v>
      </c>
      <c r="C178" s="54" t="str">
        <f>VLOOKUP(B178,'Уч дев'!$A$3:$H$520,2,FALSE)</f>
        <v>Дегтева Ксения</v>
      </c>
      <c r="D178" s="95" t="str">
        <f>VLOOKUP(B178,'Уч дев'!$A$3:$H$520,3,FALSE)</f>
        <v>2000</v>
      </c>
      <c r="E178" s="45" t="str">
        <f>VLOOKUP(B178,'Уч дев'!$A$3:$H$520,4,FALSE)</f>
        <v>1</v>
      </c>
      <c r="F178" s="54" t="str">
        <f>VLOOKUP(B178,'Уч дев'!$A$3:$H$520,5,FALSE)</f>
        <v>Нижегородская</v>
      </c>
      <c r="G178" s="73">
        <f>VLOOKUP(B178,'Уч дев'!$A$3:$H$520,6,FALSE)</f>
        <v>0</v>
      </c>
      <c r="H178" s="99" t="str">
        <f>VLOOKUP(B178,'Уч дев'!$A$3:$H$520,7,FALSE)</f>
        <v>ДЮСШ-3 Арзамас</v>
      </c>
      <c r="I178" s="51">
        <f t="shared" si="17"/>
        <v>28</v>
      </c>
      <c r="J178" s="51"/>
      <c r="K178" s="277">
        <f t="shared" si="18"/>
        <v>2</v>
      </c>
      <c r="L178" s="277" t="s">
        <v>746</v>
      </c>
      <c r="M178" s="278">
        <v>28</v>
      </c>
      <c r="N178" s="278"/>
      <c r="O178" s="279">
        <f t="shared" si="19"/>
        <v>28</v>
      </c>
      <c r="P178" s="280" t="str">
        <f>VLOOKUP(B178,'Уч дев'!$A$3:$H$520,8,FALSE)</f>
        <v>Папин А.Ю</v>
      </c>
      <c r="Q178" s="61" t="s">
        <v>147</v>
      </c>
      <c r="AF178" s="55"/>
      <c r="AG178" s="55"/>
      <c r="AH178" s="55"/>
      <c r="AI178" s="55"/>
      <c r="AJ178" s="55"/>
      <c r="AK178" s="55"/>
      <c r="AL178" s="55"/>
    </row>
    <row r="179" spans="1:38" s="5" customFormat="1" ht="15">
      <c r="A179" s="79">
        <v>19</v>
      </c>
      <c r="B179" s="53">
        <v>598</v>
      </c>
      <c r="C179" s="54" t="str">
        <f>VLOOKUP(B179,'Уч дев'!$A$3:$H$520,2,FALSE)</f>
        <v>Мухитдинова Диана</v>
      </c>
      <c r="D179" s="95" t="str">
        <f>VLOOKUP(B179,'Уч дев'!$A$3:$H$520,3,FALSE)</f>
        <v>1999</v>
      </c>
      <c r="E179" s="45" t="str">
        <f>VLOOKUP(B179,'Уч дев'!$A$3:$H$520,4,FALSE)</f>
        <v>1</v>
      </c>
      <c r="F179" s="54" t="str">
        <f>VLOOKUP(B179,'Уч дев'!$A$3:$H$520,5,FALSE)</f>
        <v>Саратовская</v>
      </c>
      <c r="G179" s="73">
        <f>VLOOKUP(B179,'Уч дев'!$A$3:$H$520,6,FALSE)</f>
        <v>0</v>
      </c>
      <c r="H179" s="99" t="str">
        <f>VLOOKUP(B179,'Уч дев'!$A$3:$H$520,7,FALSE)</f>
        <v>СДЮСШОР-6</v>
      </c>
      <c r="I179" s="51">
        <f t="shared" si="17"/>
        <v>28</v>
      </c>
      <c r="J179" s="51"/>
      <c r="K179" s="277">
        <f t="shared" si="18"/>
        <v>2</v>
      </c>
      <c r="L179" s="277" t="s">
        <v>746</v>
      </c>
      <c r="M179" s="278">
        <v>28</v>
      </c>
      <c r="N179" s="278"/>
      <c r="O179" s="279">
        <f t="shared" si="19"/>
        <v>28</v>
      </c>
      <c r="P179" s="280" t="str">
        <f>VLOOKUP(B179,'Уч дев'!$A$3:$H$520,8,FALSE)</f>
        <v>Тихненко С.Г.</v>
      </c>
      <c r="Q179" s="61" t="s">
        <v>147</v>
      </c>
      <c r="AF179" s="55"/>
      <c r="AG179" s="55"/>
      <c r="AH179" s="55"/>
      <c r="AI179" s="55"/>
      <c r="AJ179" s="55"/>
      <c r="AK179" s="55"/>
      <c r="AL179" s="55"/>
    </row>
    <row r="180" spans="1:38" s="5" customFormat="1" ht="15">
      <c r="A180" s="79">
        <v>24</v>
      </c>
      <c r="B180" s="53">
        <v>424</v>
      </c>
      <c r="C180" s="54" t="str">
        <f>VLOOKUP(B180,'Уч дев'!$A$3:$H$520,2,FALSE)</f>
        <v>Портнова Анастасия</v>
      </c>
      <c r="D180" s="95" t="str">
        <f>VLOOKUP(B180,'Уч дев'!$A$3:$H$520,3,FALSE)</f>
        <v>2000</v>
      </c>
      <c r="E180" s="45" t="str">
        <f>VLOOKUP(B180,'Уч дев'!$A$3:$H$520,4,FALSE)</f>
        <v>2</v>
      </c>
      <c r="F180" s="54" t="str">
        <f>VLOOKUP(B180,'Уч дев'!$A$3:$H$520,5,FALSE)</f>
        <v>Пензенская</v>
      </c>
      <c r="G180" s="73">
        <f>VLOOKUP(B180,'Уч дев'!$A$3:$H$520,6,FALSE)</f>
        <v>0</v>
      </c>
      <c r="H180" s="99" t="str">
        <f>VLOOKUP(B180,'Уч дев'!$A$3:$H$520,7,FALSE)</f>
        <v>ДЮСШ-6</v>
      </c>
      <c r="I180" s="51">
        <f t="shared" si="17"/>
        <v>28.1</v>
      </c>
      <c r="J180" s="51"/>
      <c r="K180" s="277">
        <f t="shared" si="18"/>
        <v>2</v>
      </c>
      <c r="L180" s="277" t="s">
        <v>746</v>
      </c>
      <c r="M180" s="278">
        <v>28.1</v>
      </c>
      <c r="N180" s="278"/>
      <c r="O180" s="279">
        <f t="shared" si="19"/>
        <v>28.1</v>
      </c>
      <c r="P180" s="280" t="str">
        <f>VLOOKUP(B180,'Уч дев'!$A$3:$H$520,8,FALSE)</f>
        <v>Зинуков А.В</v>
      </c>
      <c r="Q180" s="61" t="s">
        <v>147</v>
      </c>
      <c r="AF180" s="55"/>
      <c r="AG180" s="55"/>
      <c r="AH180" s="55"/>
      <c r="AI180" s="55"/>
      <c r="AJ180" s="55"/>
      <c r="AK180" s="55"/>
      <c r="AL180" s="55"/>
    </row>
    <row r="181" spans="1:38" s="5" customFormat="1" ht="15">
      <c r="A181" s="79">
        <v>25</v>
      </c>
      <c r="B181" s="53">
        <v>631</v>
      </c>
      <c r="C181" s="54" t="str">
        <f>VLOOKUP(B181,'Уч дев'!$A$3:$H$520,2,FALSE)</f>
        <v>Пешкова Елена</v>
      </c>
      <c r="D181" s="95" t="str">
        <f>VLOOKUP(B181,'Уч дев'!$A$3:$H$520,3,FALSE)</f>
        <v>1999</v>
      </c>
      <c r="E181" s="45" t="str">
        <f>VLOOKUP(B181,'Уч дев'!$A$3:$H$520,4,FALSE)</f>
        <v>1</v>
      </c>
      <c r="F181" s="54" t="str">
        <f>VLOOKUP(B181,'Уч дев'!$A$3:$H$520,5,FALSE)</f>
        <v>Самарская</v>
      </c>
      <c r="G181" s="73">
        <f>VLOOKUP(B181,'Уч дев'!$A$3:$H$520,6,FALSE)</f>
        <v>0</v>
      </c>
      <c r="H181" s="99" t="str">
        <f>VLOOKUP(B181,'Уч дев'!$A$3:$H$520,7,FALSE)</f>
        <v>Борская СШ-1</v>
      </c>
      <c r="I181" s="51">
        <f t="shared" si="17"/>
        <v>28.3</v>
      </c>
      <c r="J181" s="51"/>
      <c r="K181" s="277">
        <f t="shared" si="18"/>
        <v>2</v>
      </c>
      <c r="L181" s="277" t="s">
        <v>746</v>
      </c>
      <c r="M181" s="278">
        <v>28.3</v>
      </c>
      <c r="N181" s="278"/>
      <c r="O181" s="279">
        <f t="shared" si="19"/>
        <v>28.3</v>
      </c>
      <c r="P181" s="280"/>
      <c r="Q181" s="61" t="s">
        <v>147</v>
      </c>
      <c r="AF181" s="55"/>
      <c r="AG181" s="55"/>
      <c r="AH181" s="55"/>
      <c r="AI181" s="55"/>
      <c r="AJ181" s="55"/>
      <c r="AK181" s="55"/>
      <c r="AL181" s="55"/>
    </row>
    <row r="182" spans="1:38" s="5" customFormat="1" ht="15">
      <c r="A182" s="79">
        <v>26</v>
      </c>
      <c r="B182" s="53">
        <v>486</v>
      </c>
      <c r="C182" s="54" t="str">
        <f>VLOOKUP(B182,'Уч дев'!$A$3:$H$520,2,FALSE)</f>
        <v>Наумова Юлия</v>
      </c>
      <c r="D182" s="95" t="str">
        <f>VLOOKUP(B182,'Уч дев'!$A$3:$H$520,3,FALSE)</f>
        <v>1999</v>
      </c>
      <c r="E182" s="45" t="str">
        <f>VLOOKUP(B182,'Уч дев'!$A$3:$H$520,4,FALSE)</f>
        <v>1</v>
      </c>
      <c r="F182" s="54" t="str">
        <f>VLOOKUP(B182,'Уч дев'!$A$3:$H$520,5,FALSE)</f>
        <v>Пензенская</v>
      </c>
      <c r="G182" s="73">
        <f>VLOOKUP(B182,'Уч дев'!$A$3:$H$520,6,FALSE)</f>
        <v>0</v>
      </c>
      <c r="H182" s="99" t="str">
        <f>VLOOKUP(B182,'Уч дев'!$A$3:$H$520,7,FALSE)</f>
        <v>ДЮСШ-6</v>
      </c>
      <c r="I182" s="51">
        <f t="shared" si="17"/>
        <v>29</v>
      </c>
      <c r="J182" s="51"/>
      <c r="K182" s="277">
        <f t="shared" si="18"/>
        <v>3</v>
      </c>
      <c r="L182" s="277" t="s">
        <v>746</v>
      </c>
      <c r="M182" s="278">
        <v>29</v>
      </c>
      <c r="N182" s="278"/>
      <c r="O182" s="279">
        <f t="shared" si="19"/>
        <v>29</v>
      </c>
      <c r="P182" s="280" t="str">
        <f>VLOOKUP(B182,'Уч дев'!$A$3:$H$520,8,FALSE)</f>
        <v>Красновы Р.Б. К.И.</v>
      </c>
      <c r="Q182" s="61" t="s">
        <v>147</v>
      </c>
      <c r="AF182" s="55"/>
      <c r="AG182" s="55"/>
      <c r="AH182" s="55"/>
      <c r="AI182" s="55"/>
      <c r="AJ182" s="55"/>
      <c r="AK182" s="55"/>
      <c r="AL182" s="55"/>
    </row>
    <row r="183" spans="1:38" s="5" customFormat="1" ht="15">
      <c r="A183" s="79">
        <v>27</v>
      </c>
      <c r="B183" s="53">
        <v>19</v>
      </c>
      <c r="C183" s="54" t="str">
        <f>VLOOKUP(B183,'Уч дев'!$A$3:$H$520,2,FALSE)</f>
        <v>Заборовская Оксана</v>
      </c>
      <c r="D183" s="95" t="str">
        <f>VLOOKUP(B183,'Уч дев'!$A$3:$H$520,3,FALSE)</f>
        <v>2000</v>
      </c>
      <c r="E183" s="45">
        <f>VLOOKUP(B183,'Уч дев'!$A$3:$H$520,4,FALSE)</f>
        <v>2</v>
      </c>
      <c r="F183" s="54" t="str">
        <f>VLOOKUP(B183,'Уч дев'!$A$3:$H$520,5,FALSE)</f>
        <v>Тамбовская</v>
      </c>
      <c r="G183" s="73">
        <f>VLOOKUP(B183,'Уч дев'!$A$3:$H$520,6,FALSE)</f>
        <v>0</v>
      </c>
      <c r="H183" s="99" t="str">
        <f>VLOOKUP(B183,'Уч дев'!$A$3:$H$520,7,FALSE)</f>
        <v>ДЮСШ (Мичуринск)</v>
      </c>
      <c r="I183" s="51">
        <f t="shared" si="17"/>
        <v>29.2</v>
      </c>
      <c r="J183" s="51"/>
      <c r="K183" s="277">
        <f t="shared" si="18"/>
        <v>3</v>
      </c>
      <c r="L183" s="277" t="s">
        <v>746</v>
      </c>
      <c r="M183" s="278">
        <v>29.2</v>
      </c>
      <c r="N183" s="278"/>
      <c r="O183" s="279">
        <f t="shared" si="19"/>
        <v>29.2</v>
      </c>
      <c r="P183" s="280" t="str">
        <f>VLOOKUP(B183,'Уч дев'!$A$3:$H$520,8,FALSE)</f>
        <v>Мироненко В.И.</v>
      </c>
      <c r="Q183" s="61" t="s">
        <v>150</v>
      </c>
      <c r="AF183" s="55"/>
      <c r="AG183" s="55"/>
      <c r="AH183" s="55"/>
      <c r="AI183" s="55"/>
      <c r="AJ183" s="55"/>
      <c r="AK183" s="55"/>
      <c r="AL183" s="55"/>
    </row>
    <row r="184" spans="1:38" s="5" customFormat="1" ht="15">
      <c r="A184" s="79">
        <v>27</v>
      </c>
      <c r="B184" s="53">
        <v>617</v>
      </c>
      <c r="C184" s="54" t="str">
        <f>VLOOKUP(B184,'Уч дев'!$A$3:$H$520,2,FALSE)</f>
        <v>Плеханова Алёна</v>
      </c>
      <c r="D184" s="95" t="str">
        <f>VLOOKUP(B184,'Уч дев'!$A$3:$H$520,3,FALSE)</f>
        <v>2000</v>
      </c>
      <c r="E184" s="45" t="str">
        <f>VLOOKUP(B184,'Уч дев'!$A$3:$H$520,4,FALSE)</f>
        <v>1</v>
      </c>
      <c r="F184" s="54" t="str">
        <f>VLOOKUP(B184,'Уч дев'!$A$3:$H$520,5,FALSE)</f>
        <v>Саратовская</v>
      </c>
      <c r="G184" s="73">
        <f>VLOOKUP(B184,'Уч дев'!$A$3:$H$520,6,FALSE)</f>
        <v>0</v>
      </c>
      <c r="H184" s="99" t="str">
        <f>VLOOKUP(B184,'Уч дев'!$A$3:$H$520,7,FALSE)</f>
        <v>ДЮСШ Энгельс</v>
      </c>
      <c r="I184" s="51">
        <f t="shared" si="17"/>
        <v>29.2</v>
      </c>
      <c r="J184" s="51"/>
      <c r="K184" s="277">
        <f t="shared" si="18"/>
        <v>3</v>
      </c>
      <c r="L184" s="277" t="s">
        <v>746</v>
      </c>
      <c r="M184" s="278">
        <v>29.2</v>
      </c>
      <c r="N184" s="278"/>
      <c r="O184" s="279">
        <f t="shared" si="19"/>
        <v>29.2</v>
      </c>
      <c r="P184" s="280" t="str">
        <f>VLOOKUP(B184,'Уч дев'!$A$3:$H$520,8,FALSE)</f>
        <v>Ромашко М.А.</v>
      </c>
      <c r="Q184" s="61" t="s">
        <v>147</v>
      </c>
      <c r="AF184" s="55"/>
      <c r="AG184" s="55"/>
      <c r="AH184" s="55"/>
      <c r="AI184" s="55"/>
      <c r="AJ184" s="55"/>
      <c r="AK184" s="55"/>
      <c r="AL184" s="55"/>
    </row>
    <row r="185" spans="1:38" s="5" customFormat="1" ht="15">
      <c r="A185" s="79">
        <v>29</v>
      </c>
      <c r="B185" s="53">
        <v>632</v>
      </c>
      <c r="C185" s="54" t="str">
        <f>VLOOKUP(B185,'Уч дев'!$A$3:$H$520,2,FALSE)</f>
        <v>Наумова Елена</v>
      </c>
      <c r="D185" s="95" t="str">
        <f>VLOOKUP(B185,'Уч дев'!$A$3:$H$520,3,FALSE)</f>
        <v>2000</v>
      </c>
      <c r="E185" s="45" t="str">
        <f>VLOOKUP(B185,'Уч дев'!$A$3:$H$520,4,FALSE)</f>
        <v>2</v>
      </c>
      <c r="F185" s="54" t="str">
        <f>VLOOKUP(B185,'Уч дев'!$A$3:$H$520,5,FALSE)</f>
        <v>Самарская</v>
      </c>
      <c r="G185" s="73">
        <f>VLOOKUP(B185,'Уч дев'!$A$3:$H$520,6,FALSE)</f>
        <v>0</v>
      </c>
      <c r="H185" s="99" t="str">
        <f>VLOOKUP(B185,'Уч дев'!$A$3:$H$520,7,FALSE)</f>
        <v>Борская СШ-1</v>
      </c>
      <c r="I185" s="51">
        <f t="shared" si="17"/>
        <v>29.5</v>
      </c>
      <c r="J185" s="51"/>
      <c r="K185" s="277">
        <f t="shared" si="18"/>
        <v>3</v>
      </c>
      <c r="L185" s="277" t="s">
        <v>746</v>
      </c>
      <c r="M185" s="278">
        <v>29.5</v>
      </c>
      <c r="N185" s="278"/>
      <c r="O185" s="279">
        <f t="shared" si="19"/>
        <v>29.5</v>
      </c>
      <c r="P185" s="280"/>
      <c r="Q185" s="61" t="s">
        <v>150</v>
      </c>
      <c r="AF185" s="55"/>
      <c r="AG185" s="55"/>
      <c r="AH185" s="55"/>
      <c r="AI185" s="55"/>
      <c r="AJ185" s="55"/>
      <c r="AK185" s="55"/>
      <c r="AL185" s="55"/>
    </row>
    <row r="186" spans="1:38" s="5" customFormat="1" ht="15">
      <c r="A186" s="79">
        <v>30</v>
      </c>
      <c r="B186" s="53">
        <v>631</v>
      </c>
      <c r="C186" s="54" t="str">
        <f>VLOOKUP(B186,'Уч дев'!$A$3:$H$520,2,FALSE)</f>
        <v>Пешкова Елена</v>
      </c>
      <c r="D186" s="95" t="str">
        <f>VLOOKUP(B186,'Уч дев'!$A$3:$H$520,3,FALSE)</f>
        <v>1999</v>
      </c>
      <c r="E186" s="45" t="str">
        <f>VLOOKUP(B186,'Уч дев'!$A$3:$H$520,4,FALSE)</f>
        <v>1</v>
      </c>
      <c r="F186" s="54" t="str">
        <f>VLOOKUP(B186,'Уч дев'!$A$3:$H$520,5,FALSE)</f>
        <v>Самарская</v>
      </c>
      <c r="G186" s="73">
        <f>VLOOKUP(B186,'Уч дев'!$A$3:$H$520,6,FALSE)</f>
        <v>0</v>
      </c>
      <c r="H186" s="99" t="str">
        <f>VLOOKUP(B186,'Уч дев'!$A$3:$H$520,7,FALSE)</f>
        <v>Борская СШ-1</v>
      </c>
      <c r="I186" s="51">
        <f t="shared" si="17"/>
        <v>29.6</v>
      </c>
      <c r="J186" s="51"/>
      <c r="K186" s="277">
        <f t="shared" si="18"/>
        <v>3</v>
      </c>
      <c r="L186" s="277" t="s">
        <v>746</v>
      </c>
      <c r="M186" s="278">
        <v>29.6</v>
      </c>
      <c r="N186" s="278"/>
      <c r="O186" s="279">
        <f t="shared" si="19"/>
        <v>29.6</v>
      </c>
      <c r="P186" s="280"/>
      <c r="Q186" s="61" t="s">
        <v>150</v>
      </c>
      <c r="AF186" s="55"/>
      <c r="AG186" s="55"/>
      <c r="AH186" s="55"/>
      <c r="AI186" s="55"/>
      <c r="AJ186" s="55"/>
      <c r="AK186" s="55"/>
      <c r="AL186" s="55"/>
    </row>
    <row r="187" spans="1:38" s="5" customFormat="1" ht="15">
      <c r="A187" s="79">
        <v>31</v>
      </c>
      <c r="B187" s="53">
        <v>434</v>
      </c>
      <c r="C187" s="54" t="str">
        <f>VLOOKUP(B187,'Уч дев'!$A$3:$H$520,2,FALSE)</f>
        <v>Трубкина Алина</v>
      </c>
      <c r="D187" s="95" t="str">
        <f>VLOOKUP(B187,'Уч дев'!$A$3:$H$520,3,FALSE)</f>
        <v>2000</v>
      </c>
      <c r="E187" s="45" t="str">
        <f>VLOOKUP(B187,'Уч дев'!$A$3:$H$520,4,FALSE)</f>
        <v>2</v>
      </c>
      <c r="F187" s="54" t="str">
        <f>VLOOKUP(B187,'Уч дев'!$A$3:$H$520,5,FALSE)</f>
        <v>Пензенская</v>
      </c>
      <c r="G187" s="73">
        <f>VLOOKUP(B187,'Уч дев'!$A$3:$H$520,6,FALSE)</f>
        <v>0</v>
      </c>
      <c r="H187" s="99" t="str">
        <f>VLOOKUP(B187,'Уч дев'!$A$3:$H$520,7,FALSE)</f>
        <v>ДЮСШ-6</v>
      </c>
      <c r="I187" s="51">
        <f t="shared" si="17"/>
        <v>29.7</v>
      </c>
      <c r="J187" s="51"/>
      <c r="K187" s="277">
        <f t="shared" si="18"/>
        <v>3</v>
      </c>
      <c r="L187" s="277" t="s">
        <v>746</v>
      </c>
      <c r="M187" s="278">
        <v>29.7</v>
      </c>
      <c r="N187" s="278"/>
      <c r="O187" s="279">
        <f t="shared" si="19"/>
        <v>29.7</v>
      </c>
      <c r="P187" s="280" t="str">
        <f>VLOOKUP(B187,'Уч дев'!$A$3:$H$520,8,FALSE)</f>
        <v>Гарынов А.А</v>
      </c>
      <c r="Q187" s="61" t="s">
        <v>150</v>
      </c>
      <c r="AF187" s="55"/>
      <c r="AG187" s="55"/>
      <c r="AH187" s="55"/>
      <c r="AI187" s="55"/>
      <c r="AJ187" s="55"/>
      <c r="AK187" s="55"/>
      <c r="AL187" s="55"/>
    </row>
    <row r="188" spans="1:38" s="5" customFormat="1" ht="15">
      <c r="A188" s="79">
        <v>32</v>
      </c>
      <c r="B188" s="53">
        <v>364</v>
      </c>
      <c r="C188" s="54" t="str">
        <f>VLOOKUP(B188,'Уч дев'!$A$3:$H$520,2,FALSE)</f>
        <v>Бодина Мария</v>
      </c>
      <c r="D188" s="95" t="str">
        <f>VLOOKUP(B188,'Уч дев'!$A$3:$H$520,3,FALSE)</f>
        <v>1999</v>
      </c>
      <c r="E188" s="45" t="str">
        <f>VLOOKUP(B188,'Уч дев'!$A$3:$H$520,4,FALSE)</f>
        <v>2</v>
      </c>
      <c r="F188" s="54" t="str">
        <f>VLOOKUP(B188,'Уч дев'!$A$3:$H$520,5,FALSE)</f>
        <v>Пензенская</v>
      </c>
      <c r="G188" s="73">
        <f>VLOOKUP(B188,'Уч дев'!$A$3:$H$520,6,FALSE)</f>
        <v>0</v>
      </c>
      <c r="H188" s="99" t="str">
        <f>VLOOKUP(B188,'Уч дев'!$A$3:$H$520,7,FALSE)</f>
        <v>ПГУ,КСШОР</v>
      </c>
      <c r="I188" s="51">
        <f t="shared" si="17"/>
        <v>29.9</v>
      </c>
      <c r="J188" s="51"/>
      <c r="K188" s="277">
        <f t="shared" si="18"/>
        <v>3</v>
      </c>
      <c r="L188" s="277" t="s">
        <v>746</v>
      </c>
      <c r="M188" s="278">
        <v>29.9</v>
      </c>
      <c r="N188" s="278"/>
      <c r="O188" s="279">
        <f t="shared" si="19"/>
        <v>29.9</v>
      </c>
      <c r="P188" s="280" t="str">
        <f>VLOOKUP(B188,'Уч дев'!$A$3:$H$520,8,FALSE)</f>
        <v>Беляев С.Н,Зотова Н.А,</v>
      </c>
      <c r="Q188" s="61" t="s">
        <v>150</v>
      </c>
      <c r="AF188" s="55"/>
      <c r="AG188" s="55"/>
      <c r="AH188" s="55"/>
      <c r="AI188" s="55"/>
      <c r="AJ188" s="55"/>
      <c r="AK188" s="55"/>
      <c r="AL188" s="55"/>
    </row>
    <row r="189" spans="1:38" s="5" customFormat="1" ht="15">
      <c r="A189" s="79">
        <v>33</v>
      </c>
      <c r="B189" s="53">
        <v>377</v>
      </c>
      <c r="C189" s="54" t="str">
        <f>VLOOKUP(B189,'Уч дев'!$A$3:$H$520,2,FALSE)</f>
        <v>Гусарова Екатерина</v>
      </c>
      <c r="D189" s="95" t="str">
        <f>VLOOKUP(B189,'Уч дев'!$A$3:$H$520,3,FALSE)</f>
        <v>2000</v>
      </c>
      <c r="E189" s="45"/>
      <c r="F189" s="54" t="str">
        <f>VLOOKUP(B189,'Уч дев'!$A$3:$H$520,5,FALSE)</f>
        <v>Пензенская</v>
      </c>
      <c r="G189" s="73">
        <f>VLOOKUP(B189,'Уч дев'!$A$3:$H$520,6,FALSE)</f>
        <v>0</v>
      </c>
      <c r="H189" s="99" t="str">
        <f>VLOOKUP(B189,'Уч дев'!$A$3:$H$520,7,FALSE)</f>
        <v>ДЮСШ-2 Кузнецк</v>
      </c>
      <c r="I189" s="51">
        <f t="shared" si="17"/>
        <v>30.2</v>
      </c>
      <c r="J189" s="51"/>
      <c r="K189" s="277">
        <f t="shared" si="18"/>
        <v>3</v>
      </c>
      <c r="L189" s="277" t="s">
        <v>746</v>
      </c>
      <c r="M189" s="278">
        <v>30.2</v>
      </c>
      <c r="N189" s="278"/>
      <c r="O189" s="279">
        <f t="shared" si="19"/>
        <v>30.2</v>
      </c>
      <c r="P189" s="280" t="str">
        <f>VLOOKUP(B189,'Уч дев'!$A$3:$H$520,8,FALSE)</f>
        <v>Смирнова Е.Н., Сафонова Т.В.</v>
      </c>
      <c r="Q189" s="61" t="s">
        <v>150</v>
      </c>
      <c r="AF189" s="55"/>
      <c r="AG189" s="55"/>
      <c r="AH189" s="55"/>
      <c r="AI189" s="55"/>
      <c r="AJ189" s="55"/>
      <c r="AK189" s="55"/>
      <c r="AL189" s="55"/>
    </row>
    <row r="190" spans="1:38" s="5" customFormat="1" ht="15" hidden="1">
      <c r="A190" s="79"/>
      <c r="B190" s="53">
        <v>212</v>
      </c>
      <c r="C190" s="54" t="str">
        <f>VLOOKUP(B190,'Уч дев'!$A$3:$H$520,2,FALSE)</f>
        <v>Петрова Влада</v>
      </c>
      <c r="D190" s="95" t="str">
        <f>VLOOKUP(B190,'Уч дев'!$A$3:$H$520,3,FALSE)</f>
        <v>1999</v>
      </c>
      <c r="E190" s="45"/>
      <c r="F190" s="54" t="str">
        <f>VLOOKUP(B190,'Уч дев'!$A$3:$H$520,5,FALSE)</f>
        <v>Пензенская</v>
      </c>
      <c r="G190" s="73">
        <f>VLOOKUP(B190,'Уч дев'!$A$3:$H$520,6,FALSE)</f>
        <v>0</v>
      </c>
      <c r="H190" s="99" t="str">
        <f>VLOOKUP(B190,'Уч дев'!$A$3:$H$520,7,FALSE)</f>
        <v>СДЮСШОР Заречный</v>
      </c>
      <c r="I190" s="51" t="str">
        <f>M190</f>
        <v>н.я</v>
      </c>
      <c r="J190" s="51"/>
      <c r="K190" s="277"/>
      <c r="L190" s="277" t="s">
        <v>746</v>
      </c>
      <c r="M190" s="278" t="s">
        <v>625</v>
      </c>
      <c r="N190" s="278"/>
      <c r="O190" s="279" t="e">
        <f t="shared" si="19"/>
        <v>#NUM!</v>
      </c>
      <c r="P190" s="280" t="str">
        <f>VLOOKUP(B190,'Уч дев'!$A$3:$H$520,8,FALSE)</f>
        <v>Короблев В.В.</v>
      </c>
      <c r="Q190" s="61"/>
      <c r="AF190" s="55"/>
      <c r="AG190" s="55"/>
      <c r="AH190" s="55"/>
      <c r="AI190" s="55"/>
      <c r="AJ190" s="55"/>
      <c r="AK190" s="55"/>
      <c r="AL190" s="55"/>
    </row>
    <row r="191" spans="1:38" s="5" customFormat="1" ht="15" hidden="1">
      <c r="A191" s="79"/>
      <c r="B191" s="53">
        <v>79</v>
      </c>
      <c r="C191" s="54" t="str">
        <f>VLOOKUP(B191,'Уч дев'!$A$3:$H$520,2,FALSE)</f>
        <v>Пупкова Марина</v>
      </c>
      <c r="D191" s="95" t="str">
        <f>VLOOKUP(B191,'Уч дев'!$A$3:$H$520,3,FALSE)</f>
        <v>2000</v>
      </c>
      <c r="E191" s="45" t="str">
        <f>VLOOKUP(B191,'Уч дев'!$A$3:$H$520,4,FALSE)</f>
        <v>3</v>
      </c>
      <c r="F191" s="54" t="str">
        <f>VLOOKUP(B191,'Уч дев'!$A$3:$H$520,5,FALSE)</f>
        <v>Пензенская</v>
      </c>
      <c r="G191" s="73">
        <f>VLOOKUP(B191,'Уч дев'!$A$3:$H$520,6,FALSE)</f>
        <v>0</v>
      </c>
      <c r="H191" s="99" t="str">
        <f>VLOOKUP(B191,'Уч дев'!$A$3:$H$520,7,FALSE)</f>
        <v>ДЮСШ Вадинск</v>
      </c>
      <c r="I191" s="51" t="str">
        <f>M191</f>
        <v>н.я</v>
      </c>
      <c r="J191" s="51"/>
      <c r="K191" s="277"/>
      <c r="L191" s="277" t="s">
        <v>746</v>
      </c>
      <c r="M191" s="278" t="s">
        <v>625</v>
      </c>
      <c r="N191" s="278"/>
      <c r="O191" s="279" t="e">
        <f t="shared" si="19"/>
        <v>#NUM!</v>
      </c>
      <c r="P191" s="280" t="str">
        <f>VLOOKUP(B191,'Уч дев'!$A$3:$H$520,8,FALSE)</f>
        <v>Душутин В.В.</v>
      </c>
      <c r="Q191" s="61"/>
      <c r="AF191" s="55"/>
      <c r="AG191" s="55"/>
      <c r="AH191" s="55"/>
      <c r="AI191" s="55"/>
      <c r="AJ191" s="55"/>
      <c r="AK191" s="55"/>
      <c r="AL191" s="55"/>
    </row>
    <row r="192" spans="1:38" s="5" customFormat="1" ht="15" hidden="1">
      <c r="A192" s="79"/>
      <c r="B192" s="53">
        <v>481</v>
      </c>
      <c r="C192" s="54" t="str">
        <f>VLOOKUP(B192,'Уч дев'!$A$3:$H$520,2,FALSE)</f>
        <v>Таркина Виктория</v>
      </c>
      <c r="D192" s="95" t="str">
        <f>VLOOKUP(B192,'Уч дев'!$A$3:$H$520,3,FALSE)</f>
        <v>2000</v>
      </c>
      <c r="E192" s="45" t="str">
        <f>VLOOKUP(B192,'Уч дев'!$A$3:$H$520,4,FALSE)</f>
        <v>1</v>
      </c>
      <c r="F192" s="54" t="str">
        <f>VLOOKUP(B192,'Уч дев'!$A$3:$H$520,5,FALSE)</f>
        <v>Пензенская</v>
      </c>
      <c r="G192" s="73">
        <f>VLOOKUP(B192,'Уч дев'!$A$3:$H$520,6,FALSE)</f>
        <v>0</v>
      </c>
      <c r="H192" s="99" t="str">
        <f>VLOOKUP(B192,'Уч дев'!$A$3:$H$520,7,FALSE)</f>
        <v>ДЮСШ-6</v>
      </c>
      <c r="I192" s="51" t="str">
        <f>M192</f>
        <v>н.я</v>
      </c>
      <c r="J192" s="51"/>
      <c r="K192" s="277"/>
      <c r="L192" s="277" t="s">
        <v>746</v>
      </c>
      <c r="M192" s="278" t="s">
        <v>625</v>
      </c>
      <c r="N192" s="278"/>
      <c r="O192" s="279" t="e">
        <f t="shared" si="19"/>
        <v>#NUM!</v>
      </c>
      <c r="P192" s="280" t="str">
        <f>VLOOKUP(B192,'Уч дев'!$A$3:$H$520,8,FALSE)</f>
        <v>Красновы Р.Б. К.И.</v>
      </c>
      <c r="Q192" s="61"/>
      <c r="AF192" s="55"/>
      <c r="AG192" s="55"/>
      <c r="AH192" s="55"/>
      <c r="AI192" s="55"/>
      <c r="AJ192" s="55"/>
      <c r="AK192" s="55"/>
      <c r="AL192" s="55"/>
    </row>
    <row r="193" spans="1:38" s="5" customFormat="1" ht="15" hidden="1">
      <c r="A193" s="79"/>
      <c r="B193" s="53">
        <v>16</v>
      </c>
      <c r="C193" s="54" t="str">
        <f>VLOOKUP(B193,'Уч дев'!$A$3:$H$520,2,FALSE)</f>
        <v>Денисова Ангелина</v>
      </c>
      <c r="D193" s="95" t="str">
        <f>VLOOKUP(B193,'Уч дев'!$A$3:$H$520,3,FALSE)</f>
        <v>2000</v>
      </c>
      <c r="E193" s="45" t="str">
        <f>VLOOKUP(B193,'Уч дев'!$A$3:$H$520,4,FALSE)</f>
        <v>2</v>
      </c>
      <c r="F193" s="54" t="str">
        <f>VLOOKUP(B193,'Уч дев'!$A$3:$H$520,5,FALSE)</f>
        <v>Самарская</v>
      </c>
      <c r="G193" s="73">
        <f>VLOOKUP(B193,'Уч дев'!$A$3:$H$520,6,FALSE)</f>
        <v>0</v>
      </c>
      <c r="H193" s="99" t="str">
        <f>VLOOKUP(B193,'Уч дев'!$A$3:$H$520,7,FALSE)</f>
        <v>Борская СШ-1</v>
      </c>
      <c r="I193" s="51" t="str">
        <f>M193</f>
        <v>н.я</v>
      </c>
      <c r="J193" s="51"/>
      <c r="K193" s="277"/>
      <c r="L193" s="277" t="s">
        <v>746</v>
      </c>
      <c r="M193" s="278" t="s">
        <v>625</v>
      </c>
      <c r="N193" s="278"/>
      <c r="O193" s="279" t="e">
        <f t="shared" si="19"/>
        <v>#NUM!</v>
      </c>
      <c r="P193" s="280">
        <f>VLOOKUP(B193,'Уч дев'!$A$3:$H$520,8,FALSE)</f>
        <v>0</v>
      </c>
      <c r="Q193" s="61"/>
      <c r="AF193" s="55"/>
      <c r="AG193" s="55"/>
      <c r="AH193" s="55"/>
      <c r="AI193" s="55"/>
      <c r="AJ193" s="55"/>
      <c r="AK193" s="55"/>
      <c r="AL193" s="55"/>
    </row>
    <row r="194" spans="1:38" s="72" customFormat="1" ht="15.75" customHeight="1">
      <c r="A194" s="350" t="s">
        <v>76</v>
      </c>
      <c r="B194" s="350"/>
      <c r="C194" s="350"/>
      <c r="D194" s="350"/>
      <c r="E194" s="350"/>
      <c r="F194" s="350"/>
      <c r="G194" s="350"/>
      <c r="H194" s="350"/>
      <c r="I194" s="350"/>
      <c r="J194" s="350"/>
      <c r="K194" s="350"/>
      <c r="L194" s="350"/>
      <c r="M194" s="350"/>
      <c r="N194" s="350"/>
      <c r="O194" s="350"/>
      <c r="P194" s="350"/>
      <c r="Q194" s="350"/>
      <c r="R194" s="350"/>
      <c r="S194" s="350"/>
      <c r="T194" s="350"/>
      <c r="U194" s="350"/>
      <c r="V194" s="60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 s="55"/>
      <c r="AL194" s="55"/>
    </row>
    <row r="195" spans="1:38" s="72" customFormat="1" ht="15.75" customHeight="1">
      <c r="A195" s="351" t="s">
        <v>41</v>
      </c>
      <c r="B195" s="351"/>
      <c r="C195" s="351"/>
      <c r="D195" s="351"/>
      <c r="E195" s="351"/>
      <c r="F195" s="351"/>
      <c r="G195" s="351"/>
      <c r="H195" s="351"/>
      <c r="I195" s="351"/>
      <c r="J195" s="351"/>
      <c r="K195" s="351"/>
      <c r="L195" s="351"/>
      <c r="M195" s="351"/>
      <c r="N195" s="351"/>
      <c r="O195" s="351"/>
      <c r="P195" s="351"/>
      <c r="Q195" s="351"/>
      <c r="R195" s="351"/>
      <c r="S195" s="351"/>
      <c r="T195" s="351"/>
      <c r="U195" s="351"/>
      <c r="V195" s="60"/>
      <c r="W195" s="60"/>
      <c r="X195" s="5"/>
      <c r="Y195" s="21"/>
      <c r="AF195" s="84"/>
      <c r="AG195" s="84"/>
      <c r="AH195" s="84"/>
      <c r="AI195" s="84"/>
      <c r="AJ195" s="84"/>
      <c r="AK195" s="84"/>
      <c r="AL195" s="84"/>
    </row>
    <row r="196" spans="1:38" s="5" customFormat="1" ht="12.75" customHeight="1">
      <c r="A196" s="257"/>
      <c r="B196" s="258"/>
      <c r="C196" s="259"/>
      <c r="D196" s="260"/>
      <c r="E196" s="257"/>
      <c r="F196" s="257"/>
      <c r="G196" s="261"/>
      <c r="H196" s="262"/>
      <c r="I196" s="257"/>
      <c r="J196" s="257"/>
      <c r="K196" s="257" t="s">
        <v>23</v>
      </c>
      <c r="L196" s="253" t="s">
        <v>51</v>
      </c>
      <c r="M196" s="263"/>
      <c r="N196" s="263"/>
      <c r="O196" s="263"/>
      <c r="P196" s="257" t="s">
        <v>804</v>
      </c>
      <c r="Q196" s="264"/>
      <c r="R196" s="257"/>
      <c r="S196" s="257"/>
      <c r="T196" s="257"/>
      <c r="U196" s="257"/>
      <c r="V196" s="60"/>
      <c r="W196" s="60"/>
      <c r="Y196" s="21"/>
      <c r="AF196" s="55"/>
      <c r="AG196" s="55"/>
      <c r="AH196" s="55"/>
      <c r="AI196" s="55"/>
      <c r="AJ196" s="55"/>
      <c r="AK196" s="55"/>
      <c r="AL196" s="55"/>
    </row>
    <row r="197" spans="1:38" s="86" customFormat="1" ht="13.5" customHeight="1">
      <c r="A197" s="265"/>
      <c r="B197" s="258"/>
      <c r="C197" s="266"/>
      <c r="D197" s="267"/>
      <c r="E197" s="268"/>
      <c r="F197" s="269"/>
      <c r="G197" s="270"/>
      <c r="I197" s="257"/>
      <c r="J197" s="257"/>
      <c r="K197" s="257" t="s">
        <v>24</v>
      </c>
      <c r="L197" s="253" t="s">
        <v>52</v>
      </c>
      <c r="M197" s="49"/>
      <c r="N197" s="49"/>
      <c r="O197" s="49"/>
      <c r="P197" s="257" t="s">
        <v>805</v>
      </c>
      <c r="Q197" s="347" t="s">
        <v>29</v>
      </c>
      <c r="R197" s="347"/>
      <c r="S197" s="348" t="s">
        <v>643</v>
      </c>
      <c r="T197" s="348"/>
      <c r="U197" s="348"/>
      <c r="V197" s="38"/>
      <c r="W197" s="5"/>
      <c r="X197" s="5"/>
      <c r="Y197" s="21"/>
      <c r="AF197" s="136"/>
      <c r="AG197" s="136"/>
      <c r="AH197" s="136"/>
      <c r="AI197" s="136"/>
      <c r="AJ197" s="136"/>
      <c r="AK197" s="136"/>
      <c r="AL197" s="136"/>
    </row>
    <row r="198" spans="1:38" s="23" customFormat="1" ht="24.75" customHeight="1">
      <c r="A198" s="34" t="s">
        <v>671</v>
      </c>
      <c r="B198" s="34" t="s">
        <v>25</v>
      </c>
      <c r="C198" s="34" t="s">
        <v>3</v>
      </c>
      <c r="D198" s="94" t="s">
        <v>4</v>
      </c>
      <c r="E198" s="34" t="s">
        <v>5</v>
      </c>
      <c r="F198" s="34" t="s">
        <v>6</v>
      </c>
      <c r="G198" s="34" t="s">
        <v>7</v>
      </c>
      <c r="H198" s="85" t="s">
        <v>8</v>
      </c>
      <c r="I198" s="81" t="s">
        <v>9</v>
      </c>
      <c r="J198" s="82" t="s">
        <v>10</v>
      </c>
      <c r="K198" s="83" t="s">
        <v>18</v>
      </c>
      <c r="L198" s="83"/>
      <c r="M198" s="81" t="s">
        <v>23</v>
      </c>
      <c r="N198" s="81" t="s">
        <v>24</v>
      </c>
      <c r="O198" s="81" t="s">
        <v>27</v>
      </c>
      <c r="P198" s="80" t="s">
        <v>11</v>
      </c>
      <c r="Q198" s="349" t="s">
        <v>12</v>
      </c>
      <c r="R198" s="349"/>
      <c r="S198" s="349"/>
      <c r="T198" s="294" t="s">
        <v>13</v>
      </c>
      <c r="U198" s="295" t="s">
        <v>2</v>
      </c>
      <c r="V198" s="100"/>
      <c r="W198" s="41"/>
      <c r="X198" s="41"/>
      <c r="Y198" s="42"/>
      <c r="AF198" s="113"/>
      <c r="AG198" s="113"/>
      <c r="AH198" s="113"/>
      <c r="AI198" s="113"/>
      <c r="AJ198" s="113"/>
      <c r="AK198" s="113"/>
      <c r="AL198" s="113"/>
    </row>
    <row r="199" spans="1:38" s="5" customFormat="1" ht="15">
      <c r="A199" s="79">
        <v>1</v>
      </c>
      <c r="B199" s="53">
        <v>400</v>
      </c>
      <c r="C199" s="54" t="str">
        <f>VLOOKUP(B199,'Уч дев'!$A$3:$H$520,2,FALSE)</f>
        <v>Хорошева Кристина</v>
      </c>
      <c r="D199" s="95" t="str">
        <f>VLOOKUP(B199,'Уч дев'!$A$3:$H$520,3,FALSE)</f>
        <v>1993</v>
      </c>
      <c r="E199" s="45" t="str">
        <f>VLOOKUP(B199,'Уч дев'!$A$3:$H$520,4,FALSE)</f>
        <v>3</v>
      </c>
      <c r="F199" s="54" t="str">
        <f>VLOOKUP(B199,'Уч дев'!$A$3:$H$520,5,FALSE)</f>
        <v>Пензенская</v>
      </c>
      <c r="G199" s="73">
        <f>VLOOKUP(B199,'Уч дев'!$A$3:$H$520,6,FALSE)</f>
        <v>0</v>
      </c>
      <c r="H199" s="99" t="str">
        <f>VLOOKUP(B199,'Уч дев'!$A$3:$H$520,7,FALSE)</f>
        <v>КСШОР</v>
      </c>
      <c r="I199" s="51">
        <f t="shared" ref="I199:I224" si="20">M199</f>
        <v>23.7</v>
      </c>
      <c r="J199" s="51">
        <f t="shared" ref="J199:J202" si="21">N199</f>
        <v>23.6</v>
      </c>
      <c r="K199" s="277" t="str">
        <f t="shared" ref="K199:K222" si="22">LOOKUP(O199,$V$1:$AD$1,$V$2:$AD$2)</f>
        <v>КМС</v>
      </c>
      <c r="L199" s="277"/>
      <c r="M199" s="278">
        <v>23.7</v>
      </c>
      <c r="N199" s="278">
        <v>23.6</v>
      </c>
      <c r="O199" s="279">
        <f t="shared" ref="O199:O224" si="23">SMALL(M199:N199,1)+0</f>
        <v>23.6</v>
      </c>
      <c r="P199" s="280" t="str">
        <f>VLOOKUP(B199,'Уч дев'!$A$3:$H$520,8,FALSE)</f>
        <v>Родионова А.И, Безиков М.В. Ковтун И.И</v>
      </c>
      <c r="Q199" s="61" t="s">
        <v>146</v>
      </c>
      <c r="AF199" s="55"/>
      <c r="AG199" s="55"/>
      <c r="AH199" s="55"/>
      <c r="AI199" s="55"/>
      <c r="AJ199" s="55"/>
      <c r="AK199" s="55"/>
      <c r="AL199" s="55"/>
    </row>
    <row r="200" spans="1:38" s="5" customFormat="1" ht="15">
      <c r="A200" s="79">
        <v>2</v>
      </c>
      <c r="B200" s="53">
        <v>947</v>
      </c>
      <c r="C200" s="54" t="str">
        <f>VLOOKUP(B200,'Уч дев'!$A$3:$H$520,2,FALSE)</f>
        <v>Колдина Анастасия</v>
      </c>
      <c r="D200" s="95" t="str">
        <f>VLOOKUP(B200,'Уч дев'!$A$3:$H$520,3,FALSE)</f>
        <v>1996</v>
      </c>
      <c r="E200" s="45"/>
      <c r="F200" s="54" t="str">
        <f>VLOOKUP(B200,'Уч дев'!$A$3:$H$520,5,FALSE)</f>
        <v>Тамбовская</v>
      </c>
      <c r="G200" s="73">
        <f>VLOOKUP(B200,'Уч дев'!$A$3:$H$520,6,FALSE)</f>
        <v>0</v>
      </c>
      <c r="H200" s="99" t="str">
        <f>VLOOKUP(B200,'Уч дев'!$A$3:$H$520,7,FALSE)</f>
        <v>СДЮСШОР "ЦПС по ЦИВС"</v>
      </c>
      <c r="I200" s="51">
        <f t="shared" si="20"/>
        <v>24.7</v>
      </c>
      <c r="J200" s="51">
        <f t="shared" si="21"/>
        <v>24.6</v>
      </c>
      <c r="K200" s="277" t="str">
        <f t="shared" si="22"/>
        <v>КМС</v>
      </c>
      <c r="L200" s="277"/>
      <c r="M200" s="278">
        <v>24.7</v>
      </c>
      <c r="N200" s="278">
        <v>24.6</v>
      </c>
      <c r="O200" s="279">
        <f t="shared" si="23"/>
        <v>24.6</v>
      </c>
      <c r="P200" s="280" t="str">
        <f>VLOOKUP(B200,'Уч дев'!$A$3:$H$520,8,FALSE)</f>
        <v>Иванов А.Н.</v>
      </c>
      <c r="Q200" s="61" t="s">
        <v>146</v>
      </c>
      <c r="AF200" s="55"/>
      <c r="AG200" s="55"/>
      <c r="AH200" s="55"/>
      <c r="AI200" s="55"/>
      <c r="AJ200" s="55"/>
      <c r="AK200" s="55"/>
      <c r="AL200" s="55"/>
    </row>
    <row r="201" spans="1:38" s="5" customFormat="1" ht="15">
      <c r="A201" s="79">
        <v>3</v>
      </c>
      <c r="B201" s="53">
        <v>584</v>
      </c>
      <c r="C201" s="54" t="str">
        <f>VLOOKUP(B201,'Уч дев'!$A$3:$H$520,2,FALSE)</f>
        <v>Леонтьева Наталья</v>
      </c>
      <c r="D201" s="95" t="str">
        <f>VLOOKUP(B201,'Уч дев'!$A$3:$H$520,3,FALSE)</f>
        <v>1998</v>
      </c>
      <c r="E201" s="45" t="str">
        <f>VLOOKUP(B201,'Уч дев'!$A$3:$H$520,4,FALSE)</f>
        <v>КМС</v>
      </c>
      <c r="F201" s="54" t="str">
        <f>VLOOKUP(B201,'Уч дев'!$A$3:$H$520,5,FALSE)</f>
        <v>Саратовская</v>
      </c>
      <c r="G201" s="73">
        <f>VLOOKUP(B201,'Уч дев'!$A$3:$H$520,6,FALSE)</f>
        <v>0</v>
      </c>
      <c r="H201" s="99" t="str">
        <f>VLOOKUP(B201,'Уч дев'!$A$3:$H$520,7,FALSE)</f>
        <v>СДЮСШОР-6</v>
      </c>
      <c r="I201" s="51">
        <f t="shared" si="20"/>
        <v>25.2</v>
      </c>
      <c r="J201" s="51">
        <f t="shared" si="21"/>
        <v>25.6</v>
      </c>
      <c r="K201" s="277" t="str">
        <f t="shared" si="22"/>
        <v>КМС</v>
      </c>
      <c r="L201" s="277"/>
      <c r="M201" s="278">
        <v>25.2</v>
      </c>
      <c r="N201" s="278">
        <v>25.6</v>
      </c>
      <c r="O201" s="279">
        <f t="shared" si="23"/>
        <v>25.2</v>
      </c>
      <c r="P201" s="280" t="str">
        <f>VLOOKUP(B201,'Уч дев'!$A$3:$H$520,8,FALSE)</f>
        <v>Беликовы Ю.Б., Н.И.</v>
      </c>
      <c r="Q201" s="61" t="s">
        <v>147</v>
      </c>
      <c r="AF201" s="55"/>
      <c r="AG201" s="55"/>
      <c r="AH201" s="55"/>
      <c r="AI201" s="55"/>
      <c r="AJ201" s="55"/>
      <c r="AK201" s="55"/>
      <c r="AL201" s="55"/>
    </row>
    <row r="202" spans="1:38" s="5" customFormat="1" ht="15">
      <c r="A202" s="79">
        <v>4</v>
      </c>
      <c r="B202" s="53">
        <v>580</v>
      </c>
      <c r="C202" s="54" t="str">
        <f>VLOOKUP(B202,'Уч дев'!$A$3:$H$520,2,FALSE)</f>
        <v>Жданова Екатерина</v>
      </c>
      <c r="D202" s="95" t="str">
        <f>VLOOKUP(B202,'Уч дев'!$A$3:$H$520,3,FALSE)</f>
        <v>1995</v>
      </c>
      <c r="E202" s="45" t="str">
        <f>VLOOKUP(B202,'Уч дев'!$A$3:$H$520,4,FALSE)</f>
        <v>КМС</v>
      </c>
      <c r="F202" s="54" t="str">
        <f>VLOOKUP(B202,'Уч дев'!$A$3:$H$520,5,FALSE)</f>
        <v>Тульская</v>
      </c>
      <c r="G202" s="73">
        <f>VLOOKUP(B202,'Уч дев'!$A$3:$H$520,6,FALSE)</f>
        <v>0</v>
      </c>
      <c r="H202" s="99" t="str">
        <f>VLOOKUP(B202,'Уч дев'!$A$3:$H$520,7,FALSE)</f>
        <v>ЦСП ТО</v>
      </c>
      <c r="I202" s="51">
        <f t="shared" si="20"/>
        <v>25.7</v>
      </c>
      <c r="J202" s="51">
        <f t="shared" si="21"/>
        <v>26</v>
      </c>
      <c r="K202" s="277">
        <f t="shared" si="22"/>
        <v>1</v>
      </c>
      <c r="L202" s="277"/>
      <c r="M202" s="278">
        <v>25.7</v>
      </c>
      <c r="N202" s="278">
        <v>26</v>
      </c>
      <c r="O202" s="279">
        <f t="shared" si="23"/>
        <v>25.7</v>
      </c>
      <c r="P202" s="280" t="str">
        <f>VLOOKUP(B202,'Уч дев'!$A$3:$H$520,8,FALSE)</f>
        <v>Ковтун Н.Н.</v>
      </c>
      <c r="Q202" s="61" t="s">
        <v>147</v>
      </c>
      <c r="AF202" s="55"/>
      <c r="AG202" s="55"/>
      <c r="AH202" s="55"/>
      <c r="AI202" s="55"/>
      <c r="AJ202" s="55"/>
      <c r="AK202" s="55"/>
      <c r="AL202" s="55"/>
    </row>
    <row r="203" spans="1:38" s="5" customFormat="1" ht="15">
      <c r="A203" s="79">
        <v>5</v>
      </c>
      <c r="B203" s="53">
        <v>191</v>
      </c>
      <c r="C203" s="54" t="str">
        <f>VLOOKUP(B203,'Уч дев'!$A$3:$H$520,2,FALSE)</f>
        <v>Ступина Юлия</v>
      </c>
      <c r="D203" s="95" t="str">
        <f>VLOOKUP(B203,'Уч дев'!$A$3:$H$520,3,FALSE)</f>
        <v>1998</v>
      </c>
      <c r="E203" s="45" t="str">
        <f>VLOOKUP(B203,'Уч дев'!$A$3:$H$520,4,FALSE)</f>
        <v>КМС</v>
      </c>
      <c r="F203" s="54" t="str">
        <f>VLOOKUP(B203,'Уч дев'!$A$3:$H$520,5,FALSE)</f>
        <v>Мордовия</v>
      </c>
      <c r="G203" s="73">
        <f>VLOOKUP(B203,'Уч дев'!$A$3:$H$520,6,FALSE)</f>
        <v>0</v>
      </c>
      <c r="H203" s="99" t="str">
        <f>VLOOKUP(B203,'Уч дев'!$A$3:$H$520,7,FALSE)</f>
        <v>СШОР им.П. Г. Болотникова, МГПИ</v>
      </c>
      <c r="I203" s="51">
        <f t="shared" si="20"/>
        <v>26</v>
      </c>
      <c r="J203" s="51"/>
      <c r="K203" s="277">
        <f t="shared" si="22"/>
        <v>1</v>
      </c>
      <c r="L203" s="277"/>
      <c r="M203" s="278">
        <v>26</v>
      </c>
      <c r="N203" s="278"/>
      <c r="O203" s="279">
        <f t="shared" si="23"/>
        <v>26</v>
      </c>
      <c r="P203" s="280" t="str">
        <f>VLOOKUP(B203,'Уч дев'!$A$3:$H$520,8,FALSE)</f>
        <v>Запрялов В.А</v>
      </c>
      <c r="Q203" s="61" t="s">
        <v>146</v>
      </c>
      <c r="AF203" s="55"/>
      <c r="AG203" s="55"/>
      <c r="AH203" s="55"/>
      <c r="AI203" s="55"/>
      <c r="AJ203" s="55"/>
      <c r="AK203" s="55"/>
      <c r="AL203" s="55"/>
    </row>
    <row r="204" spans="1:38" s="5" customFormat="1" ht="15">
      <c r="A204" s="79">
        <v>6</v>
      </c>
      <c r="B204" s="53">
        <v>14</v>
      </c>
      <c r="C204" s="54" t="str">
        <f>VLOOKUP(B204,'Уч дев'!$A$3:$H$520,2,FALSE)</f>
        <v>Ветлужских Анастасия</v>
      </c>
      <c r="D204" s="95" t="str">
        <f>VLOOKUP(B204,'Уч дев'!$A$3:$H$520,3,FALSE)</f>
        <v>1996</v>
      </c>
      <c r="E204" s="45">
        <f>VLOOKUP(B204,'Уч дев'!$A$3:$H$520,4,FALSE)</f>
        <v>1</v>
      </c>
      <c r="F204" s="54" t="str">
        <f>VLOOKUP(B204,'Уч дев'!$A$3:$H$520,5,FALSE)</f>
        <v>Тамбовская</v>
      </c>
      <c r="G204" s="73">
        <f>VLOOKUP(B204,'Уч дев'!$A$3:$H$520,6,FALSE)</f>
        <v>0</v>
      </c>
      <c r="H204" s="99" t="str">
        <f>VLOOKUP(B204,'Уч дев'!$A$3:$H$520,7,FALSE)</f>
        <v>Мичуринский ГАУ</v>
      </c>
      <c r="I204" s="51">
        <f t="shared" si="20"/>
        <v>26.1</v>
      </c>
      <c r="J204" s="51"/>
      <c r="K204" s="277">
        <f t="shared" si="22"/>
        <v>1</v>
      </c>
      <c r="L204" s="277"/>
      <c r="M204" s="278">
        <v>26.1</v>
      </c>
      <c r="N204" s="278"/>
      <c r="O204" s="279">
        <f t="shared" si="23"/>
        <v>26.1</v>
      </c>
      <c r="P204" s="280" t="str">
        <f>VLOOKUP(B204,'Уч дев'!$A$3:$H$520,8,FALSE)</f>
        <v>Мироненко В.И.</v>
      </c>
      <c r="Q204" s="61" t="s">
        <v>147</v>
      </c>
      <c r="AF204" s="55"/>
      <c r="AG204" s="55"/>
      <c r="AH204" s="55"/>
      <c r="AI204" s="55"/>
      <c r="AJ204" s="55"/>
      <c r="AK204" s="55"/>
      <c r="AL204" s="55"/>
    </row>
    <row r="205" spans="1:38" s="5" customFormat="1" ht="15">
      <c r="A205" s="79">
        <v>7</v>
      </c>
      <c r="B205" s="53">
        <v>437</v>
      </c>
      <c r="C205" s="54" t="str">
        <f>VLOOKUP(B205,'Уч дев'!$A$3:$H$520,2,FALSE)</f>
        <v>Девяткина Ксения</v>
      </c>
      <c r="D205" s="95" t="str">
        <f>VLOOKUP(B205,'Уч дев'!$A$3:$H$520,3,FALSE)</f>
        <v>1998</v>
      </c>
      <c r="E205" s="45" t="str">
        <f>VLOOKUP(B205,'Уч дев'!$A$3:$H$520,4,FALSE)</f>
        <v>КМС</v>
      </c>
      <c r="F205" s="54" t="str">
        <f>VLOOKUP(B205,'Уч дев'!$A$3:$H$520,5,FALSE)</f>
        <v>Пензенская</v>
      </c>
      <c r="G205" s="73">
        <f>VLOOKUP(B205,'Уч дев'!$A$3:$H$520,6,FALSE)</f>
        <v>0</v>
      </c>
      <c r="H205" s="99" t="str">
        <f>VLOOKUP(B205,'Уч дев'!$A$3:$H$520,7,FALSE)</f>
        <v>ДЮСШ-6</v>
      </c>
      <c r="I205" s="51">
        <f t="shared" si="20"/>
        <v>26.2</v>
      </c>
      <c r="J205" s="51"/>
      <c r="K205" s="277">
        <f t="shared" si="22"/>
        <v>1</v>
      </c>
      <c r="L205" s="277"/>
      <c r="M205" s="278">
        <v>26.2</v>
      </c>
      <c r="N205" s="278"/>
      <c r="O205" s="279">
        <f t="shared" si="23"/>
        <v>26.2</v>
      </c>
      <c r="P205" s="280" t="str">
        <f>VLOOKUP(B205,'Уч дев'!$A$3:$H$520,8,FALSE)</f>
        <v>Гарынов А.А</v>
      </c>
      <c r="Q205" s="61" t="s">
        <v>146</v>
      </c>
      <c r="AF205" s="55"/>
      <c r="AG205" s="55"/>
      <c r="AH205" s="55"/>
      <c r="AI205" s="55"/>
      <c r="AJ205" s="55"/>
      <c r="AK205" s="55"/>
      <c r="AL205" s="55"/>
    </row>
    <row r="206" spans="1:38" s="5" customFormat="1" ht="15">
      <c r="A206" s="79">
        <v>8</v>
      </c>
      <c r="B206" s="53">
        <v>593</v>
      </c>
      <c r="C206" s="54" t="str">
        <f>VLOOKUP(B206,'Уч дев'!$A$3:$H$520,2,FALSE)</f>
        <v>Тимченко Василиса</v>
      </c>
      <c r="D206" s="95" t="str">
        <f>VLOOKUP(B206,'Уч дев'!$A$3:$H$520,3,FALSE)</f>
        <v>1998</v>
      </c>
      <c r="E206" s="45" t="str">
        <f>VLOOKUP(B206,'Уч дев'!$A$3:$H$520,4,FALSE)</f>
        <v>1</v>
      </c>
      <c r="F206" s="54" t="str">
        <f>VLOOKUP(B206,'Уч дев'!$A$3:$H$520,5,FALSE)</f>
        <v>Саратовская</v>
      </c>
      <c r="G206" s="73">
        <f>VLOOKUP(B206,'Уч дев'!$A$3:$H$520,6,FALSE)</f>
        <v>0</v>
      </c>
      <c r="H206" s="99" t="str">
        <f>VLOOKUP(B206,'Уч дев'!$A$3:$H$520,7,FALSE)</f>
        <v>СДЮСШОР-6</v>
      </c>
      <c r="I206" s="51">
        <f t="shared" si="20"/>
        <v>26.3</v>
      </c>
      <c r="J206" s="51"/>
      <c r="K206" s="277">
        <f t="shared" si="22"/>
        <v>1</v>
      </c>
      <c r="L206" s="277"/>
      <c r="M206" s="278">
        <v>26.3</v>
      </c>
      <c r="N206" s="278"/>
      <c r="O206" s="279">
        <f t="shared" si="23"/>
        <v>26.3</v>
      </c>
      <c r="P206" s="280" t="str">
        <f>VLOOKUP(B206,'Уч дев'!$A$3:$H$520,8,FALSE)</f>
        <v>Беликовы Ю.Б., Н.И.</v>
      </c>
      <c r="Q206" s="61" t="s">
        <v>146</v>
      </c>
      <c r="AF206" s="55"/>
      <c r="AG206" s="55"/>
      <c r="AH206" s="55"/>
      <c r="AI206" s="55"/>
      <c r="AJ206" s="55"/>
      <c r="AK206" s="55"/>
      <c r="AL206" s="55"/>
    </row>
    <row r="207" spans="1:38" s="5" customFormat="1" ht="15">
      <c r="A207" s="79">
        <v>9</v>
      </c>
      <c r="B207" s="53">
        <v>529</v>
      </c>
      <c r="C207" s="54" t="str">
        <f>VLOOKUP(B207,'Уч дев'!$A$3:$H$520,2,FALSE)</f>
        <v>Трубина Екатерина</v>
      </c>
      <c r="D207" s="95">
        <f>VLOOKUP(B207,'Уч дев'!$A$3:$H$520,3,FALSE)</f>
        <v>1997</v>
      </c>
      <c r="E207" s="45">
        <f>VLOOKUP(B207,'Уч дев'!$A$3:$H$520,4,FALSE)</f>
        <v>1</v>
      </c>
      <c r="F207" s="54" t="str">
        <f>VLOOKUP(B207,'Уч дев'!$A$3:$H$520,5,FALSE)</f>
        <v>Самарская</v>
      </c>
      <c r="G207" s="73">
        <f>VLOOKUP(B207,'Уч дев'!$A$3:$H$520,6,FALSE)</f>
        <v>0</v>
      </c>
      <c r="H207" s="99" t="str">
        <f>VLOOKUP(B207,'Уч дев'!$A$3:$H$520,7,FALSE)</f>
        <v xml:space="preserve"> Самарский Университет, СДЮСШОР-2</v>
      </c>
      <c r="I207" s="51">
        <f t="shared" si="20"/>
        <v>26.5</v>
      </c>
      <c r="J207" s="51"/>
      <c r="K207" s="277">
        <f t="shared" si="22"/>
        <v>1</v>
      </c>
      <c r="L207" s="277"/>
      <c r="M207" s="278">
        <v>26.5</v>
      </c>
      <c r="N207" s="278"/>
      <c r="O207" s="279">
        <f t="shared" si="23"/>
        <v>26.5</v>
      </c>
      <c r="P207" s="297" t="str">
        <f>VLOOKUP(B207,'Уч дев'!$A$3:$H$520,8,FALSE)</f>
        <v>Кальбердин И. С., Зайцев И. С., Андронов Ю. В.</v>
      </c>
      <c r="Q207" s="61" t="s">
        <v>147</v>
      </c>
      <c r="AF207" s="55"/>
      <c r="AG207" s="55"/>
      <c r="AH207" s="55"/>
      <c r="AI207" s="55"/>
      <c r="AJ207" s="55"/>
      <c r="AK207" s="55"/>
      <c r="AL207" s="55"/>
    </row>
    <row r="208" spans="1:38" s="5" customFormat="1" ht="15">
      <c r="A208" s="79">
        <v>10</v>
      </c>
      <c r="B208" s="53">
        <v>401</v>
      </c>
      <c r="C208" s="54" t="str">
        <f>VLOOKUP(B208,'Уч дев'!$A$3:$H$520,2,FALSE)</f>
        <v>Пахомова Анна</v>
      </c>
      <c r="D208" s="95" t="str">
        <f>VLOOKUP(B208,'Уч дев'!$A$3:$H$520,3,FALSE)</f>
        <v>1998</v>
      </c>
      <c r="E208" s="45" t="str">
        <f>VLOOKUP(B208,'Уч дев'!$A$3:$H$520,4,FALSE)</f>
        <v>3</v>
      </c>
      <c r="F208" s="54" t="str">
        <f>VLOOKUP(B208,'Уч дев'!$A$3:$H$520,5,FALSE)</f>
        <v>Пензенская</v>
      </c>
      <c r="G208" s="73">
        <f>VLOOKUP(B208,'Уч дев'!$A$3:$H$520,6,FALSE)</f>
        <v>0</v>
      </c>
      <c r="H208" s="99" t="str">
        <f>VLOOKUP(B208,'Уч дев'!$A$3:$H$520,7,FALSE)</f>
        <v>КСШОР</v>
      </c>
      <c r="I208" s="51">
        <f t="shared" si="20"/>
        <v>26.8</v>
      </c>
      <c r="J208" s="51"/>
      <c r="K208" s="277">
        <f t="shared" si="22"/>
        <v>1</v>
      </c>
      <c r="L208" s="277"/>
      <c r="M208" s="278">
        <v>26.8</v>
      </c>
      <c r="N208" s="278"/>
      <c r="O208" s="279">
        <f t="shared" si="23"/>
        <v>26.8</v>
      </c>
      <c r="P208" s="280" t="str">
        <f>VLOOKUP(B208,'Уч дев'!$A$3:$H$520,8,FALSE)</f>
        <v>Родионова А.И.,Конова Т.В</v>
      </c>
      <c r="Q208" s="61" t="s">
        <v>146</v>
      </c>
      <c r="AF208" s="55"/>
      <c r="AG208" s="55"/>
      <c r="AH208" s="55"/>
      <c r="AI208" s="55"/>
      <c r="AJ208" s="55"/>
      <c r="AK208" s="55"/>
      <c r="AL208" s="55"/>
    </row>
    <row r="209" spans="1:38" s="5" customFormat="1" ht="15">
      <c r="A209" s="79">
        <v>10</v>
      </c>
      <c r="B209" s="53">
        <v>396</v>
      </c>
      <c r="C209" s="54" t="str">
        <f>VLOOKUP(B209,'Уч дев'!$A$3:$H$520,2,FALSE)</f>
        <v>Федосеевская Анастасия</v>
      </c>
      <c r="D209" s="95" t="str">
        <f>VLOOKUP(B209,'Уч дев'!$A$3:$H$520,3,FALSE)</f>
        <v>1996</v>
      </c>
      <c r="E209" s="45" t="str">
        <f>VLOOKUP(B209,'Уч дев'!$A$3:$H$520,4,FALSE)</f>
        <v>3</v>
      </c>
      <c r="F209" s="54" t="str">
        <f>VLOOKUP(B209,'Уч дев'!$A$3:$H$520,5,FALSE)</f>
        <v>Пензенская</v>
      </c>
      <c r="G209" s="73">
        <f>VLOOKUP(B209,'Уч дев'!$A$3:$H$520,6,FALSE)</f>
        <v>0</v>
      </c>
      <c r="H209" s="99" t="str">
        <f>VLOOKUP(B209,'Уч дев'!$A$3:$H$520,7,FALSE)</f>
        <v>КСШОР</v>
      </c>
      <c r="I209" s="51">
        <f t="shared" si="20"/>
        <v>26.8</v>
      </c>
      <c r="J209" s="51"/>
      <c r="K209" s="277">
        <f t="shared" si="22"/>
        <v>1</v>
      </c>
      <c r="L209" s="277"/>
      <c r="M209" s="278">
        <v>26.8</v>
      </c>
      <c r="N209" s="278"/>
      <c r="O209" s="279">
        <f t="shared" si="23"/>
        <v>26.8</v>
      </c>
      <c r="P209" s="280" t="str">
        <f>VLOOKUP(B209,'Уч дев'!$A$3:$H$520,8,FALSE)</f>
        <v>Родионова А.И.,Карасик</v>
      </c>
      <c r="Q209" s="61" t="s">
        <v>147</v>
      </c>
      <c r="AF209" s="55"/>
      <c r="AG209" s="55"/>
      <c r="AH209" s="55"/>
      <c r="AI209" s="55"/>
      <c r="AJ209" s="55"/>
      <c r="AK209" s="55"/>
      <c r="AL209" s="55"/>
    </row>
    <row r="210" spans="1:38" s="5" customFormat="1" ht="15">
      <c r="A210" s="79">
        <v>12</v>
      </c>
      <c r="B210" s="53">
        <v>436</v>
      </c>
      <c r="C210" s="54" t="str">
        <f>VLOOKUP(B210,'Уч дев'!$A$3:$H$520,2,FALSE)</f>
        <v>Ильина Светлана</v>
      </c>
      <c r="D210" s="95" t="str">
        <f>VLOOKUP(B210,'Уч дев'!$A$3:$H$520,3,FALSE)</f>
        <v>1997</v>
      </c>
      <c r="E210" s="45" t="str">
        <f>VLOOKUP(B210,'Уч дев'!$A$3:$H$520,4,FALSE)</f>
        <v>1</v>
      </c>
      <c r="F210" s="54" t="str">
        <f>VLOOKUP(B210,'Уч дев'!$A$3:$H$520,5,FALSE)</f>
        <v>Пензенская</v>
      </c>
      <c r="G210" s="73">
        <f>VLOOKUP(B210,'Уч дев'!$A$3:$H$520,6,FALSE)</f>
        <v>0</v>
      </c>
      <c r="H210" s="99" t="str">
        <f>VLOOKUP(B210,'Уч дев'!$A$3:$H$520,7,FALSE)</f>
        <v>ДЮСШ-6</v>
      </c>
      <c r="I210" s="51">
        <f t="shared" si="20"/>
        <v>27.2</v>
      </c>
      <c r="J210" s="51"/>
      <c r="K210" s="277">
        <f t="shared" si="22"/>
        <v>2</v>
      </c>
      <c r="L210" s="277"/>
      <c r="M210" s="278">
        <v>27.2</v>
      </c>
      <c r="N210" s="278"/>
      <c r="O210" s="279">
        <f t="shared" si="23"/>
        <v>27.2</v>
      </c>
      <c r="P210" s="280" t="str">
        <f>VLOOKUP(B210,'Уч дев'!$A$3:$H$520,8,FALSE)</f>
        <v>Гарынов А.А</v>
      </c>
      <c r="Q210" s="61" t="s">
        <v>146</v>
      </c>
      <c r="AF210" s="55"/>
      <c r="AG210" s="55"/>
      <c r="AH210" s="55"/>
      <c r="AI210" s="55"/>
      <c r="AJ210" s="55"/>
      <c r="AK210" s="55"/>
      <c r="AL210" s="55"/>
    </row>
    <row r="211" spans="1:38" s="5" customFormat="1" ht="15">
      <c r="A211" s="79">
        <v>13</v>
      </c>
      <c r="B211" s="53">
        <v>514</v>
      </c>
      <c r="C211" s="54" t="str">
        <f>VLOOKUP(B211,'Уч дев'!$A$3:$H$520,2,FALSE)</f>
        <v>Цыбатова Мария</v>
      </c>
      <c r="D211" s="95" t="str">
        <f>VLOOKUP(B211,'Уч дев'!$A$3:$H$520,3,FALSE)</f>
        <v>1997</v>
      </c>
      <c r="E211" s="45" t="str">
        <f>VLOOKUP(B211,'Уч дев'!$A$3:$H$520,4,FALSE)</f>
        <v>КМС</v>
      </c>
      <c r="F211" s="54" t="str">
        <f>VLOOKUP(B211,'Уч дев'!$A$3:$H$520,5,FALSE)</f>
        <v xml:space="preserve">Самарская </v>
      </c>
      <c r="G211" s="73">
        <f>VLOOKUP(B211,'Уч дев'!$A$3:$H$520,6,FALSE)</f>
        <v>0</v>
      </c>
      <c r="H211" s="99" t="str">
        <f>VLOOKUP(B211,'Уч дев'!$A$3:$H$520,7,FALSE)</f>
        <v xml:space="preserve"> Самарский Университет, СДЮСШОР-2</v>
      </c>
      <c r="I211" s="51">
        <f t="shared" si="20"/>
        <v>27.6</v>
      </c>
      <c r="J211" s="51"/>
      <c r="K211" s="277">
        <f t="shared" si="22"/>
        <v>2</v>
      </c>
      <c r="L211" s="277"/>
      <c r="M211" s="278">
        <v>27.6</v>
      </c>
      <c r="N211" s="278"/>
      <c r="O211" s="279">
        <f t="shared" si="23"/>
        <v>27.6</v>
      </c>
      <c r="P211" s="280" t="str">
        <f>VLOOKUP(B211,'Уч дев'!$A$3:$H$520,8,FALSE)</f>
        <v>Востокова Н. П.</v>
      </c>
      <c r="Q211" s="61" t="s">
        <v>147</v>
      </c>
      <c r="AF211" s="55"/>
      <c r="AG211" s="55"/>
      <c r="AH211" s="55"/>
      <c r="AI211" s="55"/>
      <c r="AJ211" s="55"/>
      <c r="AK211" s="55"/>
      <c r="AL211" s="55"/>
    </row>
    <row r="212" spans="1:38" s="5" customFormat="1" ht="15">
      <c r="A212" s="79">
        <v>14</v>
      </c>
      <c r="B212" s="53">
        <v>528</v>
      </c>
      <c r="C212" s="54" t="str">
        <f>VLOOKUP(B212,'Уч дев'!$A$3:$H$520,2,FALSE)</f>
        <v>Денисюк Алина</v>
      </c>
      <c r="D212" s="95">
        <f>VLOOKUP(B212,'Уч дев'!$A$3:$H$520,3,FALSE)</f>
        <v>1994</v>
      </c>
      <c r="E212" s="45">
        <f>VLOOKUP(B212,'Уч дев'!$A$3:$H$520,4,FALSE)</f>
        <v>1</v>
      </c>
      <c r="F212" s="54" t="str">
        <f>VLOOKUP(B212,'Уч дев'!$A$3:$H$520,5,FALSE)</f>
        <v>Самарская</v>
      </c>
      <c r="G212" s="73">
        <f>VLOOKUP(B212,'Уч дев'!$A$3:$H$520,6,FALSE)</f>
        <v>0</v>
      </c>
      <c r="H212" s="99" t="str">
        <f>VLOOKUP(B212,'Уч дев'!$A$3:$H$520,7,FALSE)</f>
        <v xml:space="preserve"> Самарский Университет, СДЮСШОР-2</v>
      </c>
      <c r="I212" s="51">
        <f t="shared" si="20"/>
        <v>27.7</v>
      </c>
      <c r="J212" s="51"/>
      <c r="K212" s="277">
        <f t="shared" si="22"/>
        <v>2</v>
      </c>
      <c r="L212" s="277"/>
      <c r="M212" s="278">
        <v>27.7</v>
      </c>
      <c r="N212" s="278"/>
      <c r="O212" s="279">
        <f t="shared" si="23"/>
        <v>27.7</v>
      </c>
      <c r="P212" s="297" t="str">
        <f>VLOOKUP(B212,'Уч дев'!$A$3:$H$520,8,FALSE)</f>
        <v>Кальбердин И. С., Зайцев И. С., Андронов Ю. В.</v>
      </c>
      <c r="Q212" s="61" t="s">
        <v>146</v>
      </c>
      <c r="AF212" s="55"/>
      <c r="AG212" s="55"/>
      <c r="AH212" s="55"/>
      <c r="AI212" s="55"/>
      <c r="AJ212" s="55"/>
      <c r="AK212" s="55"/>
      <c r="AL212" s="55"/>
    </row>
    <row r="213" spans="1:38" s="5" customFormat="1" ht="15">
      <c r="A213" s="79">
        <v>15</v>
      </c>
      <c r="B213" s="53">
        <v>471</v>
      </c>
      <c r="C213" s="54" t="str">
        <f>VLOOKUP(B213,'Уч дев'!$A$3:$H$520,2,FALSE)</f>
        <v>Саидова Ксения</v>
      </c>
      <c r="D213" s="95" t="str">
        <f>VLOOKUP(B213,'Уч дев'!$A$3:$H$520,3,FALSE)</f>
        <v>1998</v>
      </c>
      <c r="E213" s="45">
        <f>VLOOKUP(B213,'Уч дев'!$A$3:$H$520,4,FALSE)</f>
        <v>1</v>
      </c>
      <c r="F213" s="54" t="str">
        <f>VLOOKUP(B213,'Уч дев'!$A$3:$H$520,5,FALSE)</f>
        <v xml:space="preserve">Самарская </v>
      </c>
      <c r="G213" s="73">
        <f>VLOOKUP(B213,'Уч дев'!$A$3:$H$520,6,FALSE)</f>
        <v>0</v>
      </c>
      <c r="H213" s="99" t="str">
        <f>VLOOKUP(B213,'Уч дев'!$A$3:$H$520,7,FALSE)</f>
        <v xml:space="preserve"> СДЮСШОР-2</v>
      </c>
      <c r="I213" s="51">
        <f t="shared" si="20"/>
        <v>28</v>
      </c>
      <c r="J213" s="51"/>
      <c r="K213" s="277">
        <f t="shared" si="22"/>
        <v>2</v>
      </c>
      <c r="L213" s="277"/>
      <c r="M213" s="278">
        <v>28</v>
      </c>
      <c r="N213" s="278"/>
      <c r="O213" s="279">
        <f t="shared" si="23"/>
        <v>28</v>
      </c>
      <c r="P213" s="280" t="str">
        <f>VLOOKUP(B213,'Уч дев'!$A$3:$H$520,8,FALSE)</f>
        <v>Иванова Ю. С.</v>
      </c>
      <c r="Q213" s="61" t="s">
        <v>150</v>
      </c>
      <c r="AF213" s="55"/>
      <c r="AG213" s="55"/>
      <c r="AH213" s="55"/>
      <c r="AI213" s="55"/>
      <c r="AJ213" s="55"/>
      <c r="AK213" s="55"/>
      <c r="AL213" s="55"/>
    </row>
    <row r="214" spans="1:38" s="5" customFormat="1" ht="15">
      <c r="A214" s="79">
        <v>15</v>
      </c>
      <c r="B214" s="53">
        <v>366</v>
      </c>
      <c r="C214" s="54" t="str">
        <f>VLOOKUP(B214,'Уч дев'!$A$3:$H$520,2,FALSE)</f>
        <v>Сивкова Дарья</v>
      </c>
      <c r="D214" s="95" t="str">
        <f>VLOOKUP(B214,'Уч дев'!$A$3:$H$520,3,FALSE)</f>
        <v>1997</v>
      </c>
      <c r="E214" s="45" t="str">
        <f>VLOOKUP(B214,'Уч дев'!$A$3:$H$520,4,FALSE)</f>
        <v>1</v>
      </c>
      <c r="F214" s="54" t="str">
        <f>VLOOKUP(B214,'Уч дев'!$A$3:$H$520,5,FALSE)</f>
        <v>Пензенская</v>
      </c>
      <c r="G214" s="73">
        <f>VLOOKUP(B214,'Уч дев'!$A$3:$H$520,6,FALSE)</f>
        <v>0</v>
      </c>
      <c r="H214" s="99" t="str">
        <f>VLOOKUP(B214,'Уч дев'!$A$3:$H$520,7,FALSE)</f>
        <v>ПГУ</v>
      </c>
      <c r="I214" s="51">
        <f t="shared" si="20"/>
        <v>28</v>
      </c>
      <c r="J214" s="51"/>
      <c r="K214" s="277">
        <f t="shared" si="22"/>
        <v>2</v>
      </c>
      <c r="L214" s="277"/>
      <c r="M214" s="278">
        <v>28</v>
      </c>
      <c r="N214" s="278"/>
      <c r="O214" s="279">
        <f t="shared" si="23"/>
        <v>28</v>
      </c>
      <c r="P214" s="280" t="str">
        <f>VLOOKUP(B214,'Уч дев'!$A$3:$H$520,8,FALSE)</f>
        <v>Беляев С.Н</v>
      </c>
      <c r="Q214" s="61" t="s">
        <v>147</v>
      </c>
      <c r="AF214" s="55"/>
      <c r="AG214" s="55"/>
      <c r="AH214" s="55"/>
      <c r="AI214" s="55"/>
      <c r="AJ214" s="55"/>
      <c r="AK214" s="55"/>
      <c r="AL214" s="55"/>
    </row>
    <row r="215" spans="1:38" s="5" customFormat="1" ht="15" customHeight="1">
      <c r="A215" s="79">
        <v>17</v>
      </c>
      <c r="B215" s="53">
        <v>527</v>
      </c>
      <c r="C215" s="54" t="str">
        <f>VLOOKUP(B215,'Уч дев'!$A$3:$H$520,2,FALSE)</f>
        <v xml:space="preserve">Матюшкина Ирина </v>
      </c>
      <c r="D215" s="95">
        <f>VLOOKUP(B215,'Уч дев'!$A$3:$H$520,3,FALSE)</f>
        <v>2005</v>
      </c>
      <c r="E215" s="45" t="str">
        <f>VLOOKUP(B215,'Уч дев'!$A$3:$H$520,4,FALSE)</f>
        <v>КМС</v>
      </c>
      <c r="F215" s="54" t="str">
        <f>VLOOKUP(B215,'Уч дев'!$A$3:$H$520,5,FALSE)</f>
        <v xml:space="preserve">Самарская </v>
      </c>
      <c r="G215" s="73">
        <f>VLOOKUP(B215,'Уч дев'!$A$3:$H$520,6,FALSE)</f>
        <v>0</v>
      </c>
      <c r="H215" s="99" t="str">
        <f>VLOOKUP(B215,'Уч дев'!$A$3:$H$520,7,FALSE)</f>
        <v xml:space="preserve"> Самарский университет, СДЮСШОР -2</v>
      </c>
      <c r="I215" s="51">
        <f t="shared" si="20"/>
        <v>28.1</v>
      </c>
      <c r="J215" s="51"/>
      <c r="K215" s="277">
        <f t="shared" si="22"/>
        <v>2</v>
      </c>
      <c r="L215" s="277"/>
      <c r="M215" s="278">
        <v>28.1</v>
      </c>
      <c r="N215" s="278"/>
      <c r="O215" s="279">
        <f t="shared" si="23"/>
        <v>28.1</v>
      </c>
      <c r="P215" s="280" t="str">
        <f>VLOOKUP(B215,'Уч дев'!$A$3:$H$520,8,FALSE)</f>
        <v>Зайцев И. С., Андронов Ю.В.</v>
      </c>
      <c r="Q215" s="61" t="s">
        <v>146</v>
      </c>
      <c r="AF215" s="55"/>
      <c r="AG215" s="55"/>
      <c r="AH215" s="55"/>
      <c r="AI215" s="55"/>
      <c r="AJ215" s="55"/>
      <c r="AK215" s="55"/>
      <c r="AL215" s="55"/>
    </row>
    <row r="216" spans="1:38" s="5" customFormat="1" ht="15">
      <c r="A216" s="79">
        <v>17</v>
      </c>
      <c r="B216" s="53">
        <v>17</v>
      </c>
      <c r="C216" s="54" t="str">
        <f>VLOOKUP(B216,'Уч дев'!$A$3:$H$520,2,FALSE)</f>
        <v>Мишина Татьяна</v>
      </c>
      <c r="D216" s="95" t="str">
        <f>VLOOKUP(B216,'Уч дев'!$A$3:$H$520,3,FALSE)</f>
        <v>1998</v>
      </c>
      <c r="E216" s="45">
        <f>VLOOKUP(B216,'Уч дев'!$A$3:$H$520,4,FALSE)</f>
        <v>2</v>
      </c>
      <c r="F216" s="54" t="str">
        <f>VLOOKUP(B216,'Уч дев'!$A$3:$H$520,5,FALSE)</f>
        <v>Тамбовская</v>
      </c>
      <c r="G216" s="73">
        <f>VLOOKUP(B216,'Уч дев'!$A$3:$H$520,6,FALSE)</f>
        <v>0</v>
      </c>
      <c r="H216" s="99" t="str">
        <f>VLOOKUP(B216,'Уч дев'!$A$3:$H$520,7,FALSE)</f>
        <v>Мичуринский ГАУ</v>
      </c>
      <c r="I216" s="51">
        <f t="shared" si="20"/>
        <v>29.1</v>
      </c>
      <c r="J216" s="51"/>
      <c r="K216" s="277">
        <f t="shared" si="22"/>
        <v>3</v>
      </c>
      <c r="L216" s="277"/>
      <c r="M216" s="278">
        <v>29.1</v>
      </c>
      <c r="N216" s="278"/>
      <c r="O216" s="279">
        <f t="shared" si="23"/>
        <v>29.1</v>
      </c>
      <c r="P216" s="280" t="str">
        <f>VLOOKUP(B216,'Уч дев'!$A$3:$H$520,8,FALSE)</f>
        <v>Мироненко В.И.</v>
      </c>
      <c r="Q216" s="61" t="s">
        <v>147</v>
      </c>
      <c r="AF216" s="55"/>
      <c r="AG216" s="55"/>
      <c r="AH216" s="55"/>
      <c r="AI216" s="55"/>
      <c r="AJ216" s="55"/>
      <c r="AK216" s="55"/>
      <c r="AL216" s="55"/>
    </row>
    <row r="217" spans="1:38" s="5" customFormat="1" ht="15">
      <c r="A217" s="79">
        <v>17</v>
      </c>
      <c r="B217" s="53">
        <v>134</v>
      </c>
      <c r="C217" s="54" t="str">
        <f>VLOOKUP(B217,'Уч дев'!$A$3:$H$520,2,FALSE)</f>
        <v>Чернецова Ольга</v>
      </c>
      <c r="D217" s="95" t="str">
        <f>VLOOKUP(B217,'Уч дев'!$A$3:$H$520,3,FALSE)</f>
        <v>1997</v>
      </c>
      <c r="E217" s="45" t="str">
        <f>VLOOKUP(B217,'Уч дев'!$A$3:$H$520,4,FALSE)</f>
        <v>2</v>
      </c>
      <c r="F217" s="54" t="str">
        <f>VLOOKUP(B217,'Уч дев'!$A$3:$H$520,5,FALSE)</f>
        <v>Пензенская</v>
      </c>
      <c r="G217" s="73">
        <f>VLOOKUP(B217,'Уч дев'!$A$3:$H$520,6,FALSE)</f>
        <v>0</v>
      </c>
      <c r="H217" s="99" t="str">
        <f>VLOOKUP(B217,'Уч дев'!$A$3:$H$520,7,FALSE)</f>
        <v>ПГУАС</v>
      </c>
      <c r="I217" s="51">
        <f t="shared" si="20"/>
        <v>29.1</v>
      </c>
      <c r="J217" s="51"/>
      <c r="K217" s="277">
        <f t="shared" si="22"/>
        <v>3</v>
      </c>
      <c r="L217" s="277"/>
      <c r="M217" s="278">
        <v>29.1</v>
      </c>
      <c r="N217" s="278"/>
      <c r="O217" s="279">
        <f t="shared" si="23"/>
        <v>29.1</v>
      </c>
      <c r="P217" s="280" t="str">
        <f>VLOOKUP(B217,'Уч дев'!$A$3:$H$520,8,FALSE)</f>
        <v>Аксенов А.В., Казуров М.А.</v>
      </c>
      <c r="Q217" s="61" t="s">
        <v>147</v>
      </c>
      <c r="AF217" s="55"/>
      <c r="AG217" s="55"/>
      <c r="AH217" s="55"/>
      <c r="AI217" s="55"/>
      <c r="AJ217" s="55"/>
      <c r="AK217" s="55"/>
      <c r="AL217" s="55"/>
    </row>
    <row r="218" spans="1:38" s="5" customFormat="1" ht="15">
      <c r="A218" s="79">
        <v>20</v>
      </c>
      <c r="B218" s="53">
        <v>133</v>
      </c>
      <c r="C218" s="54" t="str">
        <f>VLOOKUP(B218,'Уч дев'!$A$3:$H$520,2,FALSE)</f>
        <v>Долотина Виктория</v>
      </c>
      <c r="D218" s="95" t="str">
        <f>VLOOKUP(B218,'Уч дев'!$A$3:$H$520,3,FALSE)</f>
        <v>1997</v>
      </c>
      <c r="E218" s="45" t="str">
        <f>VLOOKUP(B218,'Уч дев'!$A$3:$H$520,4,FALSE)</f>
        <v>2</v>
      </c>
      <c r="F218" s="54" t="str">
        <f>VLOOKUP(B218,'Уч дев'!$A$3:$H$520,5,FALSE)</f>
        <v>Пензенская</v>
      </c>
      <c r="G218" s="73">
        <f>VLOOKUP(B218,'Уч дев'!$A$3:$H$520,6,FALSE)</f>
        <v>0</v>
      </c>
      <c r="H218" s="99" t="str">
        <f>VLOOKUP(B218,'Уч дев'!$A$3:$H$520,7,FALSE)</f>
        <v>ПГУАС</v>
      </c>
      <c r="I218" s="51">
        <f t="shared" si="20"/>
        <v>29.3</v>
      </c>
      <c r="J218" s="51"/>
      <c r="K218" s="277">
        <f t="shared" si="22"/>
        <v>3</v>
      </c>
      <c r="L218" s="277"/>
      <c r="M218" s="278">
        <v>29.3</v>
      </c>
      <c r="N218" s="278"/>
      <c r="O218" s="279">
        <f t="shared" si="23"/>
        <v>29.3</v>
      </c>
      <c r="P218" s="280" t="str">
        <f>VLOOKUP(B218,'Уч дев'!$A$3:$H$520,8,FALSE)</f>
        <v>Винокуров А.Г., Аксенов А.В., Казуров М.А.</v>
      </c>
      <c r="Q218" s="61" t="s">
        <v>150</v>
      </c>
      <c r="AF218" s="55"/>
      <c r="AG218" s="55"/>
      <c r="AH218" s="55"/>
      <c r="AI218" s="55"/>
      <c r="AJ218" s="55"/>
      <c r="AK218" s="55"/>
      <c r="AL218" s="55"/>
    </row>
    <row r="219" spans="1:38" s="5" customFormat="1" ht="15">
      <c r="A219" s="79">
        <v>21</v>
      </c>
      <c r="B219" s="53">
        <v>182</v>
      </c>
      <c r="C219" s="54" t="str">
        <f>VLOOKUP(B219,'Уч дев'!$A$3:$H$520,2,FALSE)</f>
        <v>Грунюшкина Татьяна</v>
      </c>
      <c r="D219" s="95" t="str">
        <f>VLOOKUP(B219,'Уч дев'!$A$3:$H$520,3,FALSE)</f>
        <v>1997</v>
      </c>
      <c r="E219" s="45"/>
      <c r="F219" s="54" t="str">
        <f>VLOOKUP(B219,'Уч дев'!$A$3:$H$520,5,FALSE)</f>
        <v>Пензенская</v>
      </c>
      <c r="G219" s="73">
        <f>VLOOKUP(B219,'Уч дев'!$A$3:$H$520,6,FALSE)</f>
        <v>0</v>
      </c>
      <c r="H219" s="99" t="str">
        <f>VLOOKUP(B219,'Уч дев'!$A$3:$H$520,7,FALSE)</f>
        <v>ДЮСШ-6, ПензГТУ</v>
      </c>
      <c r="I219" s="51">
        <f t="shared" si="20"/>
        <v>29.4</v>
      </c>
      <c r="J219" s="51"/>
      <c r="K219" s="277">
        <f t="shared" si="22"/>
        <v>3</v>
      </c>
      <c r="L219" s="277"/>
      <c r="M219" s="278">
        <v>29.4</v>
      </c>
      <c r="N219" s="278"/>
      <c r="O219" s="279">
        <f t="shared" si="23"/>
        <v>29.4</v>
      </c>
      <c r="P219" s="280" t="str">
        <f>VLOOKUP(B219,'Уч дев'!$A$3:$H$520,8,FALSE)</f>
        <v>Болгов Л.В.</v>
      </c>
      <c r="Q219" s="61" t="s">
        <v>150</v>
      </c>
      <c r="AF219" s="55"/>
      <c r="AG219" s="55"/>
      <c r="AH219" s="55"/>
      <c r="AI219" s="55"/>
      <c r="AJ219" s="55"/>
      <c r="AK219" s="55"/>
      <c r="AL219" s="55"/>
    </row>
    <row r="220" spans="1:38" s="5" customFormat="1" ht="15">
      <c r="A220" s="79">
        <v>22</v>
      </c>
      <c r="B220" s="53">
        <v>186</v>
      </c>
      <c r="C220" s="54" t="str">
        <f>VLOOKUP(B220,'Уч дев'!$A$3:$H$520,2,FALSE)</f>
        <v>Белоусова Мария</v>
      </c>
      <c r="D220" s="95" t="str">
        <f>VLOOKUP(B220,'Уч дев'!$A$3:$H$520,3,FALSE)</f>
        <v>1997</v>
      </c>
      <c r="E220" s="45"/>
      <c r="F220" s="54" t="str">
        <f>VLOOKUP(B220,'Уч дев'!$A$3:$H$520,5,FALSE)</f>
        <v>Пензенская</v>
      </c>
      <c r="G220" s="73">
        <f>VLOOKUP(B220,'Уч дев'!$A$3:$H$520,6,FALSE)</f>
        <v>0</v>
      </c>
      <c r="H220" s="99" t="str">
        <f>VLOOKUP(B220,'Уч дев'!$A$3:$H$520,7,FALSE)</f>
        <v>ДЮСШ-6, ПензГТУ</v>
      </c>
      <c r="I220" s="51">
        <f t="shared" si="20"/>
        <v>29.7</v>
      </c>
      <c r="J220" s="51"/>
      <c r="K220" s="277">
        <f t="shared" si="22"/>
        <v>3</v>
      </c>
      <c r="L220" s="277"/>
      <c r="M220" s="278">
        <v>29.7</v>
      </c>
      <c r="N220" s="278"/>
      <c r="O220" s="279">
        <f t="shared" si="23"/>
        <v>29.7</v>
      </c>
      <c r="P220" s="280" t="str">
        <f>VLOOKUP(B220,'Уч дев'!$A$3:$H$520,8,FALSE)</f>
        <v>Болгов Л.В.</v>
      </c>
      <c r="Q220" s="61" t="s">
        <v>150</v>
      </c>
      <c r="AF220" s="55"/>
      <c r="AG220" s="55"/>
      <c r="AH220" s="55"/>
      <c r="AI220" s="55"/>
      <c r="AJ220" s="55"/>
      <c r="AK220" s="55"/>
      <c r="AL220" s="55"/>
    </row>
    <row r="221" spans="1:38" s="5" customFormat="1" ht="15">
      <c r="A221" s="79">
        <v>22</v>
      </c>
      <c r="B221" s="53">
        <v>450</v>
      </c>
      <c r="C221" s="54" t="str">
        <f>VLOOKUP(B221,'Уч дев'!$A$3:$H$520,2,FALSE)</f>
        <v>Кошелькова Ольга</v>
      </c>
      <c r="D221" s="95" t="str">
        <f>VLOOKUP(B221,'Уч дев'!$A$3:$H$520,3,FALSE)</f>
        <v>1998</v>
      </c>
      <c r="E221" s="45"/>
      <c r="F221" s="54" t="str">
        <f>VLOOKUP(B221,'Уч дев'!$A$3:$H$520,5,FALSE)</f>
        <v>Пензенская</v>
      </c>
      <c r="G221" s="73">
        <f>VLOOKUP(B221,'Уч дев'!$A$3:$H$520,6,FALSE)</f>
        <v>0</v>
      </c>
      <c r="H221" s="99" t="str">
        <f>VLOOKUP(B221,'Уч дев'!$A$3:$H$520,7,FALSE)</f>
        <v>ДЮСШ-6</v>
      </c>
      <c r="I221" s="51">
        <f t="shared" si="20"/>
        <v>29.7</v>
      </c>
      <c r="J221" s="51"/>
      <c r="K221" s="277">
        <f t="shared" si="22"/>
        <v>3</v>
      </c>
      <c r="L221" s="277"/>
      <c r="M221" s="278">
        <v>29.7</v>
      </c>
      <c r="N221" s="278"/>
      <c r="O221" s="279">
        <f t="shared" si="23"/>
        <v>29.7</v>
      </c>
      <c r="P221" s="280" t="str">
        <f>VLOOKUP(B221,'Уч дев'!$A$3:$H$520,8,FALSE)</f>
        <v>Дубоносова С.В.</v>
      </c>
      <c r="Q221" s="61" t="s">
        <v>150</v>
      </c>
      <c r="AF221" s="55"/>
      <c r="AG221" s="55"/>
      <c r="AH221" s="55"/>
      <c r="AI221" s="55"/>
      <c r="AJ221" s="55"/>
      <c r="AK221" s="55"/>
      <c r="AL221" s="55"/>
    </row>
    <row r="222" spans="1:38" s="5" customFormat="1" ht="15">
      <c r="A222" s="79">
        <v>24</v>
      </c>
      <c r="B222" s="53">
        <v>367</v>
      </c>
      <c r="C222" s="54" t="str">
        <f>VLOOKUP(B222,'Уч дев'!$A$3:$H$520,2,FALSE)</f>
        <v>Борискина Мария</v>
      </c>
      <c r="D222" s="95" t="str">
        <f>VLOOKUP(B222,'Уч дев'!$A$3:$H$520,3,FALSE)</f>
        <v>1996</v>
      </c>
      <c r="E222" s="45" t="str">
        <f>VLOOKUP(B222,'Уч дев'!$A$3:$H$520,4,FALSE)</f>
        <v>2</v>
      </c>
      <c r="F222" s="54" t="str">
        <f>VLOOKUP(B222,'Уч дев'!$A$3:$H$520,5,FALSE)</f>
        <v>Пензенская</v>
      </c>
      <c r="G222" s="73">
        <f>VLOOKUP(B222,'Уч дев'!$A$3:$H$520,6,FALSE)</f>
        <v>0</v>
      </c>
      <c r="H222" s="99" t="str">
        <f>VLOOKUP(B222,'Уч дев'!$A$3:$H$520,7,FALSE)</f>
        <v>ПГУ</v>
      </c>
      <c r="I222" s="51">
        <f t="shared" si="20"/>
        <v>30.3</v>
      </c>
      <c r="J222" s="51"/>
      <c r="K222" s="277">
        <f t="shared" si="22"/>
        <v>3</v>
      </c>
      <c r="L222" s="277"/>
      <c r="M222" s="278">
        <v>30.3</v>
      </c>
      <c r="N222" s="278"/>
      <c r="O222" s="279">
        <f t="shared" si="23"/>
        <v>30.3</v>
      </c>
      <c r="P222" s="280" t="str">
        <f>VLOOKUP(B222,'Уч дев'!$A$3:$H$520,8,FALSE)</f>
        <v>Беляев С.Н, Скуднов В.М</v>
      </c>
      <c r="Q222" s="61" t="s">
        <v>150</v>
      </c>
      <c r="AF222" s="55"/>
      <c r="AG222" s="55"/>
      <c r="AH222" s="55"/>
      <c r="AI222" s="55"/>
      <c r="AJ222" s="55"/>
      <c r="AK222" s="55"/>
      <c r="AL222" s="55"/>
    </row>
    <row r="223" spans="1:38" s="5" customFormat="1" ht="15" hidden="1">
      <c r="A223" s="79"/>
      <c r="B223" s="53">
        <v>183</v>
      </c>
      <c r="C223" s="54" t="str">
        <f>VLOOKUP(B223,'Уч дев'!$A$3:$H$520,2,FALSE)</f>
        <v>Кузнецова Виктория</v>
      </c>
      <c r="D223" s="95" t="str">
        <f>VLOOKUP(B223,'Уч дев'!$A$3:$H$520,3,FALSE)</f>
        <v>1996</v>
      </c>
      <c r="E223" s="45"/>
      <c r="F223" s="54" t="str">
        <f>VLOOKUP(B223,'Уч дев'!$A$3:$H$520,5,FALSE)</f>
        <v>Пензенская</v>
      </c>
      <c r="G223" s="73">
        <f>VLOOKUP(B223,'Уч дев'!$A$3:$H$520,6,FALSE)</f>
        <v>0</v>
      </c>
      <c r="H223" s="99" t="str">
        <f>VLOOKUP(B223,'Уч дев'!$A$3:$H$520,7,FALSE)</f>
        <v>ДЮСШ-6, ПензГТУ</v>
      </c>
      <c r="I223" s="51" t="str">
        <f t="shared" si="20"/>
        <v>н.я</v>
      </c>
      <c r="J223" s="51"/>
      <c r="K223" s="277"/>
      <c r="L223" s="277"/>
      <c r="M223" s="278" t="s">
        <v>625</v>
      </c>
      <c r="N223" s="278"/>
      <c r="O223" s="279" t="e">
        <f t="shared" si="23"/>
        <v>#NUM!</v>
      </c>
      <c r="P223" s="280" t="str">
        <f>VLOOKUP(B223,'Уч дев'!$A$3:$H$520,8,FALSE)</f>
        <v>Болгов Л.В.</v>
      </c>
      <c r="Q223" s="61"/>
      <c r="AF223" s="55"/>
      <c r="AG223" s="55"/>
      <c r="AH223" s="55"/>
      <c r="AI223" s="55"/>
      <c r="AJ223" s="55"/>
      <c r="AK223" s="55"/>
      <c r="AL223" s="55"/>
    </row>
    <row r="224" spans="1:38" s="5" customFormat="1" ht="15" hidden="1">
      <c r="A224" s="79"/>
      <c r="B224" s="53">
        <v>451</v>
      </c>
      <c r="C224" s="54" t="str">
        <f>VLOOKUP(B224,'Уч дев'!$A$3:$H$520,2,FALSE)</f>
        <v>Фурс Оксана</v>
      </c>
      <c r="D224" s="95" t="str">
        <f>VLOOKUP(B224,'Уч дев'!$A$3:$H$520,3,FALSE)</f>
        <v>1998</v>
      </c>
      <c r="E224" s="45" t="str">
        <f>VLOOKUP(B224,'Уч дев'!$A$3:$H$520,4,FALSE)</f>
        <v>2</v>
      </c>
      <c r="F224" s="54" t="str">
        <f>VLOOKUP(B224,'Уч дев'!$A$3:$H$520,5,FALSE)</f>
        <v>Пензенская</v>
      </c>
      <c r="G224" s="73">
        <f>VLOOKUP(B224,'Уч дев'!$A$3:$H$520,6,FALSE)</f>
        <v>0</v>
      </c>
      <c r="H224" s="99" t="str">
        <f>VLOOKUP(B224,'Уч дев'!$A$3:$H$520,7,FALSE)</f>
        <v>ДЮСШ-6</v>
      </c>
      <c r="I224" s="51" t="str">
        <f t="shared" si="20"/>
        <v>н.я</v>
      </c>
      <c r="J224" s="51"/>
      <c r="K224" s="277"/>
      <c r="L224" s="277"/>
      <c r="M224" s="278" t="s">
        <v>625</v>
      </c>
      <c r="N224" s="278"/>
      <c r="O224" s="279" t="e">
        <f t="shared" si="23"/>
        <v>#NUM!</v>
      </c>
      <c r="P224" s="280" t="str">
        <f>VLOOKUP(B224,'Уч дев'!$A$3:$H$520,8,FALSE)</f>
        <v>Дубоносова С.В.</v>
      </c>
      <c r="Q224" s="61"/>
      <c r="AF224" s="55"/>
      <c r="AG224" s="55"/>
      <c r="AH224" s="55"/>
      <c r="AI224" s="55"/>
      <c r="AJ224" s="55"/>
      <c r="AK224" s="55"/>
      <c r="AL224" s="55"/>
    </row>
  </sheetData>
  <sheetProtection password="C628" sheet="1" objects="1" scenarios="1" formatCells="0" formatColumns="0" formatRows="0" insertColumns="0" insertRows="0" insertHyperlinks="0" deleteColumns="0" deleteRows="0"/>
  <sortState ref="A157:AL160">
    <sortCondition ref="N157:N160"/>
  </sortState>
  <customSheetViews>
    <customSheetView guid="{948F6758-08EB-455E-9DF2-723DFC2E4E47}" showPageBreaks="1" printArea="1" hiddenColumns="1" view="pageBreakPreview">
      <selection activeCell="P12" sqref="P12"/>
      <rowBreaks count="4" manualBreakCount="4">
        <brk id="64" max="20" man="1"/>
        <brk id="65" max="20" man="1"/>
        <brk id="105" max="20" man="1"/>
        <brk id="106" max="20" man="1"/>
      </rowBreaks>
      <colBreaks count="1" manualBreakCount="1">
        <brk id="16" max="223" man="1"/>
      </colBreaks>
      <pageMargins left="0.15748031496062992" right="0.19685039370078741" top="0.15748031496062992" bottom="0.15748031496062992" header="0.15748031496062992" footer="0.15748031496062992"/>
      <printOptions horizontalCentered="1"/>
      <pageSetup paperSize="9" fitToHeight="2" orientation="landscape" r:id="rId1"/>
      <headerFooter alignWithMargins="0"/>
    </customSheetView>
    <customSheetView guid="{4654A10B-BF2C-4F91-B821-84CF341F9FF3}" showPageBreaks="1" fitToPage="1" printArea="1" hiddenRows="1" hiddenColumns="1" view="pageBreakPreview" topLeftCell="A186">
      <selection activeCell="I207" sqref="I207"/>
      <rowBreaks count="3" manualBreakCount="3">
        <brk id="75" max="20" man="1"/>
        <brk id="151" max="20" man="1"/>
        <brk id="193" max="20" man="1"/>
      </rowBreaks>
      <pageMargins left="0.15748031496062992" right="0.19685039370078741" top="0.15748031496062992" bottom="0.15748031496062992" header="0.15748031496062992" footer="0.15748031496062992"/>
      <printOptions horizontalCentered="1"/>
      <pageSetup paperSize="9" scale="19" orientation="landscape" r:id="rId2"/>
      <headerFooter alignWithMargins="0"/>
    </customSheetView>
    <customSheetView guid="{E05EE54E-E471-44B0-925C-BA927179E512}" showPageBreaks="1" printArea="1" hiddenColumns="1" view="pageBreakPreview">
      <selection activeCell="P12" sqref="P12"/>
      <rowBreaks count="4" manualBreakCount="4">
        <brk id="64" max="20" man="1"/>
        <brk id="65" max="20" man="1"/>
        <brk id="105" max="20" man="1"/>
        <brk id="106" max="20" man="1"/>
      </rowBreaks>
      <colBreaks count="1" manualBreakCount="1">
        <brk id="16" max="223" man="1"/>
      </colBreaks>
      <pageMargins left="0.15748031496062992" right="0.19685039370078741" top="0.15748031496062992" bottom="0.15748031496062992" header="0.15748031496062992" footer="0.15748031496062992"/>
      <printOptions horizontalCentered="1"/>
      <pageSetup paperSize="9" fitToHeight="2" orientation="landscape" r:id="rId3"/>
      <headerFooter alignWithMargins="0"/>
    </customSheetView>
  </customSheetViews>
  <mergeCells count="27">
    <mergeCell ref="A6:U6"/>
    <mergeCell ref="D7:O7"/>
    <mergeCell ref="P7:U7"/>
    <mergeCell ref="A1:U1"/>
    <mergeCell ref="A2:U2"/>
    <mergeCell ref="A3:U3"/>
    <mergeCell ref="A5:U5"/>
    <mergeCell ref="A8:U8"/>
    <mergeCell ref="A9:U9"/>
    <mergeCell ref="A152:U152"/>
    <mergeCell ref="A153:U153"/>
    <mergeCell ref="Q11:R11"/>
    <mergeCell ref="S11:U11"/>
    <mergeCell ref="Q12:S12"/>
    <mergeCell ref="Q155:R155"/>
    <mergeCell ref="S155:U155"/>
    <mergeCell ref="A92:U92"/>
    <mergeCell ref="A93:U93"/>
    <mergeCell ref="Q95:R95"/>
    <mergeCell ref="S95:U95"/>
    <mergeCell ref="Q96:S96"/>
    <mergeCell ref="Q198:S198"/>
    <mergeCell ref="Q156:S156"/>
    <mergeCell ref="A194:U194"/>
    <mergeCell ref="A195:U195"/>
    <mergeCell ref="Q197:R197"/>
    <mergeCell ref="S197:U197"/>
  </mergeCells>
  <phoneticPr fontId="7" type="noConversion"/>
  <printOptions horizontalCentered="1"/>
  <pageMargins left="0.15748031496062992" right="0.19685039370078741" top="0.15748031496062992" bottom="0.15748031496062992" header="0.15748031496062992" footer="0.15748031496062992"/>
  <pageSetup paperSize="9" scale="95" fitToHeight="7" orientation="landscape" r:id="rId4"/>
  <headerFooter alignWithMargins="0"/>
  <rowBreaks count="3" manualBreakCount="3">
    <brk id="91" max="20" man="1"/>
    <brk id="144" max="20" man="1"/>
    <brk id="193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U35"/>
  <sheetViews>
    <sheetView view="pageBreakPreview" zoomScaleSheetLayoutView="100" workbookViewId="0">
      <selection activeCell="D12" sqref="D12"/>
    </sheetView>
  </sheetViews>
  <sheetFormatPr defaultRowHeight="12.75"/>
  <cols>
    <col min="1" max="1" width="5" style="15" customWidth="1"/>
    <col min="2" max="2" width="4.85546875" style="13" customWidth="1"/>
    <col min="3" max="3" width="25.140625" style="6" customWidth="1"/>
    <col min="4" max="4" width="8.42578125" style="90" customWidth="1"/>
    <col min="5" max="5" width="6" style="13" hidden="1" customWidth="1"/>
    <col min="6" max="6" width="17.42578125" style="9" customWidth="1"/>
    <col min="7" max="7" width="10.7109375" style="74" hidden="1" customWidth="1"/>
    <col min="8" max="8" width="28.28515625" style="68" customWidth="1"/>
    <col min="9" max="9" width="7.140625" style="63" customWidth="1"/>
    <col min="10" max="10" width="6" style="63" hidden="1" customWidth="1"/>
    <col min="11" max="12" width="6" style="13" hidden="1" customWidth="1"/>
    <col min="13" max="15" width="6" style="50" hidden="1" customWidth="1"/>
    <col min="16" max="16" width="39.5703125" style="6" hidden="1" customWidth="1"/>
    <col min="17" max="17" width="5" style="91" customWidth="1"/>
    <col min="18" max="18" width="5" style="6" hidden="1" customWidth="1"/>
    <col min="19" max="19" width="5" style="6" customWidth="1"/>
    <col min="20" max="20" width="7.28515625" style="6" customWidth="1"/>
    <col min="21" max="21" width="5.5703125" style="6" customWidth="1"/>
    <col min="22" max="16384" width="9.140625" style="6"/>
  </cols>
  <sheetData>
    <row r="1" spans="1:21" ht="15.75" customHeight="1">
      <c r="A1" s="352" t="s">
        <v>30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3"/>
    </row>
    <row r="2" spans="1:21" ht="13.5" customHeight="1">
      <c r="A2" s="354" t="s">
        <v>49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</row>
    <row r="3" spans="1:21" s="16" customFormat="1" ht="8.25" customHeight="1">
      <c r="A3" s="354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</row>
    <row r="4" spans="1:21" s="16" customFormat="1" ht="8.25" customHeight="1">
      <c r="A4" s="14"/>
      <c r="B4" s="12"/>
      <c r="C4" s="12"/>
      <c r="D4" s="89"/>
      <c r="E4" s="12"/>
      <c r="F4" s="19"/>
      <c r="G4" s="74"/>
      <c r="H4" s="68"/>
      <c r="I4" s="47"/>
      <c r="J4" s="47"/>
      <c r="K4" s="12"/>
      <c r="L4" s="12"/>
      <c r="M4" s="47"/>
      <c r="N4" s="47"/>
      <c r="O4" s="47"/>
      <c r="P4" s="13"/>
      <c r="Q4" s="71"/>
    </row>
    <row r="5" spans="1:21" s="16" customFormat="1" ht="16.5" customHeight="1">
      <c r="A5" s="352" t="s">
        <v>48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</row>
    <row r="6" spans="1:21" s="16" customFormat="1" ht="21" customHeight="1">
      <c r="A6" s="355" t="s">
        <v>77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</row>
    <row r="7" spans="1:21" s="16" customFormat="1" ht="15.75" customHeight="1">
      <c r="A7" s="14"/>
      <c r="B7" s="12"/>
      <c r="C7" s="19" t="s">
        <v>1</v>
      </c>
      <c r="D7" s="359" t="s">
        <v>58</v>
      </c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60" t="s">
        <v>73</v>
      </c>
      <c r="Q7" s="360"/>
      <c r="R7" s="360"/>
      <c r="S7" s="360"/>
      <c r="T7" s="360"/>
      <c r="U7" s="360"/>
    </row>
    <row r="8" spans="1:21" s="16" customFormat="1" ht="15.75" customHeight="1">
      <c r="A8" s="352" t="s">
        <v>67</v>
      </c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2"/>
      <c r="S8" s="352"/>
      <c r="T8" s="352"/>
      <c r="U8" s="352"/>
    </row>
    <row r="9" spans="1:21" s="16" customFormat="1" ht="15.75" customHeight="1">
      <c r="A9" s="361" t="s">
        <v>41</v>
      </c>
      <c r="B9" s="361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</row>
    <row r="10" spans="1:21" ht="12.75" customHeight="1">
      <c r="A10" s="28"/>
      <c r="B10" s="56"/>
      <c r="C10" s="31"/>
      <c r="D10" s="92"/>
      <c r="E10" s="28"/>
      <c r="F10" s="28"/>
      <c r="G10" s="75"/>
      <c r="I10" s="28"/>
      <c r="J10" s="28"/>
      <c r="K10" s="28"/>
      <c r="L10" s="37" t="s">
        <v>51</v>
      </c>
      <c r="M10" s="48"/>
      <c r="N10" s="48"/>
      <c r="O10" s="48"/>
      <c r="P10" s="28" t="s">
        <v>50</v>
      </c>
      <c r="Q10" s="97"/>
      <c r="R10" s="28"/>
      <c r="S10" s="28"/>
      <c r="T10" s="28"/>
      <c r="U10" s="28"/>
    </row>
    <row r="11" spans="1:21" s="26" customFormat="1" ht="13.5" customHeight="1">
      <c r="A11" s="30"/>
      <c r="B11" s="56"/>
      <c r="C11" s="33" t="s">
        <v>47</v>
      </c>
      <c r="D11" s="93"/>
      <c r="E11" s="32"/>
      <c r="F11" s="29"/>
      <c r="G11" s="76"/>
      <c r="I11" s="365" t="s">
        <v>70</v>
      </c>
      <c r="J11" s="365"/>
      <c r="K11" s="365"/>
      <c r="L11" s="365"/>
      <c r="M11" s="365"/>
      <c r="N11" s="365"/>
      <c r="O11" s="365"/>
      <c r="P11" s="365"/>
      <c r="Q11" s="365"/>
      <c r="R11" s="365"/>
      <c r="S11" s="357"/>
      <c r="T11" s="357"/>
      <c r="U11" s="357"/>
    </row>
    <row r="12" spans="1:21" s="27" customFormat="1" ht="24.75" customHeight="1">
      <c r="A12" s="34" t="s">
        <v>53</v>
      </c>
      <c r="B12" s="34" t="s">
        <v>25</v>
      </c>
      <c r="C12" s="34" t="s">
        <v>3</v>
      </c>
      <c r="D12" s="94" t="s">
        <v>4</v>
      </c>
      <c r="E12" s="34" t="s">
        <v>5</v>
      </c>
      <c r="F12" s="34" t="s">
        <v>6</v>
      </c>
      <c r="G12" s="34" t="s">
        <v>7</v>
      </c>
      <c r="H12" s="85" t="s">
        <v>8</v>
      </c>
      <c r="I12" s="81" t="s">
        <v>69</v>
      </c>
      <c r="J12" s="82" t="s">
        <v>10</v>
      </c>
      <c r="K12" s="83" t="s">
        <v>18</v>
      </c>
      <c r="L12" s="83" t="s">
        <v>57</v>
      </c>
      <c r="M12" s="81" t="s">
        <v>23</v>
      </c>
      <c r="N12" s="81" t="s">
        <v>24</v>
      </c>
      <c r="O12" s="81" t="s">
        <v>27</v>
      </c>
      <c r="P12" s="80" t="s">
        <v>11</v>
      </c>
      <c r="Q12" s="362" t="s">
        <v>12</v>
      </c>
      <c r="R12" s="362"/>
      <c r="S12" s="362"/>
      <c r="T12" s="119" t="s">
        <v>13</v>
      </c>
      <c r="U12" s="35" t="s">
        <v>2</v>
      </c>
    </row>
    <row r="13" spans="1:21" s="7" customFormat="1" ht="21" customHeight="1">
      <c r="A13" s="43"/>
      <c r="B13" s="43"/>
      <c r="C13" s="120" t="s">
        <v>79</v>
      </c>
      <c r="D13" s="121"/>
      <c r="E13" s="122"/>
      <c r="F13" s="123"/>
      <c r="G13" s="124"/>
      <c r="H13" s="125"/>
      <c r="I13" s="126"/>
      <c r="J13" s="126"/>
      <c r="K13" s="67"/>
      <c r="L13" s="67"/>
      <c r="M13" s="127"/>
      <c r="N13" s="127"/>
      <c r="O13" s="128"/>
      <c r="P13" s="129"/>
      <c r="Q13" s="59"/>
      <c r="R13" s="62"/>
      <c r="S13" s="62"/>
      <c r="T13" s="62"/>
      <c r="U13" s="62"/>
    </row>
    <row r="14" spans="1:21" s="7" customFormat="1" ht="21" customHeight="1">
      <c r="A14" s="43">
        <v>3</v>
      </c>
      <c r="B14" s="43" t="s">
        <v>574</v>
      </c>
      <c r="C14" s="123" t="str">
        <f>VLOOKUP(B14,'Уч дев'!$A$3:$H$520,2,FALSE)</f>
        <v>Неупряженко Алёна</v>
      </c>
      <c r="D14" s="121" t="str">
        <f>VLOOKUP(B14,'Уч дев'!$A$3:$H$520,3,FALSE)</f>
        <v>2004</v>
      </c>
      <c r="E14" s="122" t="str">
        <f>VLOOKUP(B14,'Уч дев'!$A$3:$H$520,4,FALSE)</f>
        <v>1</v>
      </c>
      <c r="F14" s="123" t="str">
        <f>VLOOKUP(B14,'Уч дев'!$A$3:$H$520,5,FALSE)</f>
        <v>Саратовская</v>
      </c>
      <c r="G14" s="124">
        <f>VLOOKUP(B14,'Уч дев'!$A$3:$H$520,6,FALSE)</f>
        <v>0</v>
      </c>
      <c r="H14" s="125" t="str">
        <f>VLOOKUP(B14,'Уч дев'!$A$3:$H$520,7,FALSE)</f>
        <v>ДЮСШ Энгельс</v>
      </c>
      <c r="I14" s="126">
        <f>VLOOKUP(B14,'200 дев'!$B$13:$L$265,8,FALSE)</f>
        <v>27.4</v>
      </c>
      <c r="J14" s="126"/>
      <c r="K14" s="67"/>
      <c r="L14" s="67"/>
      <c r="M14" s="127"/>
      <c r="N14" s="127"/>
      <c r="O14" s="128"/>
      <c r="P14" s="129"/>
      <c r="Q14" s="59"/>
      <c r="R14" s="62"/>
      <c r="S14" s="62"/>
      <c r="T14" s="62"/>
      <c r="U14" s="62"/>
    </row>
    <row r="15" spans="1:21" s="7" customFormat="1" ht="21" customHeight="1">
      <c r="A15" s="43">
        <v>4</v>
      </c>
      <c r="B15" s="43">
        <v>259</v>
      </c>
      <c r="C15" s="123" t="str">
        <f>VLOOKUP(B15,'Уч дев'!$A$3:$H$520,2,FALSE)</f>
        <v>Заболотских Виктория</v>
      </c>
      <c r="D15" s="121" t="str">
        <f>VLOOKUP(B15,'Уч дев'!$A$3:$H$520,3,FALSE)</f>
        <v>2003</v>
      </c>
      <c r="E15" s="122" t="str">
        <f>VLOOKUP(B15,'Уч дев'!$A$3:$H$520,4,FALSE)</f>
        <v>1</v>
      </c>
      <c r="F15" s="123" t="str">
        <f>VLOOKUP(B15,'Уч дев'!$A$3:$H$520,5,FALSE)</f>
        <v>Пензенская</v>
      </c>
      <c r="G15" s="124">
        <f>VLOOKUP(B15,'Уч дев'!$A$3:$H$520,6,FALSE)</f>
        <v>0</v>
      </c>
      <c r="H15" s="125" t="str">
        <f>VLOOKUP(B15,'Уч дев'!$A$3:$H$520,7,FALSE)</f>
        <v>КСШОР</v>
      </c>
      <c r="I15" s="126">
        <f>VLOOKUP(B15,'200 дев'!$B$13:$L$265,8,FALSE)</f>
        <v>27.9</v>
      </c>
      <c r="J15" s="126"/>
      <c r="K15" s="67"/>
      <c r="L15" s="67"/>
      <c r="M15" s="127"/>
      <c r="N15" s="127"/>
      <c r="O15" s="128"/>
      <c r="P15" s="129"/>
      <c r="Q15" s="59"/>
      <c r="R15" s="43"/>
      <c r="S15" s="62"/>
      <c r="T15" s="62"/>
      <c r="U15" s="62"/>
    </row>
    <row r="16" spans="1:21" s="7" customFormat="1" ht="21" customHeight="1">
      <c r="A16" s="43">
        <v>2</v>
      </c>
      <c r="B16" s="43">
        <v>268</v>
      </c>
      <c r="C16" s="123" t="str">
        <f>VLOOKUP(B16,'Уч дев'!$A$3:$H$520,2,FALSE)</f>
        <v>Андрикова Маргарита</v>
      </c>
      <c r="D16" s="121" t="str">
        <f>VLOOKUP(B16,'Уч дев'!$A$3:$H$520,3,FALSE)</f>
        <v>2003</v>
      </c>
      <c r="E16" s="122" t="str">
        <f>VLOOKUP(B16,'Уч дев'!$A$3:$H$520,4,FALSE)</f>
        <v>2</v>
      </c>
      <c r="F16" s="123" t="str">
        <f>VLOOKUP(B16,'Уч дев'!$A$3:$H$520,5,FALSE)</f>
        <v>Пензенская</v>
      </c>
      <c r="G16" s="124">
        <f>VLOOKUP(B16,'Уч дев'!$A$3:$H$520,6,FALSE)</f>
        <v>0</v>
      </c>
      <c r="H16" s="125" t="str">
        <f>VLOOKUP(B16,'Уч дев'!$A$3:$H$520,7,FALSE)</f>
        <v>КСШОР</v>
      </c>
      <c r="I16" s="126">
        <f>VLOOKUP(B16,'200 дев'!$B$13:$L$265,8,FALSE)</f>
        <v>28</v>
      </c>
      <c r="J16" s="126"/>
      <c r="K16" s="67"/>
      <c r="L16" s="67"/>
      <c r="M16" s="127"/>
      <c r="N16" s="127"/>
      <c r="O16" s="128"/>
      <c r="P16" s="129"/>
      <c r="Q16" s="130"/>
      <c r="R16" s="44"/>
      <c r="S16" s="43"/>
      <c r="T16" s="44"/>
      <c r="U16" s="44"/>
    </row>
    <row r="17" spans="1:21" s="7" customFormat="1" ht="21" customHeight="1">
      <c r="A17" s="43">
        <v>1</v>
      </c>
      <c r="B17" s="43">
        <v>405</v>
      </c>
      <c r="C17" s="123" t="str">
        <f>VLOOKUP(B17,'Уч дев'!$A$3:$H$520,2,FALSE)</f>
        <v>Карнатова Полина</v>
      </c>
      <c r="D17" s="121" t="str">
        <f>VLOOKUP(B17,'Уч дев'!$A$3:$H$520,3,FALSE)</f>
        <v>2003</v>
      </c>
      <c r="E17" s="122" t="str">
        <f>VLOOKUP(B17,'Уч дев'!$A$3:$H$520,4,FALSE)</f>
        <v>2</v>
      </c>
      <c r="F17" s="123" t="str">
        <f>VLOOKUP(B17,'Уч дев'!$A$3:$H$520,5,FALSE)</f>
        <v>Пензенская</v>
      </c>
      <c r="G17" s="124">
        <f>VLOOKUP(B17,'Уч дев'!$A$3:$H$520,6,FALSE)</f>
        <v>0</v>
      </c>
      <c r="H17" s="125" t="str">
        <f>VLOOKUP(B17,'Уч дев'!$A$3:$H$520,7,FALSE)</f>
        <v>ДЮСШ-6</v>
      </c>
      <c r="I17" s="126">
        <f>VLOOKUP(B17,'200 дев'!$B$13:$L$265,8,FALSE)</f>
        <v>28.2</v>
      </c>
      <c r="J17" s="126"/>
      <c r="K17" s="67"/>
      <c r="L17" s="67"/>
      <c r="M17" s="127"/>
      <c r="N17" s="127"/>
      <c r="O17" s="128"/>
      <c r="P17" s="129"/>
      <c r="Q17" s="59"/>
      <c r="R17" s="62"/>
      <c r="S17" s="62"/>
      <c r="T17" s="62"/>
      <c r="U17" s="62"/>
    </row>
    <row r="18" spans="1:21" s="7" customFormat="1" ht="21" customHeight="1">
      <c r="A18" s="43"/>
      <c r="B18" s="43"/>
      <c r="C18" s="120" t="s">
        <v>80</v>
      </c>
      <c r="D18" s="121"/>
      <c r="E18" s="122"/>
      <c r="F18" s="123"/>
      <c r="G18" s="124"/>
      <c r="H18" s="125"/>
      <c r="I18" s="126"/>
      <c r="J18" s="126"/>
      <c r="K18" s="67"/>
      <c r="L18" s="67"/>
      <c r="M18" s="127"/>
      <c r="N18" s="127"/>
      <c r="O18" s="128"/>
      <c r="P18" s="129"/>
      <c r="Q18" s="59"/>
      <c r="R18" s="62"/>
      <c r="S18" s="62"/>
      <c r="T18" s="62"/>
      <c r="U18" s="62"/>
    </row>
    <row r="19" spans="1:21" s="7" customFormat="1" ht="21" customHeight="1">
      <c r="A19" s="43">
        <v>4</v>
      </c>
      <c r="B19" s="43">
        <v>948</v>
      </c>
      <c r="C19" s="123" t="str">
        <f>VLOOKUP(B19,'Уч дев'!$A$3:$H$520,2,FALSE)</f>
        <v>Дивисевич Ульяна</v>
      </c>
      <c r="D19" s="121" t="str">
        <f>VLOOKUP(B19,'Уч дев'!$A$3:$H$520,3,FALSE)</f>
        <v>2001</v>
      </c>
      <c r="E19" s="122">
        <f>VLOOKUP(B19,'Уч дев'!$A$3:$H$520,4,FALSE)</f>
        <v>0</v>
      </c>
      <c r="F19" s="123" t="str">
        <f>VLOOKUP(B19,'Уч дев'!$A$3:$H$520,5,FALSE)</f>
        <v>Тамбовская</v>
      </c>
      <c r="G19" s="124">
        <f>VLOOKUP(B19,'Уч дев'!$A$3:$H$520,6,FALSE)</f>
        <v>0</v>
      </c>
      <c r="H19" s="125" t="str">
        <f>VLOOKUP(B19,'Уч дев'!$A$3:$H$520,7,FALSE)</f>
        <v>СДЮСШОР "ЦПС по ЦИВС"</v>
      </c>
      <c r="I19" s="126">
        <f>VLOOKUP(B19,'200 дев'!$B$13:$L$265,8,FALSE)</f>
        <v>26</v>
      </c>
      <c r="J19" s="126"/>
      <c r="K19" s="67"/>
      <c r="L19" s="67"/>
      <c r="M19" s="127"/>
      <c r="N19" s="127"/>
      <c r="O19" s="128"/>
      <c r="P19" s="129"/>
      <c r="Q19" s="59"/>
      <c r="R19" s="43"/>
      <c r="S19" s="43"/>
      <c r="T19" s="62"/>
      <c r="U19" s="62"/>
    </row>
    <row r="20" spans="1:21" s="5" customFormat="1" ht="21" customHeight="1">
      <c r="A20" s="43">
        <v>3</v>
      </c>
      <c r="B20" s="43">
        <v>581</v>
      </c>
      <c r="C20" s="123" t="str">
        <f>VLOOKUP(B20,'Уч дев'!$A$3:$H$520,2,FALSE)</f>
        <v>Колобродова  Валерия</v>
      </c>
      <c r="D20" s="121" t="str">
        <f>VLOOKUP(B20,'Уч дев'!$A$3:$H$520,3,FALSE)</f>
        <v>2001</v>
      </c>
      <c r="E20" s="122" t="str">
        <f>VLOOKUP(B20,'Уч дев'!$A$3:$H$520,4,FALSE)</f>
        <v>КМС</v>
      </c>
      <c r="F20" s="123" t="str">
        <f>VLOOKUP(B20,'Уч дев'!$A$3:$H$520,5,FALSE)</f>
        <v>Тульская</v>
      </c>
      <c r="G20" s="124">
        <f>VLOOKUP(B20,'Уч дев'!$A$3:$H$520,6,FALSE)</f>
        <v>0</v>
      </c>
      <c r="H20" s="125" t="str">
        <f>VLOOKUP(B20,'Уч дев'!$A$3:$H$520,7,FALSE)</f>
        <v>ЦСП ТО</v>
      </c>
      <c r="I20" s="126">
        <f>VLOOKUP(B20,'200 дев'!$B$13:$L$265,8,FALSE)</f>
        <v>26.4</v>
      </c>
      <c r="J20" s="126"/>
      <c r="K20" s="67"/>
      <c r="L20" s="67"/>
      <c r="M20" s="127"/>
      <c r="N20" s="127"/>
      <c r="O20" s="128"/>
      <c r="P20" s="129"/>
      <c r="Q20" s="130"/>
      <c r="R20" s="44"/>
      <c r="S20" s="43"/>
      <c r="T20" s="44"/>
      <c r="U20" s="44"/>
    </row>
    <row r="21" spans="1:21" s="5" customFormat="1" ht="21" customHeight="1">
      <c r="A21" s="43">
        <v>2</v>
      </c>
      <c r="B21" s="43">
        <v>408</v>
      </c>
      <c r="C21" s="123" t="str">
        <f>VLOOKUP(B21,'Уч дев'!$A$3:$H$520,2,FALSE)</f>
        <v>Агеева Ирина</v>
      </c>
      <c r="D21" s="121" t="str">
        <f>VLOOKUP(B21,'Уч дев'!$A$3:$H$520,3,FALSE)</f>
        <v>2002</v>
      </c>
      <c r="E21" s="122" t="str">
        <f>VLOOKUP(B21,'Уч дев'!$A$3:$H$520,4,FALSE)</f>
        <v>1</v>
      </c>
      <c r="F21" s="123" t="str">
        <f>VLOOKUP(B21,'Уч дев'!$A$3:$H$520,5,FALSE)</f>
        <v>Пензенская</v>
      </c>
      <c r="G21" s="124">
        <f>VLOOKUP(B21,'Уч дев'!$A$3:$H$520,6,FALSE)</f>
        <v>0</v>
      </c>
      <c r="H21" s="125" t="str">
        <f>VLOOKUP(B21,'Уч дев'!$A$3:$H$520,7,FALSE)</f>
        <v>ДЮСШ-6</v>
      </c>
      <c r="I21" s="126">
        <f>VLOOKUP(B21,'200 дев'!$B$13:$L$265,8,FALSE)</f>
        <v>26.5</v>
      </c>
      <c r="J21" s="126"/>
      <c r="K21" s="67"/>
      <c r="L21" s="67"/>
      <c r="M21" s="127"/>
      <c r="N21" s="127"/>
      <c r="O21" s="128"/>
      <c r="P21" s="129"/>
      <c r="Q21" s="59"/>
      <c r="R21" s="43"/>
      <c r="S21" s="62"/>
      <c r="T21" s="62"/>
      <c r="U21" s="62"/>
    </row>
    <row r="22" spans="1:21" s="5" customFormat="1" ht="21" customHeight="1">
      <c r="A22" s="43">
        <v>1</v>
      </c>
      <c r="B22" s="43">
        <v>507</v>
      </c>
      <c r="C22" s="123" t="str">
        <f>VLOOKUP(B22,'Уч дев'!$A$3:$H$520,2,FALSE)</f>
        <v>Ускова Эльвира</v>
      </c>
      <c r="D22" s="121" t="str">
        <f>VLOOKUP(B22,'Уч дев'!$A$3:$H$520,3,FALSE)</f>
        <v>2002</v>
      </c>
      <c r="E22" s="122"/>
      <c r="F22" s="123" t="str">
        <f>VLOOKUP(B22,'Уч дев'!$A$3:$H$520,5,FALSE)</f>
        <v>Самарская</v>
      </c>
      <c r="G22" s="124">
        <f>VLOOKUP(B22,'Уч дев'!$A$3:$H$520,6,FALSE)</f>
        <v>0</v>
      </c>
      <c r="H22" s="125" t="str">
        <f>VLOOKUP(B22,'Уч дев'!$A$3:$H$520,7,FALSE)</f>
        <v>СДЮСШОР Новокуйбышевск</v>
      </c>
      <c r="I22" s="126">
        <f>VLOOKUP(B22,'200 дев'!$B$13:$L$265,8,FALSE)</f>
        <v>26.5</v>
      </c>
      <c r="J22" s="126"/>
      <c r="K22" s="67"/>
      <c r="L22" s="67"/>
      <c r="M22" s="127"/>
      <c r="N22" s="127"/>
      <c r="O22" s="128"/>
      <c r="P22" s="129"/>
      <c r="Q22" s="59"/>
      <c r="R22" s="62"/>
      <c r="S22" s="62"/>
      <c r="T22" s="62"/>
      <c r="U22" s="62"/>
    </row>
    <row r="23" spans="1:21" s="7" customFormat="1" ht="21" customHeight="1">
      <c r="A23" s="43"/>
      <c r="B23" s="43"/>
      <c r="C23" s="120" t="s">
        <v>81</v>
      </c>
      <c r="D23" s="121"/>
      <c r="E23" s="122"/>
      <c r="F23" s="123"/>
      <c r="G23" s="124"/>
      <c r="H23" s="125"/>
      <c r="I23" s="126"/>
      <c r="J23" s="126"/>
      <c r="K23" s="67"/>
      <c r="L23" s="67"/>
      <c r="M23" s="127"/>
      <c r="N23" s="127"/>
      <c r="O23" s="128"/>
      <c r="P23" s="129"/>
      <c r="Q23" s="130"/>
      <c r="R23" s="43"/>
      <c r="S23" s="43"/>
      <c r="T23" s="44"/>
      <c r="U23" s="44"/>
    </row>
    <row r="24" spans="1:21" s="7" customFormat="1" ht="21" customHeight="1">
      <c r="A24" s="43">
        <v>4</v>
      </c>
      <c r="B24" s="43">
        <v>399</v>
      </c>
      <c r="C24" s="123" t="str">
        <f>VLOOKUP(B24,'Уч дев'!$A$3:$H$520,2,FALSE)</f>
        <v>Трялина Дарья</v>
      </c>
      <c r="D24" s="121" t="str">
        <f>VLOOKUP(B24,'Уч дев'!$A$3:$H$520,3,FALSE)</f>
        <v>1999</v>
      </c>
      <c r="E24" s="122"/>
      <c r="F24" s="123" t="str">
        <f>VLOOKUP(B24,'Уч дев'!$A$3:$H$520,5,FALSE)</f>
        <v>Пензенская</v>
      </c>
      <c r="G24" s="124">
        <f>VLOOKUP(B24,'Уч дев'!$A$3:$H$520,6,FALSE)</f>
        <v>0</v>
      </c>
      <c r="H24" s="125" t="str">
        <f>VLOOKUP(B24,'Уч дев'!$A$3:$H$520,7,FALSE)</f>
        <v>КСШОР</v>
      </c>
      <c r="I24" s="126">
        <f>VLOOKUP(B24,'200 дев'!$B$13:$L$265,8,FALSE)</f>
        <v>25.3</v>
      </c>
      <c r="J24" s="126"/>
      <c r="K24" s="67"/>
      <c r="L24" s="67"/>
      <c r="M24" s="127"/>
      <c r="N24" s="127"/>
      <c r="O24" s="128"/>
      <c r="P24" s="129"/>
      <c r="Q24" s="130"/>
      <c r="R24" s="44"/>
      <c r="S24" s="43"/>
      <c r="T24" s="44"/>
      <c r="U24" s="44"/>
    </row>
    <row r="25" spans="1:21" s="7" customFormat="1" ht="21" customHeight="1">
      <c r="A25" s="43">
        <v>3</v>
      </c>
      <c r="B25" s="43">
        <v>230</v>
      </c>
      <c r="C25" s="123" t="str">
        <f>VLOOKUP(B25,'Уч дев'!$A$3:$H$520,2,FALSE)</f>
        <v>Еремина Алена</v>
      </c>
      <c r="D25" s="121" t="str">
        <f>VLOOKUP(B25,'Уч дев'!$A$3:$H$520,3,FALSE)</f>
        <v>2000</v>
      </c>
      <c r="E25" s="122" t="str">
        <f>VLOOKUP(B25,'Уч дев'!$A$3:$H$520,4,FALSE)</f>
        <v>КМС</v>
      </c>
      <c r="F25" s="123" t="str">
        <f>VLOOKUP(B25,'Уч дев'!$A$3:$H$520,5,FALSE)</f>
        <v>Пензенская</v>
      </c>
      <c r="G25" s="124">
        <f>VLOOKUP(B25,'Уч дев'!$A$3:$H$520,6,FALSE)</f>
        <v>0</v>
      </c>
      <c r="H25" s="125" t="str">
        <f>VLOOKUP(B25,'Уч дев'!$A$3:$H$520,7,FALSE)</f>
        <v>КСШОР</v>
      </c>
      <c r="I25" s="126">
        <f>VLOOKUP(B25,'200 дев'!$B$13:$L$265,8,FALSE)</f>
        <v>25.5</v>
      </c>
      <c r="J25" s="126"/>
      <c r="K25" s="67"/>
      <c r="L25" s="67"/>
      <c r="M25" s="127"/>
      <c r="N25" s="127"/>
      <c r="O25" s="128"/>
      <c r="P25" s="129"/>
      <c r="Q25" s="59"/>
      <c r="R25" s="43"/>
      <c r="S25" s="62"/>
      <c r="T25" s="62"/>
      <c r="U25" s="62"/>
    </row>
    <row r="26" spans="1:21" s="7" customFormat="1" ht="21" customHeight="1">
      <c r="A26" s="43">
        <v>2</v>
      </c>
      <c r="B26" s="43">
        <v>587</v>
      </c>
      <c r="C26" s="123" t="str">
        <f>VLOOKUP(B26,'Уч дев'!$A$3:$H$520,2,FALSE)</f>
        <v>Мироненко Валерия</v>
      </c>
      <c r="D26" s="121" t="str">
        <f>VLOOKUP(B26,'Уч дев'!$A$3:$H$520,3,FALSE)</f>
        <v>2000</v>
      </c>
      <c r="E26" s="122" t="str">
        <f>VLOOKUP(B26,'Уч дев'!$A$3:$H$520,4,FALSE)</f>
        <v>КМС</v>
      </c>
      <c r="F26" s="123" t="str">
        <f>VLOOKUP(B26,'Уч дев'!$A$3:$H$520,5,FALSE)</f>
        <v>Саратовская</v>
      </c>
      <c r="G26" s="124">
        <f>VLOOKUP(B26,'Уч дев'!$A$3:$H$520,6,FALSE)</f>
        <v>0</v>
      </c>
      <c r="H26" s="125" t="str">
        <f>VLOOKUP(B26,'Уч дев'!$A$3:$H$520,7,FALSE)</f>
        <v>СДЮСШОР-6</v>
      </c>
      <c r="I26" s="126">
        <f>VLOOKUP(B26,'200 дев'!$B$13:$L$265,8,FALSE)</f>
        <v>26.1</v>
      </c>
      <c r="J26" s="126"/>
      <c r="K26" s="67"/>
      <c r="L26" s="67"/>
      <c r="M26" s="127"/>
      <c r="N26" s="127"/>
      <c r="O26" s="128"/>
      <c r="P26" s="129"/>
      <c r="Q26" s="59"/>
      <c r="R26" s="62"/>
      <c r="S26" s="62"/>
      <c r="T26" s="62"/>
      <c r="U26" s="62"/>
    </row>
    <row r="27" spans="1:21" s="7" customFormat="1" ht="21" customHeight="1">
      <c r="A27" s="43">
        <v>1</v>
      </c>
      <c r="B27" s="43">
        <v>579</v>
      </c>
      <c r="C27" s="123" t="str">
        <f>VLOOKUP(B27,'Уч дев'!$A$3:$H$520,2,FALSE)</f>
        <v>Волкова Анастасия</v>
      </c>
      <c r="D27" s="121" t="str">
        <f>VLOOKUP(B27,'Уч дев'!$A$3:$H$520,3,FALSE)</f>
        <v>2000</v>
      </c>
      <c r="E27" s="122"/>
      <c r="F27" s="123" t="str">
        <f>VLOOKUP(B27,'Уч дев'!$A$3:$H$520,5,FALSE)</f>
        <v>Тульская</v>
      </c>
      <c r="G27" s="124">
        <f>VLOOKUP(B27,'Уч дев'!$A$3:$H$520,6,FALSE)</f>
        <v>0</v>
      </c>
      <c r="H27" s="125" t="str">
        <f>VLOOKUP(B27,'Уч дев'!$A$3:$H$520,7,FALSE)</f>
        <v>ЦСП ТО</v>
      </c>
      <c r="I27" s="126">
        <f>VLOOKUP(B27,'200 дев'!$B$13:$L$265,8,FALSE)</f>
        <v>26.3</v>
      </c>
      <c r="J27" s="126"/>
      <c r="K27" s="67"/>
      <c r="L27" s="67"/>
      <c r="M27" s="127"/>
      <c r="N27" s="127"/>
      <c r="O27" s="128"/>
      <c r="P27" s="129"/>
      <c r="Q27" s="59"/>
      <c r="R27" s="62"/>
      <c r="S27" s="62"/>
      <c r="T27" s="62"/>
      <c r="U27" s="62"/>
    </row>
    <row r="28" spans="1:21" s="7" customFormat="1" ht="21" customHeight="1">
      <c r="A28" s="43"/>
      <c r="B28" s="43"/>
      <c r="C28" s="120" t="s">
        <v>68</v>
      </c>
      <c r="D28" s="121"/>
      <c r="E28" s="122"/>
      <c r="F28" s="123"/>
      <c r="G28" s="124"/>
      <c r="H28" s="125"/>
      <c r="I28" s="126"/>
      <c r="J28" s="126"/>
      <c r="K28" s="67"/>
      <c r="L28" s="67"/>
      <c r="M28" s="127"/>
      <c r="N28" s="127"/>
      <c r="O28" s="128"/>
      <c r="P28" s="129"/>
      <c r="Q28" s="59"/>
      <c r="R28" s="43"/>
      <c r="S28" s="62"/>
      <c r="T28" s="62"/>
      <c r="U28" s="62"/>
    </row>
    <row r="29" spans="1:21" s="7" customFormat="1" ht="21" customHeight="1">
      <c r="A29" s="43">
        <v>4</v>
      </c>
      <c r="B29" s="43">
        <v>400</v>
      </c>
      <c r="C29" s="123" t="str">
        <f>VLOOKUP(B29,'Уч дев'!$A$3:$H$520,2,FALSE)</f>
        <v>Хорошева Кристина</v>
      </c>
      <c r="D29" s="121" t="str">
        <f>VLOOKUP(B29,'Уч дев'!$A$3:$H$520,3,FALSE)</f>
        <v>1993</v>
      </c>
      <c r="E29" s="122" t="str">
        <f>VLOOKUP(B29,'Уч дев'!$A$3:$H$520,4,FALSE)</f>
        <v>3</v>
      </c>
      <c r="F29" s="123" t="str">
        <f>VLOOKUP(B29,'Уч дев'!$A$3:$H$520,5,FALSE)</f>
        <v>Пензенская</v>
      </c>
      <c r="G29" s="124">
        <f>VLOOKUP(B29,'Уч дев'!$A$3:$H$520,6,FALSE)</f>
        <v>0</v>
      </c>
      <c r="H29" s="125" t="str">
        <f>VLOOKUP(B29,'Уч дев'!$A$3:$H$520,7,FALSE)</f>
        <v>КСШОР</v>
      </c>
      <c r="I29" s="126">
        <f>VLOOKUP(B29,'200 дев'!$B$13:$L$265,8,FALSE)</f>
        <v>23.7</v>
      </c>
      <c r="J29" s="126"/>
      <c r="K29" s="67"/>
      <c r="L29" s="67"/>
      <c r="M29" s="127"/>
      <c r="N29" s="127"/>
      <c r="O29" s="128"/>
      <c r="P29" s="129"/>
      <c r="Q29" s="59"/>
      <c r="R29" s="62"/>
      <c r="S29" s="62"/>
      <c r="T29" s="62"/>
      <c r="U29" s="62"/>
    </row>
    <row r="30" spans="1:21" s="5" customFormat="1" ht="21" customHeight="1">
      <c r="A30" s="43">
        <v>3</v>
      </c>
      <c r="B30" s="43">
        <v>947</v>
      </c>
      <c r="C30" s="123" t="str">
        <f>VLOOKUP(B30,'Уч дев'!$A$3:$H$520,2,FALSE)</f>
        <v>Колдина Анастасия</v>
      </c>
      <c r="D30" s="121" t="str">
        <f>VLOOKUP(B30,'Уч дев'!$A$3:$H$520,3,FALSE)</f>
        <v>1996</v>
      </c>
      <c r="E30" s="122">
        <f>VLOOKUP(B30,'Уч дев'!$A$3:$H$520,4,FALSE)</f>
        <v>0</v>
      </c>
      <c r="F30" s="123" t="str">
        <f>VLOOKUP(B30,'Уч дев'!$A$3:$H$520,5,FALSE)</f>
        <v>Тамбовская</v>
      </c>
      <c r="G30" s="124">
        <f>VLOOKUP(B30,'Уч дев'!$A$3:$H$520,6,FALSE)</f>
        <v>0</v>
      </c>
      <c r="H30" s="125" t="str">
        <f>VLOOKUP(B30,'Уч дев'!$A$3:$H$520,7,FALSE)</f>
        <v>СДЮСШОР "ЦПС по ЦИВС"</v>
      </c>
      <c r="I30" s="126">
        <f>VLOOKUP(B30,'200 дев'!$B$13:$L$265,8,FALSE)</f>
        <v>24.7</v>
      </c>
      <c r="J30" s="126"/>
      <c r="K30" s="67"/>
      <c r="L30" s="67"/>
      <c r="M30" s="127"/>
      <c r="N30" s="127"/>
      <c r="O30" s="128"/>
      <c r="P30" s="129"/>
      <c r="Q30" s="130"/>
      <c r="R30" s="43"/>
      <c r="S30" s="43"/>
      <c r="T30" s="44"/>
      <c r="U30" s="44"/>
    </row>
    <row r="31" spans="1:21" s="5" customFormat="1" ht="21" customHeight="1">
      <c r="A31" s="43">
        <v>2</v>
      </c>
      <c r="B31" s="43">
        <v>584</v>
      </c>
      <c r="C31" s="123" t="str">
        <f>VLOOKUP(B31,'Уч дев'!$A$3:$H$520,2,FALSE)</f>
        <v>Леонтьева Наталья</v>
      </c>
      <c r="D31" s="121" t="str">
        <f>VLOOKUP(B31,'Уч дев'!$A$3:$H$520,3,FALSE)</f>
        <v>1998</v>
      </c>
      <c r="E31" s="122" t="str">
        <f>VLOOKUP(B31,'Уч дев'!$A$3:$H$520,4,FALSE)</f>
        <v>КМС</v>
      </c>
      <c r="F31" s="123" t="str">
        <f>VLOOKUP(B31,'Уч дев'!$A$3:$H$520,5,FALSE)</f>
        <v>Саратовская</v>
      </c>
      <c r="G31" s="124">
        <f>VLOOKUP(B31,'Уч дев'!$A$3:$H$520,6,FALSE)</f>
        <v>0</v>
      </c>
      <c r="H31" s="125" t="str">
        <f>VLOOKUP(B31,'Уч дев'!$A$3:$H$520,7,FALSE)</f>
        <v>СДЮСШОР-6</v>
      </c>
      <c r="I31" s="126">
        <f>VLOOKUP(B31,'200 дев'!$B$13:$L$265,8,FALSE)</f>
        <v>25.2</v>
      </c>
      <c r="J31" s="126"/>
      <c r="K31" s="67"/>
      <c r="L31" s="67"/>
      <c r="M31" s="127"/>
      <c r="N31" s="127"/>
      <c r="O31" s="128"/>
      <c r="P31" s="129"/>
      <c r="Q31" s="59"/>
      <c r="R31" s="43"/>
      <c r="S31" s="62"/>
      <c r="T31" s="62"/>
      <c r="U31" s="62"/>
    </row>
    <row r="32" spans="1:21" s="5" customFormat="1" ht="21" customHeight="1">
      <c r="A32" s="43">
        <v>1</v>
      </c>
      <c r="B32" s="43">
        <v>580</v>
      </c>
      <c r="C32" s="123" t="str">
        <f>VLOOKUP(B32,'Уч дев'!$A$3:$H$520,2,FALSE)</f>
        <v>Жданова Екатерина</v>
      </c>
      <c r="D32" s="121" t="str">
        <f>VLOOKUP(B32,'Уч дев'!$A$3:$H$520,3,FALSE)</f>
        <v>1995</v>
      </c>
      <c r="E32" s="122" t="str">
        <f>VLOOKUP(B32,'Уч дев'!$A$3:$H$520,4,FALSE)</f>
        <v>КМС</v>
      </c>
      <c r="F32" s="123" t="str">
        <f>VLOOKUP(B32,'Уч дев'!$A$3:$H$520,5,FALSE)</f>
        <v>Тульская</v>
      </c>
      <c r="G32" s="124">
        <f>VLOOKUP(B32,'Уч дев'!$A$3:$H$520,6,FALSE)</f>
        <v>0</v>
      </c>
      <c r="H32" s="125" t="str">
        <f>VLOOKUP(B32,'Уч дев'!$A$3:$H$520,7,FALSE)</f>
        <v>ЦСП ТО</v>
      </c>
      <c r="I32" s="126">
        <f>VLOOKUP(B32,'200 дев'!$B$13:$L$265,8,FALSE)</f>
        <v>25.7</v>
      </c>
      <c r="J32" s="126"/>
      <c r="K32" s="67"/>
      <c r="L32" s="67"/>
      <c r="M32" s="127"/>
      <c r="N32" s="127"/>
      <c r="O32" s="128"/>
      <c r="P32" s="129"/>
      <c r="Q32" s="59"/>
      <c r="R32" s="62"/>
      <c r="S32" s="62"/>
      <c r="T32" s="62"/>
      <c r="U32" s="62"/>
    </row>
    <row r="33" spans="1:17" s="16" customFormat="1" ht="15.75">
      <c r="A33" s="14"/>
      <c r="B33" s="12"/>
      <c r="C33" s="16" t="s">
        <v>54</v>
      </c>
      <c r="D33" s="89"/>
      <c r="E33" s="12"/>
      <c r="F33" s="134"/>
      <c r="G33" s="14"/>
      <c r="H33" s="17"/>
      <c r="I33" s="47"/>
      <c r="J33" s="47"/>
      <c r="K33" s="12"/>
      <c r="L33" s="12"/>
      <c r="M33" s="47"/>
      <c r="N33" s="47"/>
      <c r="O33" s="47"/>
      <c r="Q33" s="71"/>
    </row>
    <row r="34" spans="1:17" s="16" customFormat="1" ht="15.75">
      <c r="A34" s="14"/>
      <c r="B34" s="12"/>
      <c r="C34" s="16" t="s">
        <v>56</v>
      </c>
      <c r="D34" s="89"/>
      <c r="E34" s="12"/>
      <c r="F34" s="134"/>
      <c r="G34" s="14"/>
      <c r="H34" s="17"/>
      <c r="I34" s="47"/>
      <c r="J34" s="47"/>
      <c r="K34" s="12"/>
      <c r="L34" s="12"/>
      <c r="M34" s="47"/>
      <c r="N34" s="47"/>
      <c r="O34" s="47"/>
      <c r="Q34" s="71"/>
    </row>
    <row r="35" spans="1:17" s="16" customFormat="1" ht="15.75">
      <c r="A35" s="14"/>
      <c r="B35" s="12"/>
      <c r="C35" s="16" t="s">
        <v>55</v>
      </c>
      <c r="D35" s="89"/>
      <c r="E35" s="12"/>
      <c r="F35" s="135"/>
      <c r="G35" s="14"/>
      <c r="H35" s="17"/>
      <c r="I35" s="47"/>
      <c r="J35" s="47"/>
      <c r="K35" s="12"/>
      <c r="L35" s="12"/>
      <c r="M35" s="47"/>
      <c r="N35" s="47"/>
      <c r="O35" s="47"/>
      <c r="Q35" s="71"/>
    </row>
  </sheetData>
  <customSheetViews>
    <customSheetView guid="{948F6758-08EB-455E-9DF2-723DFC2E4E47}" showPageBreaks="1" hiddenColumns="1" view="pageBreakPreview">
      <selection activeCell="D12" sqref="D12"/>
      <pageMargins left="0.16" right="0.21" top="0.15748031496062992" bottom="0.15748031496062992" header="0.15748031496062992" footer="0.15748031496062992"/>
      <printOptions horizontalCentered="1"/>
      <pageSetup paperSize="9" scale="86" fitToHeight="2" orientation="portrait" r:id="rId1"/>
      <headerFooter alignWithMargins="0"/>
    </customSheetView>
    <customSheetView guid="{4654A10B-BF2C-4F91-B821-84CF341F9FF3}" showPageBreaks="1" printArea="1" hiddenRows="1" hiddenColumns="1" view="pageBreakPreview" topLeftCell="A23">
      <selection activeCell="C23" sqref="C23"/>
      <pageMargins left="0.16" right="0.21" top="0.15748031496062992" bottom="0.15748031496062992" header="0.15748031496062992" footer="0.15748031496062992"/>
      <printOptions horizontalCentered="1"/>
      <pageSetup paperSize="9" scale="86" fitToHeight="2" orientation="portrait" r:id="rId2"/>
      <headerFooter alignWithMargins="0"/>
    </customSheetView>
    <customSheetView guid="{E05EE54E-E471-44B0-925C-BA927179E512}" showPageBreaks="1" hiddenColumns="1" view="pageBreakPreview">
      <selection activeCell="D12" sqref="D12"/>
      <pageMargins left="0.16" right="0.21" top="0.15748031496062992" bottom="0.15748031496062992" header="0.15748031496062992" footer="0.15748031496062992"/>
      <printOptions horizontalCentered="1"/>
      <pageSetup paperSize="9" scale="86" fitToHeight="2" orientation="portrait" r:id="rId3"/>
      <headerFooter alignWithMargins="0"/>
    </customSheetView>
  </customSheetViews>
  <mergeCells count="12">
    <mergeCell ref="Q12:S12"/>
    <mergeCell ref="A1:U1"/>
    <mergeCell ref="A2:U2"/>
    <mergeCell ref="A3:U3"/>
    <mergeCell ref="A5:U5"/>
    <mergeCell ref="A6:U6"/>
    <mergeCell ref="D7:O7"/>
    <mergeCell ref="P7:U7"/>
    <mergeCell ref="I11:R11"/>
    <mergeCell ref="A8:U8"/>
    <mergeCell ref="A9:U9"/>
    <mergeCell ref="S11:U11"/>
  </mergeCells>
  <phoneticPr fontId="7" type="noConversion"/>
  <printOptions horizontalCentered="1"/>
  <pageMargins left="0.16" right="0.21" top="0.15748031496062992" bottom="0.15748031496062992" header="0.15748031496062992" footer="0.15748031496062992"/>
  <pageSetup paperSize="9" scale="86" fitToHeight="2" orientation="portrait" r:id="rId4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D54FE3"/>
  </sheetPr>
  <dimension ref="A1:AK128"/>
  <sheetViews>
    <sheetView view="pageBreakPreview" zoomScaleSheetLayoutView="80" workbookViewId="0">
      <selection activeCell="A48" sqref="A48:O48"/>
    </sheetView>
  </sheetViews>
  <sheetFormatPr defaultRowHeight="12.75"/>
  <cols>
    <col min="1" max="1" width="5.7109375" style="15" bestFit="1" customWidth="1"/>
    <col min="2" max="2" width="4.85546875" style="13" hidden="1" customWidth="1"/>
    <col min="3" max="3" width="24.7109375" style="6" customWidth="1"/>
    <col min="4" max="5" width="8.42578125" style="90" customWidth="1"/>
    <col min="6" max="6" width="15.140625" style="9" bestFit="1" customWidth="1"/>
    <col min="7" max="7" width="10.7109375" style="74" hidden="1" customWidth="1"/>
    <col min="8" max="8" width="31" style="68" customWidth="1"/>
    <col min="9" max="9" width="9" style="63" bestFit="1" customWidth="1"/>
    <col min="10" max="11" width="6" style="13" customWidth="1"/>
    <col min="12" max="12" width="12" style="140" hidden="1" customWidth="1"/>
    <col min="13" max="13" width="6" style="46" hidden="1" customWidth="1"/>
    <col min="14" max="14" width="6" style="50" hidden="1" customWidth="1"/>
    <col min="15" max="15" width="35.140625" style="6" bestFit="1" customWidth="1"/>
    <col min="16" max="16" width="9" style="65" hidden="1" customWidth="1"/>
    <col min="17" max="18" width="5" style="6" hidden="1" customWidth="1"/>
    <col min="19" max="19" width="7.28515625" style="6" hidden="1" customWidth="1"/>
    <col min="20" max="20" width="5.5703125" style="6" hidden="1" customWidth="1"/>
    <col min="21" max="29" width="6.85546875" style="6" hidden="1" customWidth="1"/>
    <col min="30" max="30" width="5.7109375" style="6" hidden="1" customWidth="1"/>
    <col min="31" max="37" width="3" style="13" hidden="1" customWidth="1"/>
    <col min="38" max="16384" width="9.140625" style="6"/>
  </cols>
  <sheetData>
    <row r="1" spans="1:37" ht="15.75" customHeight="1">
      <c r="A1" s="352" t="s">
        <v>30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3"/>
      <c r="V1" s="87">
        <v>50</v>
      </c>
      <c r="W1" s="87">
        <v>58.1</v>
      </c>
      <c r="X1" s="87">
        <v>102.1</v>
      </c>
      <c r="Y1" s="87">
        <v>106.1</v>
      </c>
      <c r="Z1" s="87">
        <v>111.1</v>
      </c>
      <c r="AA1" s="87">
        <v>117.1</v>
      </c>
      <c r="AB1" s="87">
        <v>123.1</v>
      </c>
      <c r="AC1" s="87">
        <v>129.1</v>
      </c>
      <c r="AE1" s="58">
        <v>10</v>
      </c>
      <c r="AF1" s="58">
        <v>7</v>
      </c>
      <c r="AG1" s="58">
        <v>4</v>
      </c>
      <c r="AH1" s="58">
        <v>3</v>
      </c>
      <c r="AI1" s="58">
        <v>2</v>
      </c>
      <c r="AJ1" s="58">
        <v>1</v>
      </c>
      <c r="AK1" s="58">
        <v>0</v>
      </c>
    </row>
    <row r="2" spans="1:37" ht="13.5" customHeight="1">
      <c r="A2" s="354" t="s">
        <v>49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58" t="s">
        <v>15</v>
      </c>
      <c r="W2" s="58">
        <v>1</v>
      </c>
      <c r="X2" s="58">
        <v>2</v>
      </c>
      <c r="Y2" s="58">
        <v>3</v>
      </c>
      <c r="Z2" s="58" t="s">
        <v>19</v>
      </c>
      <c r="AA2" s="58" t="s">
        <v>20</v>
      </c>
      <c r="AB2" s="58" t="s">
        <v>21</v>
      </c>
      <c r="AC2" s="58" t="s">
        <v>31</v>
      </c>
      <c r="AE2" s="58">
        <v>1</v>
      </c>
      <c r="AF2" s="58">
        <v>2</v>
      </c>
      <c r="AG2" s="58">
        <v>3</v>
      </c>
      <c r="AH2" s="58">
        <v>4</v>
      </c>
      <c r="AI2" s="58">
        <v>5</v>
      </c>
      <c r="AJ2" s="58">
        <v>6</v>
      </c>
      <c r="AK2" s="58">
        <v>7</v>
      </c>
    </row>
    <row r="3" spans="1:37" s="16" customFormat="1" ht="8.25" customHeight="1">
      <c r="A3" s="354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V3" s="36"/>
      <c r="AE3" s="12"/>
      <c r="AF3" s="12"/>
      <c r="AG3" s="12"/>
      <c r="AH3" s="12"/>
      <c r="AI3" s="12"/>
      <c r="AJ3" s="12"/>
      <c r="AK3" s="12"/>
    </row>
    <row r="4" spans="1:37" s="16" customFormat="1" ht="8.25" customHeight="1">
      <c r="A4" s="14"/>
      <c r="B4" s="12"/>
      <c r="C4" s="12"/>
      <c r="D4" s="89"/>
      <c r="E4" s="89"/>
      <c r="F4" s="19"/>
      <c r="G4" s="74"/>
      <c r="H4" s="68"/>
      <c r="I4" s="47"/>
      <c r="J4" s="12"/>
      <c r="K4" s="12"/>
      <c r="L4" s="89"/>
      <c r="M4" s="201"/>
      <c r="N4" s="47"/>
      <c r="O4" s="13"/>
      <c r="P4" s="201"/>
      <c r="U4" s="55"/>
      <c r="V4" s="60"/>
      <c r="W4" s="55"/>
      <c r="X4" s="55"/>
      <c r="Y4" s="60"/>
      <c r="Z4" s="55"/>
      <c r="AA4" s="55"/>
      <c r="AB4" s="60"/>
      <c r="AC4" s="55"/>
      <c r="AD4" s="55"/>
      <c r="AE4" s="60"/>
      <c r="AF4" s="55"/>
      <c r="AG4" s="55"/>
      <c r="AH4" s="60"/>
      <c r="AI4" s="55"/>
      <c r="AJ4" s="55"/>
      <c r="AK4" s="55"/>
    </row>
    <row r="5" spans="1:37" s="16" customFormat="1" ht="16.5" customHeight="1">
      <c r="A5" s="352" t="s">
        <v>747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55"/>
      <c r="V5" s="60"/>
      <c r="W5" s="55"/>
      <c r="X5" s="55"/>
      <c r="Y5" s="60"/>
      <c r="Z5" s="55"/>
      <c r="AA5" s="55"/>
      <c r="AB5" s="60"/>
      <c r="AC5" s="55"/>
      <c r="AD5" s="55"/>
      <c r="AE5" s="60"/>
      <c r="AF5" s="55"/>
      <c r="AG5" s="55"/>
      <c r="AH5" s="60"/>
      <c r="AI5" s="55"/>
      <c r="AJ5" s="55"/>
      <c r="AK5" s="55"/>
    </row>
    <row r="6" spans="1:37" s="16" customFormat="1" ht="20.25" customHeight="1">
      <c r="A6" s="355" t="s">
        <v>77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55"/>
      <c r="V6" s="60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</row>
    <row r="7" spans="1:37" s="16" customFormat="1" ht="15.75" customHeight="1">
      <c r="A7" s="14"/>
      <c r="B7" s="12"/>
      <c r="C7" s="19" t="s">
        <v>1</v>
      </c>
      <c r="D7" s="359" t="s">
        <v>58</v>
      </c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60" t="s">
        <v>73</v>
      </c>
      <c r="P7" s="360"/>
      <c r="Q7" s="360"/>
      <c r="R7" s="360"/>
      <c r="S7" s="360"/>
      <c r="T7" s="360"/>
      <c r="U7" s="55"/>
      <c r="V7" s="60"/>
      <c r="W7" s="55"/>
      <c r="X7" s="55"/>
      <c r="Y7" s="60"/>
      <c r="Z7" s="55"/>
      <c r="AA7" s="55"/>
      <c r="AB7" s="60"/>
      <c r="AC7" s="55"/>
      <c r="AD7" s="55"/>
      <c r="AE7" s="60"/>
      <c r="AF7" s="55"/>
      <c r="AG7" s="55"/>
      <c r="AH7" s="60"/>
      <c r="AI7" s="55"/>
      <c r="AJ7" s="55"/>
      <c r="AK7" s="55"/>
    </row>
    <row r="8" spans="1:37" s="16" customFormat="1" ht="15.75" customHeight="1">
      <c r="A8" s="14"/>
      <c r="B8" s="251"/>
      <c r="C8" s="19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2"/>
      <c r="P8" s="252"/>
      <c r="Q8" s="252"/>
      <c r="R8" s="252"/>
      <c r="S8" s="252"/>
      <c r="T8" s="252"/>
      <c r="U8" s="55"/>
      <c r="V8" s="60"/>
      <c r="W8" s="55"/>
      <c r="X8" s="55"/>
      <c r="Y8" s="60"/>
      <c r="Z8" s="55"/>
      <c r="AA8" s="55"/>
      <c r="AB8" s="60"/>
      <c r="AC8" s="55"/>
      <c r="AD8" s="55"/>
      <c r="AE8" s="60"/>
      <c r="AF8" s="55"/>
      <c r="AG8" s="55"/>
      <c r="AH8" s="60"/>
      <c r="AI8" s="55"/>
      <c r="AJ8" s="55"/>
      <c r="AK8" s="55"/>
    </row>
    <row r="9" spans="1:37" s="16" customFormat="1" ht="15.75" customHeight="1">
      <c r="A9" s="352" t="s">
        <v>72</v>
      </c>
      <c r="B9" s="352"/>
      <c r="C9" s="352"/>
      <c r="D9" s="352"/>
      <c r="E9" s="352"/>
      <c r="F9" s="352"/>
      <c r="G9" s="352"/>
      <c r="H9" s="352"/>
      <c r="I9" s="352"/>
      <c r="J9" s="352"/>
      <c r="K9" s="352"/>
      <c r="L9" s="352"/>
      <c r="M9" s="352"/>
      <c r="N9" s="352"/>
      <c r="O9" s="352"/>
      <c r="P9" s="352"/>
      <c r="Q9" s="352"/>
      <c r="R9" s="352"/>
      <c r="S9" s="352"/>
      <c r="T9" s="352"/>
      <c r="U9" s="60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</row>
    <row r="10" spans="1:37" s="16" customFormat="1" ht="15.75" customHeight="1">
      <c r="A10" s="361" t="s">
        <v>42</v>
      </c>
      <c r="B10" s="361"/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60"/>
      <c r="V10" s="60"/>
      <c r="W10" s="5"/>
      <c r="X10" s="21"/>
      <c r="Y10" s="72"/>
      <c r="Z10" s="72"/>
      <c r="AA10" s="72"/>
      <c r="AB10" s="72"/>
      <c r="AC10" s="72"/>
      <c r="AD10" s="72"/>
      <c r="AE10" s="84"/>
      <c r="AF10" s="84"/>
      <c r="AG10" s="84"/>
      <c r="AH10" s="84"/>
      <c r="AI10" s="84"/>
      <c r="AJ10" s="84"/>
      <c r="AK10" s="84"/>
    </row>
    <row r="11" spans="1:37" s="26" customFormat="1" ht="13.5" customHeight="1">
      <c r="A11" s="30"/>
      <c r="B11" s="56"/>
      <c r="C11" s="33"/>
      <c r="D11" s="93"/>
      <c r="E11" s="93"/>
      <c r="F11" s="29"/>
      <c r="G11" s="76"/>
      <c r="I11" s="138"/>
      <c r="J11" s="138"/>
      <c r="K11" s="118" t="s">
        <v>24</v>
      </c>
      <c r="L11" s="139"/>
      <c r="M11" s="203"/>
      <c r="N11" s="49"/>
      <c r="O11" s="28" t="s">
        <v>588</v>
      </c>
      <c r="P11" s="358" t="s">
        <v>29</v>
      </c>
      <c r="Q11" s="358"/>
      <c r="R11" s="357" t="s">
        <v>588</v>
      </c>
      <c r="S11" s="357"/>
      <c r="T11" s="357"/>
      <c r="U11" s="38"/>
      <c r="V11" s="5"/>
      <c r="W11" s="5"/>
      <c r="X11" s="21"/>
      <c r="Y11" s="86"/>
      <c r="Z11" s="86"/>
      <c r="AA11" s="86"/>
      <c r="AB11" s="86"/>
      <c r="AC11" s="86"/>
      <c r="AD11" s="86"/>
      <c r="AE11" s="136"/>
      <c r="AF11" s="136"/>
      <c r="AG11" s="136"/>
      <c r="AH11" s="136"/>
      <c r="AI11" s="136"/>
      <c r="AJ11" s="136"/>
      <c r="AK11" s="136"/>
    </row>
    <row r="12" spans="1:37" s="27" customFormat="1" ht="24.75" customHeight="1">
      <c r="A12" s="34" t="s">
        <v>2</v>
      </c>
      <c r="B12" s="34" t="s">
        <v>25</v>
      </c>
      <c r="C12" s="34" t="s">
        <v>3</v>
      </c>
      <c r="D12" s="94" t="s">
        <v>4</v>
      </c>
      <c r="E12" s="34" t="s">
        <v>5</v>
      </c>
      <c r="F12" s="34" t="s">
        <v>6</v>
      </c>
      <c r="G12" s="34" t="s">
        <v>7</v>
      </c>
      <c r="H12" s="85" t="s">
        <v>8</v>
      </c>
      <c r="I12" s="82" t="s">
        <v>10</v>
      </c>
      <c r="J12" s="83" t="s">
        <v>18</v>
      </c>
      <c r="K12" s="83" t="s">
        <v>57</v>
      </c>
      <c r="L12" s="94" t="s">
        <v>28</v>
      </c>
      <c r="M12" s="204" t="s">
        <v>22</v>
      </c>
      <c r="N12" s="81" t="s">
        <v>27</v>
      </c>
      <c r="O12" s="80" t="s">
        <v>11</v>
      </c>
      <c r="P12" s="356" t="s">
        <v>12</v>
      </c>
      <c r="Q12" s="356"/>
      <c r="R12" s="356"/>
      <c r="S12" s="275" t="s">
        <v>13</v>
      </c>
      <c r="T12" s="276" t="s">
        <v>2</v>
      </c>
      <c r="U12" s="100"/>
      <c r="V12" s="39"/>
      <c r="W12" s="39"/>
      <c r="X12" s="40"/>
      <c r="AE12" s="137"/>
      <c r="AF12" s="137"/>
      <c r="AG12" s="137"/>
      <c r="AH12" s="137"/>
      <c r="AI12" s="137"/>
      <c r="AJ12" s="137"/>
      <c r="AK12" s="137"/>
    </row>
    <row r="13" spans="1:37" s="5" customFormat="1" ht="15" customHeight="1">
      <c r="A13" s="53">
        <v>1</v>
      </c>
      <c r="B13" s="53">
        <v>545</v>
      </c>
      <c r="C13" s="54" t="str">
        <f>VLOOKUP(B13,'Уч дев'!$A$3:$H$520,2,FALSE)</f>
        <v>Шаварина  Злата</v>
      </c>
      <c r="D13" s="95" t="str">
        <f>VLOOKUP(B13,'Уч дев'!$A$3:$H$520,3,FALSE)</f>
        <v>2003</v>
      </c>
      <c r="E13" s="95">
        <f>VLOOKUP(B13,'Уч дев'!$A$3:$H$520,4,FALSE)</f>
        <v>2</v>
      </c>
      <c r="F13" s="54" t="str">
        <f>VLOOKUP(B13,'Уч дев'!$A$3:$H$520,5,FALSE)</f>
        <v>Самарская</v>
      </c>
      <c r="G13" s="73">
        <f>VLOOKUP(B13,'Уч дев'!$A$3:$H$520,6,FALSE)</f>
        <v>0</v>
      </c>
      <c r="H13" s="99" t="str">
        <f>VLOOKUP(B13,'Уч дев'!$A$3:$H$520,7,FALSE)</f>
        <v xml:space="preserve"> СДЮСШОР-2</v>
      </c>
      <c r="I13" s="51" t="str">
        <f t="shared" ref="I13:I44" si="0">CONCATENATE(L13,":",M13)</f>
        <v>1:02,1</v>
      </c>
      <c r="J13" s="277">
        <f t="shared" ref="J13:J40" si="1">LOOKUP(N13,$U$1:$AC$1,$U$2:$AC$2)</f>
        <v>2</v>
      </c>
      <c r="K13" s="277" t="s">
        <v>746</v>
      </c>
      <c r="L13" s="304">
        <v>1</v>
      </c>
      <c r="M13" s="305" t="s">
        <v>611</v>
      </c>
      <c r="N13" s="279">
        <f t="shared" ref="N13:N44" si="2">(L13*100)+M13</f>
        <v>102.1</v>
      </c>
      <c r="O13" s="280" t="str">
        <f>VLOOKUP(B13,'Уч дев'!$A$3:$H$520,8,FALSE)</f>
        <v>Зайцев И. С., Андронов Ю.В.</v>
      </c>
      <c r="P13" s="61" t="s">
        <v>146</v>
      </c>
      <c r="Q13" s="53"/>
      <c r="AE13" s="55"/>
      <c r="AF13" s="55"/>
      <c r="AG13" s="55"/>
      <c r="AH13" s="55"/>
      <c r="AI13" s="55"/>
      <c r="AJ13" s="55"/>
      <c r="AK13" s="55"/>
    </row>
    <row r="14" spans="1:37" s="5" customFormat="1" ht="15" customHeight="1">
      <c r="A14" s="53">
        <v>2</v>
      </c>
      <c r="B14" s="53">
        <v>546</v>
      </c>
      <c r="C14" s="54" t="str">
        <f>VLOOKUP(B14,'Уч дев'!$A$3:$H$520,2,FALSE)</f>
        <v>Ширматова Елизавета</v>
      </c>
      <c r="D14" s="95" t="str">
        <f>VLOOKUP(B14,'Уч дев'!$A$3:$H$520,3,FALSE)</f>
        <v>2004</v>
      </c>
      <c r="E14" s="95">
        <f>VLOOKUP(B14,'Уч дев'!$A$3:$H$520,4,FALSE)</f>
        <v>2</v>
      </c>
      <c r="F14" s="54" t="str">
        <f>VLOOKUP(B14,'Уч дев'!$A$3:$H$520,5,FALSE)</f>
        <v>Самарская</v>
      </c>
      <c r="G14" s="73">
        <f>VLOOKUP(B14,'Уч дев'!$A$3:$H$520,6,FALSE)</f>
        <v>0</v>
      </c>
      <c r="H14" s="99" t="str">
        <f>VLOOKUP(B14,'Уч дев'!$A$3:$H$520,7,FALSE)</f>
        <v xml:space="preserve"> СДЮСШОР-2</v>
      </c>
      <c r="I14" s="51" t="str">
        <f t="shared" si="0"/>
        <v>1:03,4</v>
      </c>
      <c r="J14" s="277">
        <f t="shared" si="1"/>
        <v>2</v>
      </c>
      <c r="K14" s="277" t="s">
        <v>746</v>
      </c>
      <c r="L14" s="304">
        <v>1</v>
      </c>
      <c r="M14" s="305" t="s">
        <v>603</v>
      </c>
      <c r="N14" s="279">
        <f t="shared" si="2"/>
        <v>103.4</v>
      </c>
      <c r="O14" s="280" t="str">
        <f>VLOOKUP(B14,'Уч дев'!$A$3:$H$520,8,FALSE)</f>
        <v>Зайцев И. С., Андронов Ю.В.</v>
      </c>
      <c r="P14" s="61">
        <v>1</v>
      </c>
      <c r="Q14" s="53"/>
      <c r="AE14" s="55"/>
      <c r="AF14" s="55"/>
      <c r="AG14" s="55"/>
      <c r="AH14" s="55"/>
      <c r="AI14" s="55"/>
      <c r="AJ14" s="55"/>
      <c r="AK14" s="55"/>
    </row>
    <row r="15" spans="1:37" s="7" customFormat="1" ht="15" customHeight="1">
      <c r="A15" s="53">
        <v>3</v>
      </c>
      <c r="B15" s="53">
        <v>201</v>
      </c>
      <c r="C15" s="54" t="str">
        <f>VLOOKUP(B15,'Уч дев'!$A$3:$H$520,2,FALSE)</f>
        <v>Митрофанова Карина</v>
      </c>
      <c r="D15" s="95" t="str">
        <f>VLOOKUP(B15,'Уч дев'!$A$3:$H$520,3,FALSE)</f>
        <v>2004</v>
      </c>
      <c r="E15" s="95">
        <f>VLOOKUP(B15,'Уч дев'!$A$3:$H$520,4,FALSE)</f>
        <v>3</v>
      </c>
      <c r="F15" s="54" t="str">
        <f>VLOOKUP(B15,'Уч дев'!$A$3:$H$520,5,FALSE)</f>
        <v>Пензенская</v>
      </c>
      <c r="G15" s="73">
        <f>VLOOKUP(B15,'Уч дев'!$A$3:$H$520,6,FALSE)</f>
        <v>0</v>
      </c>
      <c r="H15" s="99" t="str">
        <f>VLOOKUP(B15,'Уч дев'!$A$3:$H$520,7,FALSE)</f>
        <v>СДЮСШОР Заречный</v>
      </c>
      <c r="I15" s="51" t="str">
        <f t="shared" si="0"/>
        <v>1:04,4</v>
      </c>
      <c r="J15" s="277">
        <f t="shared" si="1"/>
        <v>2</v>
      </c>
      <c r="K15" s="277" t="s">
        <v>746</v>
      </c>
      <c r="L15" s="304">
        <v>1</v>
      </c>
      <c r="M15" s="305" t="s">
        <v>617</v>
      </c>
      <c r="N15" s="279">
        <f t="shared" si="2"/>
        <v>104.4</v>
      </c>
      <c r="O15" s="280" t="str">
        <f>VLOOKUP(B15,'Уч дев'!$A$3:$H$520,8,FALSE)</f>
        <v>Улога М.В.</v>
      </c>
      <c r="P15" s="281" t="s">
        <v>146</v>
      </c>
      <c r="Q15" s="53"/>
      <c r="R15" s="53"/>
      <c r="S15" s="282"/>
      <c r="T15" s="283"/>
      <c r="U15" s="38"/>
      <c r="V15" s="41"/>
      <c r="W15" s="5"/>
      <c r="X15" s="21"/>
      <c r="Y15" s="23"/>
      <c r="Z15" s="23"/>
      <c r="AA15" s="23"/>
      <c r="AB15" s="23"/>
      <c r="AC15" s="23"/>
      <c r="AD15" s="23"/>
      <c r="AE15" s="113"/>
      <c r="AF15" s="113"/>
      <c r="AG15" s="113"/>
      <c r="AH15" s="113"/>
      <c r="AI15" s="113"/>
      <c r="AJ15" s="113"/>
      <c r="AK15" s="113"/>
    </row>
    <row r="16" spans="1:37" s="7" customFormat="1" ht="15" customHeight="1">
      <c r="A16" s="53">
        <v>4</v>
      </c>
      <c r="B16" s="53">
        <v>404</v>
      </c>
      <c r="C16" s="54" t="str">
        <f>VLOOKUP(B16,'Уч дев'!$A$3:$H$520,2,FALSE)</f>
        <v>Аленкина Варвара</v>
      </c>
      <c r="D16" s="95" t="str">
        <f>VLOOKUP(B16,'Уч дев'!$A$3:$H$520,3,FALSE)</f>
        <v>2003</v>
      </c>
      <c r="E16" s="95" t="str">
        <f>VLOOKUP(B16,'Уч дев'!$A$3:$H$520,4,FALSE)</f>
        <v>2</v>
      </c>
      <c r="F16" s="54" t="str">
        <f>VLOOKUP(B16,'Уч дев'!$A$3:$H$520,5,FALSE)</f>
        <v>Пензенская</v>
      </c>
      <c r="G16" s="73">
        <f>VLOOKUP(B16,'Уч дев'!$A$3:$H$520,6,FALSE)</f>
        <v>0</v>
      </c>
      <c r="H16" s="99" t="str">
        <f>VLOOKUP(B16,'Уч дев'!$A$3:$H$520,7,FALSE)</f>
        <v>ДЮСШ-6</v>
      </c>
      <c r="I16" s="51" t="str">
        <f t="shared" si="0"/>
        <v>1:04,9</v>
      </c>
      <c r="J16" s="277">
        <f t="shared" si="1"/>
        <v>2</v>
      </c>
      <c r="K16" s="277">
        <v>10</v>
      </c>
      <c r="L16" s="304">
        <v>1</v>
      </c>
      <c r="M16" s="305" t="s">
        <v>604</v>
      </c>
      <c r="N16" s="279">
        <f t="shared" si="2"/>
        <v>104.9</v>
      </c>
      <c r="O16" s="280" t="str">
        <f>VLOOKUP(B16,'Уч дев'!$A$3:$H$520,8,FALSE)</f>
        <v>Беляев С.Н</v>
      </c>
      <c r="P16" s="285">
        <v>2</v>
      </c>
      <c r="Q16" s="286"/>
      <c r="R16" s="53"/>
      <c r="S16" s="286"/>
      <c r="T16" s="286"/>
      <c r="V16" s="5"/>
      <c r="X16" s="21"/>
      <c r="AE16" s="11"/>
      <c r="AF16" s="11"/>
      <c r="AG16" s="11"/>
      <c r="AH16" s="11"/>
      <c r="AI16" s="11"/>
      <c r="AJ16" s="11"/>
      <c r="AK16" s="11"/>
    </row>
    <row r="17" spans="1:37" s="7" customFormat="1" ht="15" customHeight="1">
      <c r="A17" s="53">
        <v>5</v>
      </c>
      <c r="B17" s="53">
        <v>543</v>
      </c>
      <c r="C17" s="54" t="str">
        <f>VLOOKUP(B17,'Уч дев'!$A$3:$H$520,2,FALSE)</f>
        <v>Потапова Ангелина</v>
      </c>
      <c r="D17" s="95" t="str">
        <f>VLOOKUP(B17,'Уч дев'!$A$3:$H$520,3,FALSE)</f>
        <v>2003</v>
      </c>
      <c r="E17" s="95">
        <f>VLOOKUP(B17,'Уч дев'!$A$3:$H$520,4,FALSE)</f>
        <v>2</v>
      </c>
      <c r="F17" s="54" t="str">
        <f>VLOOKUP(B17,'Уч дев'!$A$3:$H$520,5,FALSE)</f>
        <v>Самарская</v>
      </c>
      <c r="G17" s="73">
        <f>VLOOKUP(B17,'Уч дев'!$A$3:$H$520,6,FALSE)</f>
        <v>0</v>
      </c>
      <c r="H17" s="99" t="str">
        <f>VLOOKUP(B17,'Уч дев'!$A$3:$H$520,7,FALSE)</f>
        <v xml:space="preserve"> СДЮСШОР-2</v>
      </c>
      <c r="I17" s="51" t="str">
        <f t="shared" si="0"/>
        <v>1:05,3</v>
      </c>
      <c r="J17" s="277">
        <f t="shared" si="1"/>
        <v>2</v>
      </c>
      <c r="K17" s="277" t="s">
        <v>746</v>
      </c>
      <c r="L17" s="304">
        <v>1</v>
      </c>
      <c r="M17" s="305" t="s">
        <v>605</v>
      </c>
      <c r="N17" s="279">
        <f t="shared" si="2"/>
        <v>105.3</v>
      </c>
      <c r="O17" s="280" t="str">
        <f>VLOOKUP(B17,'Уч дев'!$A$3:$H$520,8,FALSE)</f>
        <v>Зайцев И. С., Андронов Ю.В.</v>
      </c>
      <c r="P17" s="61">
        <v>3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5"/>
      <c r="AF17" s="55"/>
      <c r="AG17" s="55"/>
      <c r="AH17" s="55"/>
      <c r="AI17" s="55"/>
      <c r="AJ17" s="55"/>
      <c r="AK17" s="55"/>
    </row>
    <row r="18" spans="1:37" s="7" customFormat="1" ht="15" customHeight="1">
      <c r="A18" s="53">
        <v>6</v>
      </c>
      <c r="B18" s="53">
        <v>209</v>
      </c>
      <c r="C18" s="54" t="str">
        <f>VLOOKUP(B18,'Уч дев'!$A$3:$H$520,2,FALSE)</f>
        <v>Сумбаева Варвара</v>
      </c>
      <c r="D18" s="95" t="str">
        <f>VLOOKUP(B18,'Уч дев'!$A$3:$H$520,3,FALSE)</f>
        <v>2004</v>
      </c>
      <c r="E18" s="95"/>
      <c r="F18" s="54" t="str">
        <f>VLOOKUP(B18,'Уч дев'!$A$3:$H$520,5,FALSE)</f>
        <v>Пензенская</v>
      </c>
      <c r="G18" s="73">
        <f>VLOOKUP(B18,'Уч дев'!$A$3:$H$520,6,FALSE)</f>
        <v>0</v>
      </c>
      <c r="H18" s="99" t="str">
        <f>VLOOKUP(B18,'Уч дев'!$A$3:$H$520,7,FALSE)</f>
        <v>СДЮСШОР Заречный</v>
      </c>
      <c r="I18" s="51" t="str">
        <f t="shared" si="0"/>
        <v>1:05,7</v>
      </c>
      <c r="J18" s="277">
        <f t="shared" si="1"/>
        <v>2</v>
      </c>
      <c r="K18" s="277">
        <v>7</v>
      </c>
      <c r="L18" s="304">
        <v>1</v>
      </c>
      <c r="M18" s="305" t="s">
        <v>613</v>
      </c>
      <c r="N18" s="279">
        <f t="shared" si="2"/>
        <v>105.7</v>
      </c>
      <c r="O18" s="280" t="str">
        <f>VLOOKUP(B18,'Уч дев'!$A$3:$H$520,8,FALSE)</f>
        <v>Короблев В.В.</v>
      </c>
      <c r="P18" s="61" t="s">
        <v>146</v>
      </c>
      <c r="Q18" s="53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5"/>
      <c r="AF18" s="55"/>
      <c r="AG18" s="55"/>
      <c r="AH18" s="55"/>
      <c r="AI18" s="55"/>
      <c r="AJ18" s="55"/>
      <c r="AK18" s="55"/>
    </row>
    <row r="19" spans="1:37" s="7" customFormat="1" ht="15" customHeight="1">
      <c r="A19" s="53">
        <v>7</v>
      </c>
      <c r="B19" s="53">
        <v>544</v>
      </c>
      <c r="C19" s="54" t="str">
        <f>VLOOKUP(B19,'Уч дев'!$A$3:$H$520,2,FALSE)</f>
        <v>Максимова Анастасия</v>
      </c>
      <c r="D19" s="95" t="str">
        <f>VLOOKUP(B19,'Уч дев'!$A$3:$H$520,3,FALSE)</f>
        <v>2003</v>
      </c>
      <c r="E19" s="95">
        <f>VLOOKUP(B19,'Уч дев'!$A$3:$H$520,4,FALSE)</f>
        <v>2</v>
      </c>
      <c r="F19" s="54" t="str">
        <f>VLOOKUP(B19,'Уч дев'!$A$3:$H$520,5,FALSE)</f>
        <v>Самарская</v>
      </c>
      <c r="G19" s="73">
        <f>VLOOKUP(B19,'Уч дев'!$A$3:$H$520,6,FALSE)</f>
        <v>0</v>
      </c>
      <c r="H19" s="99" t="str">
        <f>VLOOKUP(B19,'Уч дев'!$A$3:$H$520,7,FALSE)</f>
        <v xml:space="preserve"> СДЮСШОР-2</v>
      </c>
      <c r="I19" s="51" t="str">
        <f t="shared" si="0"/>
        <v>1:06,1</v>
      </c>
      <c r="J19" s="277">
        <f t="shared" si="1"/>
        <v>3</v>
      </c>
      <c r="K19" s="277" t="s">
        <v>746</v>
      </c>
      <c r="L19" s="304">
        <v>1</v>
      </c>
      <c r="M19" s="305" t="s">
        <v>607</v>
      </c>
      <c r="N19" s="279">
        <f t="shared" si="2"/>
        <v>106.1</v>
      </c>
      <c r="O19" s="280" t="str">
        <f>VLOOKUP(B19,'Уч дев'!$A$3:$H$520,8,FALSE)</f>
        <v>Зайцев И. С., Андронов Ю.В.</v>
      </c>
      <c r="P19" s="61" t="s">
        <v>146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5"/>
      <c r="AF19" s="55"/>
      <c r="AG19" s="55"/>
      <c r="AH19" s="55"/>
      <c r="AI19" s="55"/>
      <c r="AJ19" s="55"/>
      <c r="AK19" s="55"/>
    </row>
    <row r="20" spans="1:37" s="7" customFormat="1" ht="15" customHeight="1">
      <c r="A20" s="53">
        <v>8</v>
      </c>
      <c r="B20" s="53">
        <v>602</v>
      </c>
      <c r="C20" s="54" t="str">
        <f>VLOOKUP(B20,'Уч дев'!$A$3:$H$520,2,FALSE)</f>
        <v>Полякова Анастасия</v>
      </c>
      <c r="D20" s="95" t="str">
        <f>VLOOKUP(B20,'Уч дев'!$A$3:$H$520,3,FALSE)</f>
        <v>2003</v>
      </c>
      <c r="E20" s="95" t="str">
        <f>VLOOKUP(B20,'Уч дев'!$A$3:$H$520,4,FALSE)</f>
        <v>2</v>
      </c>
      <c r="F20" s="54" t="str">
        <f>VLOOKUP(B20,'Уч дев'!$A$3:$H$520,5,FALSE)</f>
        <v>Саратовская</v>
      </c>
      <c r="G20" s="73">
        <f>VLOOKUP(B20,'Уч дев'!$A$3:$H$520,6,FALSE)</f>
        <v>0</v>
      </c>
      <c r="H20" s="99" t="str">
        <f>VLOOKUP(B20,'Уч дев'!$A$3:$H$520,7,FALSE)</f>
        <v>ДЮСШ Энгельс</v>
      </c>
      <c r="I20" s="51" t="str">
        <f t="shared" si="0"/>
        <v>1:07,4</v>
      </c>
      <c r="J20" s="277">
        <f t="shared" si="1"/>
        <v>3</v>
      </c>
      <c r="K20" s="277" t="s">
        <v>746</v>
      </c>
      <c r="L20" s="304">
        <v>1</v>
      </c>
      <c r="M20" s="305" t="s">
        <v>620</v>
      </c>
      <c r="N20" s="279">
        <f t="shared" si="2"/>
        <v>107.4</v>
      </c>
      <c r="O20" s="280" t="str">
        <f>VLOOKUP(B20,'Уч дев'!$A$3:$H$520,8,FALSE)</f>
        <v>Бабушкина О.И.</v>
      </c>
      <c r="P20" s="61" t="s">
        <v>146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5"/>
      <c r="AF20" s="55"/>
      <c r="AG20" s="55"/>
      <c r="AH20" s="55"/>
      <c r="AI20" s="55"/>
      <c r="AJ20" s="55"/>
      <c r="AK20" s="55"/>
    </row>
    <row r="21" spans="1:37" s="7" customFormat="1" ht="15" customHeight="1">
      <c r="A21" s="53">
        <v>9</v>
      </c>
      <c r="B21" s="53">
        <v>571</v>
      </c>
      <c r="C21" s="54" t="str">
        <f>VLOOKUP(B21,'Уч дев'!$A$3:$H$520,2,FALSE)</f>
        <v>Ладина Дарья</v>
      </c>
      <c r="D21" s="95" t="str">
        <f>VLOOKUP(B21,'Уч дев'!$A$3:$H$520,3,FALSE)</f>
        <v>2003</v>
      </c>
      <c r="E21" s="95"/>
      <c r="F21" s="54" t="str">
        <f>VLOOKUP(B21,'Уч дев'!$A$3:$H$520,5,FALSE)</f>
        <v>Тамбовская</v>
      </c>
      <c r="G21" s="73">
        <f>VLOOKUP(B21,'Уч дев'!$A$3:$H$520,6,FALSE)</f>
        <v>0</v>
      </c>
      <c r="H21" s="99" t="str">
        <f>VLOOKUP(B21,'Уч дев'!$A$3:$H$520,7,FALSE)</f>
        <v>ДЮСШ-2 Котовск</v>
      </c>
      <c r="I21" s="51" t="str">
        <f t="shared" si="0"/>
        <v>1:07,9</v>
      </c>
      <c r="J21" s="277">
        <f t="shared" si="1"/>
        <v>3</v>
      </c>
      <c r="K21" s="277" t="s">
        <v>746</v>
      </c>
      <c r="L21" s="304">
        <v>1</v>
      </c>
      <c r="M21" s="305" t="s">
        <v>608</v>
      </c>
      <c r="N21" s="279">
        <f t="shared" si="2"/>
        <v>107.9</v>
      </c>
      <c r="O21" s="280" t="str">
        <f>VLOOKUP(B21,'Уч дев'!$A$3:$H$520,8,FALSE)</f>
        <v>Мельникова Е.В.</v>
      </c>
      <c r="P21" s="61" t="s">
        <v>147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5"/>
      <c r="AF21" s="55"/>
      <c r="AG21" s="55"/>
      <c r="AH21" s="55"/>
      <c r="AI21" s="55"/>
      <c r="AJ21" s="55"/>
      <c r="AK21" s="55"/>
    </row>
    <row r="22" spans="1:37" s="5" customFormat="1" ht="15" customHeight="1">
      <c r="A22" s="53">
        <v>9</v>
      </c>
      <c r="B22" s="53">
        <v>356</v>
      </c>
      <c r="C22" s="54" t="str">
        <f>VLOOKUP(B22,'Уч дев'!$A$3:$H$520,2,FALSE)</f>
        <v>Кудашева Ольга</v>
      </c>
      <c r="D22" s="95" t="str">
        <f>VLOOKUP(B22,'Уч дев'!$A$3:$H$520,3,FALSE)</f>
        <v>2003</v>
      </c>
      <c r="E22" s="95" t="str">
        <f>VLOOKUP(B22,'Уч дев'!$A$3:$H$520,4,FALSE)</f>
        <v>3</v>
      </c>
      <c r="F22" s="54" t="str">
        <f>VLOOKUP(B22,'Уч дев'!$A$3:$H$520,5,FALSE)</f>
        <v>Пензенская</v>
      </c>
      <c r="G22" s="73">
        <f>VLOOKUP(B22,'Уч дев'!$A$3:$H$520,6,FALSE)</f>
        <v>0</v>
      </c>
      <c r="H22" s="99" t="str">
        <f>VLOOKUP(B22,'Уч дев'!$A$3:$H$520,7,FALSE)</f>
        <v>Губ.лицей</v>
      </c>
      <c r="I22" s="51" t="str">
        <f t="shared" si="0"/>
        <v>1:07,9</v>
      </c>
      <c r="J22" s="277">
        <f t="shared" si="1"/>
        <v>3</v>
      </c>
      <c r="K22" s="277" t="s">
        <v>746</v>
      </c>
      <c r="L22" s="304">
        <v>1</v>
      </c>
      <c r="M22" s="305" t="s">
        <v>608</v>
      </c>
      <c r="N22" s="279">
        <f t="shared" si="2"/>
        <v>107.9</v>
      </c>
      <c r="O22" s="280" t="str">
        <f>VLOOKUP(B22,'Уч дев'!$A$3:$H$520,8,FALSE)</f>
        <v>Шиндин Н.Г</v>
      </c>
      <c r="P22" s="61" t="s">
        <v>147</v>
      </c>
      <c r="AE22" s="55"/>
      <c r="AF22" s="55"/>
      <c r="AG22" s="55"/>
      <c r="AH22" s="55"/>
      <c r="AI22" s="55"/>
      <c r="AJ22" s="55"/>
      <c r="AK22" s="55"/>
    </row>
    <row r="23" spans="1:37" s="5" customFormat="1" ht="15" customHeight="1">
      <c r="A23" s="53">
        <v>11</v>
      </c>
      <c r="B23" s="53">
        <v>565</v>
      </c>
      <c r="C23" s="54" t="str">
        <f>VLOOKUP(B23,'Уч дев'!$A$3:$H$520,2,FALSE)</f>
        <v>Карпухина Мария</v>
      </c>
      <c r="D23" s="95" t="str">
        <f>VLOOKUP(B23,'Уч дев'!$A$3:$H$520,3,FALSE)</f>
        <v>2004</v>
      </c>
      <c r="E23" s="95"/>
      <c r="F23" s="54" t="str">
        <f>VLOOKUP(B23,'Уч дев'!$A$3:$H$520,5,FALSE)</f>
        <v>Тамбовская</v>
      </c>
      <c r="G23" s="73">
        <f>VLOOKUP(B23,'Уч дев'!$A$3:$H$520,6,FALSE)</f>
        <v>0</v>
      </c>
      <c r="H23" s="99" t="str">
        <f>VLOOKUP(B23,'Уч дев'!$A$3:$H$520,7,FALSE)</f>
        <v>ДЮСШ-2 Котовск</v>
      </c>
      <c r="I23" s="51" t="str">
        <f t="shared" si="0"/>
        <v>1:08,3</v>
      </c>
      <c r="J23" s="277">
        <f t="shared" si="1"/>
        <v>3</v>
      </c>
      <c r="K23" s="277" t="s">
        <v>746</v>
      </c>
      <c r="L23" s="304">
        <v>1</v>
      </c>
      <c r="M23" s="305" t="s">
        <v>614</v>
      </c>
      <c r="N23" s="279">
        <f t="shared" si="2"/>
        <v>108.3</v>
      </c>
      <c r="O23" s="280" t="str">
        <f>VLOOKUP(B23,'Уч дев'!$A$3:$H$520,8,FALSE)</f>
        <v>Мельникова Е.В.</v>
      </c>
      <c r="P23" s="285" t="s">
        <v>147</v>
      </c>
      <c r="Q23" s="53"/>
      <c r="R23" s="53"/>
      <c r="S23" s="286"/>
      <c r="T23" s="286"/>
      <c r="U23" s="7"/>
      <c r="W23" s="7"/>
      <c r="X23" s="21"/>
      <c r="Y23" s="7"/>
      <c r="Z23" s="7"/>
      <c r="AA23" s="7"/>
      <c r="AB23" s="7"/>
      <c r="AC23" s="7"/>
      <c r="AD23" s="7"/>
      <c r="AE23" s="11"/>
      <c r="AF23" s="11"/>
      <c r="AG23" s="11"/>
      <c r="AH23" s="11"/>
      <c r="AI23" s="11"/>
      <c r="AJ23" s="11"/>
      <c r="AK23" s="11"/>
    </row>
    <row r="24" spans="1:37" s="5" customFormat="1" ht="15" customHeight="1">
      <c r="A24" s="53">
        <v>12</v>
      </c>
      <c r="B24" s="53">
        <v>202</v>
      </c>
      <c r="C24" s="54" t="str">
        <f>VLOOKUP(B24,'Уч дев'!$A$3:$H$520,2,FALSE)</f>
        <v>Грачева Софья</v>
      </c>
      <c r="D24" s="95" t="str">
        <f>VLOOKUP(B24,'Уч дев'!$A$3:$H$520,3,FALSE)</f>
        <v>2004</v>
      </c>
      <c r="E24" s="95">
        <f>VLOOKUP(B24,'Уч дев'!$A$3:$H$520,4,FALSE)</f>
        <v>3</v>
      </c>
      <c r="F24" s="54" t="str">
        <f>VLOOKUP(B24,'Уч дев'!$A$3:$H$520,5,FALSE)</f>
        <v>Пензенская</v>
      </c>
      <c r="G24" s="73">
        <f>VLOOKUP(B24,'Уч дев'!$A$3:$H$520,6,FALSE)</f>
        <v>0</v>
      </c>
      <c r="H24" s="99" t="str">
        <f>VLOOKUP(B24,'Уч дев'!$A$3:$H$520,7,FALSE)</f>
        <v>СДЮСШОР Заречный</v>
      </c>
      <c r="I24" s="51" t="str">
        <f t="shared" si="0"/>
        <v>1:08,4</v>
      </c>
      <c r="J24" s="277">
        <f t="shared" si="1"/>
        <v>3</v>
      </c>
      <c r="K24" s="277" t="s">
        <v>746</v>
      </c>
      <c r="L24" s="304">
        <v>1</v>
      </c>
      <c r="M24" s="305" t="s">
        <v>621</v>
      </c>
      <c r="N24" s="279">
        <f t="shared" si="2"/>
        <v>108.4</v>
      </c>
      <c r="O24" s="280" t="str">
        <f>VLOOKUP(B24,'Уч дев'!$A$3:$H$520,8,FALSE)</f>
        <v>Улога М.В.</v>
      </c>
      <c r="P24" s="285" t="s">
        <v>147</v>
      </c>
      <c r="Q24" s="286"/>
      <c r="R24" s="53"/>
      <c r="S24" s="286"/>
      <c r="T24" s="286"/>
      <c r="U24" s="7"/>
      <c r="W24" s="7"/>
      <c r="X24" s="21"/>
      <c r="Y24" s="7"/>
      <c r="Z24" s="7"/>
      <c r="AA24" s="7"/>
      <c r="AB24" s="7"/>
      <c r="AC24" s="7"/>
      <c r="AD24" s="7"/>
      <c r="AE24" s="11"/>
      <c r="AF24" s="11"/>
      <c r="AG24" s="11"/>
      <c r="AH24" s="11"/>
      <c r="AI24" s="11"/>
      <c r="AJ24" s="11"/>
      <c r="AK24" s="11"/>
    </row>
    <row r="25" spans="1:37" s="7" customFormat="1" ht="15" customHeight="1">
      <c r="A25" s="53">
        <v>13</v>
      </c>
      <c r="B25" s="53">
        <v>65</v>
      </c>
      <c r="C25" s="54" t="str">
        <f>VLOOKUP(B25,'Уч дев'!$A$3:$H$520,2,FALSE)</f>
        <v>Кущенкова Татьяна</v>
      </c>
      <c r="D25" s="95" t="str">
        <f>VLOOKUP(B25,'Уч дев'!$A$3:$H$520,3,FALSE)</f>
        <v>2003</v>
      </c>
      <c r="E25" s="95"/>
      <c r="F25" s="54" t="str">
        <f>VLOOKUP(B25,'Уч дев'!$A$3:$H$520,5,FALSE)</f>
        <v>Пензенская</v>
      </c>
      <c r="G25" s="73">
        <f>VLOOKUP(B25,'Уч дев'!$A$3:$H$520,6,FALSE)</f>
        <v>0</v>
      </c>
      <c r="H25" s="99" t="str">
        <f>VLOOKUP(B25,'Уч дев'!$A$3:$H$520,7,FALSE)</f>
        <v>ДЮСШ</v>
      </c>
      <c r="I25" s="51" t="str">
        <f t="shared" si="0"/>
        <v>1:08,8</v>
      </c>
      <c r="J25" s="277">
        <f t="shared" si="1"/>
        <v>3</v>
      </c>
      <c r="K25" s="277" t="s">
        <v>746</v>
      </c>
      <c r="L25" s="304">
        <v>1</v>
      </c>
      <c r="M25" s="305" t="s">
        <v>615</v>
      </c>
      <c r="N25" s="279">
        <f t="shared" si="2"/>
        <v>108.8</v>
      </c>
      <c r="O25" s="280" t="str">
        <f>VLOOKUP(B25,'Уч дев'!$A$3:$H$520,8,FALSE)</f>
        <v>Бесчастнова Л.Н.</v>
      </c>
      <c r="P25" s="61" t="s">
        <v>150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5"/>
      <c r="AF25" s="55"/>
      <c r="AG25" s="55"/>
      <c r="AH25" s="55"/>
      <c r="AI25" s="55"/>
      <c r="AJ25" s="55"/>
      <c r="AK25" s="55"/>
    </row>
    <row r="26" spans="1:37" s="7" customFormat="1" ht="15" customHeight="1">
      <c r="A26" s="53">
        <v>14</v>
      </c>
      <c r="B26" s="53">
        <v>566</v>
      </c>
      <c r="C26" s="54" t="str">
        <f>VLOOKUP(B26,'Уч дев'!$A$3:$H$520,2,FALSE)</f>
        <v>Кичина Ксения</v>
      </c>
      <c r="D26" s="95" t="str">
        <f>VLOOKUP(B26,'Уч дев'!$A$3:$H$520,3,FALSE)</f>
        <v>2004</v>
      </c>
      <c r="E26" s="95"/>
      <c r="F26" s="54" t="str">
        <f>VLOOKUP(B26,'Уч дев'!$A$3:$H$520,5,FALSE)</f>
        <v>Тамбовская</v>
      </c>
      <c r="G26" s="73">
        <f>VLOOKUP(B26,'Уч дев'!$A$3:$H$520,6,FALSE)</f>
        <v>0</v>
      </c>
      <c r="H26" s="99" t="str">
        <f>VLOOKUP(B26,'Уч дев'!$A$3:$H$520,7,FALSE)</f>
        <v>ДЮСШ-2 Котовск</v>
      </c>
      <c r="I26" s="51" t="str">
        <f t="shared" si="0"/>
        <v>1:08,9</v>
      </c>
      <c r="J26" s="277">
        <f t="shared" si="1"/>
        <v>3</v>
      </c>
      <c r="K26" s="277" t="s">
        <v>746</v>
      </c>
      <c r="L26" s="304">
        <v>1</v>
      </c>
      <c r="M26" s="305" t="s">
        <v>612</v>
      </c>
      <c r="N26" s="279">
        <f t="shared" si="2"/>
        <v>108.9</v>
      </c>
      <c r="O26" s="280" t="str">
        <f>VLOOKUP(B26,'Уч дев'!$A$3:$H$520,8,FALSE)</f>
        <v>Лукьянова С.А</v>
      </c>
      <c r="P26" s="61" t="s">
        <v>147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5"/>
      <c r="AF26" s="55"/>
      <c r="AG26" s="55"/>
      <c r="AH26" s="55"/>
      <c r="AI26" s="55"/>
      <c r="AJ26" s="55"/>
      <c r="AK26" s="55"/>
    </row>
    <row r="27" spans="1:37" s="7" customFormat="1" ht="15" customHeight="1">
      <c r="A27" s="53">
        <v>14</v>
      </c>
      <c r="B27" s="53" t="s">
        <v>565</v>
      </c>
      <c r="C27" s="54" t="str">
        <f>VLOOKUP(B27,'Уч дев'!$A$3:$H$520,2,FALSE)</f>
        <v>Черкасова Софья</v>
      </c>
      <c r="D27" s="95" t="str">
        <f>VLOOKUP(B27,'Уч дев'!$A$3:$H$520,3,FALSE)</f>
        <v>2004</v>
      </c>
      <c r="E27" s="95"/>
      <c r="F27" s="54" t="str">
        <f>VLOOKUP(B27,'Уч дев'!$A$3:$H$520,5,FALSE)</f>
        <v>Пензенская</v>
      </c>
      <c r="G27" s="73">
        <f>VLOOKUP(B27,'Уч дев'!$A$3:$H$520,6,FALSE)</f>
        <v>0</v>
      </c>
      <c r="H27" s="99" t="str">
        <f>VLOOKUP(B27,'Уч дев'!$A$3:$H$520,7,FALSE)</f>
        <v>Засечное</v>
      </c>
      <c r="I27" s="51" t="str">
        <f t="shared" si="0"/>
        <v>1:08,9</v>
      </c>
      <c r="J27" s="277">
        <f t="shared" si="1"/>
        <v>3</v>
      </c>
      <c r="K27" s="277" t="s">
        <v>746</v>
      </c>
      <c r="L27" s="304">
        <v>1</v>
      </c>
      <c r="M27" s="305" t="s">
        <v>612</v>
      </c>
      <c r="N27" s="279">
        <f t="shared" si="2"/>
        <v>108.9</v>
      </c>
      <c r="O27" s="280" t="str">
        <f>VLOOKUP(B27,'Уч дев'!$A$3:$H$520,8,FALSE)</f>
        <v>Димаев М.Р.</v>
      </c>
      <c r="P27" s="61" t="s">
        <v>146</v>
      </c>
      <c r="Q27" s="53"/>
      <c r="R27" s="53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5"/>
      <c r="AF27" s="55"/>
      <c r="AG27" s="55"/>
      <c r="AH27" s="55"/>
      <c r="AI27" s="55"/>
      <c r="AJ27" s="55"/>
      <c r="AK27" s="55"/>
    </row>
    <row r="28" spans="1:37" s="7" customFormat="1" ht="15" customHeight="1">
      <c r="A28" s="53">
        <v>16</v>
      </c>
      <c r="B28" s="53">
        <v>542</v>
      </c>
      <c r="C28" s="54" t="str">
        <f>VLOOKUP(B28,'Уч дев'!$A$3:$H$520,2,FALSE)</f>
        <v>Кульчинская Дарья</v>
      </c>
      <c r="D28" s="95" t="str">
        <f>VLOOKUP(B28,'Уч дев'!$A$3:$H$520,3,FALSE)</f>
        <v>2003</v>
      </c>
      <c r="E28" s="95">
        <f>VLOOKUP(B28,'Уч дев'!$A$3:$H$520,4,FALSE)</f>
        <v>2</v>
      </c>
      <c r="F28" s="54" t="str">
        <f>VLOOKUP(B28,'Уч дев'!$A$3:$H$520,5,FALSE)</f>
        <v>Самарская</v>
      </c>
      <c r="G28" s="73">
        <f>VLOOKUP(B28,'Уч дев'!$A$3:$H$520,6,FALSE)</f>
        <v>0</v>
      </c>
      <c r="H28" s="99" t="str">
        <f>VLOOKUP(B28,'Уч дев'!$A$3:$H$520,7,FALSE)</f>
        <v xml:space="preserve"> СДЮСШОР-2</v>
      </c>
      <c r="I28" s="51" t="str">
        <f t="shared" si="0"/>
        <v>1:09,1</v>
      </c>
      <c r="J28" s="277">
        <f t="shared" si="1"/>
        <v>3</v>
      </c>
      <c r="K28" s="277" t="s">
        <v>746</v>
      </c>
      <c r="L28" s="304">
        <v>1</v>
      </c>
      <c r="M28" s="305" t="s">
        <v>609</v>
      </c>
      <c r="N28" s="279">
        <f t="shared" si="2"/>
        <v>109.1</v>
      </c>
      <c r="O28" s="280" t="str">
        <f>VLOOKUP(B28,'Уч дев'!$A$3:$H$520,8,FALSE)</f>
        <v>Зайцев И. С., Андронов Ю.В.</v>
      </c>
      <c r="P28" s="61" t="s">
        <v>150</v>
      </c>
      <c r="Q28" s="53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5"/>
      <c r="AF28" s="55"/>
      <c r="AG28" s="55"/>
      <c r="AH28" s="55"/>
      <c r="AI28" s="55"/>
      <c r="AJ28" s="55"/>
      <c r="AK28" s="55"/>
    </row>
    <row r="29" spans="1:37" s="7" customFormat="1" ht="15" customHeight="1">
      <c r="A29" s="53">
        <v>17</v>
      </c>
      <c r="B29" s="53">
        <v>355</v>
      </c>
      <c r="C29" s="54" t="str">
        <f>VLOOKUP(B29,'Уч дев'!$A$3:$H$520,2,FALSE)</f>
        <v>Краснова Анна</v>
      </c>
      <c r="D29" s="95" t="str">
        <f>VLOOKUP(B29,'Уч дев'!$A$3:$H$520,3,FALSE)</f>
        <v>2003</v>
      </c>
      <c r="E29" s="95"/>
      <c r="F29" s="54" t="str">
        <f>VLOOKUP(B29,'Уч дев'!$A$3:$H$520,5,FALSE)</f>
        <v>Пензенская</v>
      </c>
      <c r="G29" s="73">
        <f>VLOOKUP(B29,'Уч дев'!$A$3:$H$520,6,FALSE)</f>
        <v>0</v>
      </c>
      <c r="H29" s="99" t="str">
        <f>VLOOKUP(B29,'Уч дев'!$A$3:$H$520,7,FALSE)</f>
        <v>Дюсш Мокшан</v>
      </c>
      <c r="I29" s="51" t="str">
        <f t="shared" si="0"/>
        <v>1:09,7</v>
      </c>
      <c r="J29" s="277">
        <f t="shared" si="1"/>
        <v>3</v>
      </c>
      <c r="K29" s="277" t="s">
        <v>746</v>
      </c>
      <c r="L29" s="304">
        <v>1</v>
      </c>
      <c r="M29" s="305" t="s">
        <v>623</v>
      </c>
      <c r="N29" s="279">
        <f t="shared" si="2"/>
        <v>109.7</v>
      </c>
      <c r="O29" s="280" t="str">
        <f>VLOOKUP(B29,'Уч дев'!$A$3:$H$520,8,FALSE)</f>
        <v>Дудченко Д.А</v>
      </c>
      <c r="P29" s="285" t="s">
        <v>147</v>
      </c>
      <c r="Q29" s="286"/>
      <c r="R29" s="53"/>
      <c r="S29" s="286"/>
      <c r="T29" s="286"/>
      <c r="V29" s="5"/>
      <c r="AE29" s="11"/>
      <c r="AF29" s="11"/>
      <c r="AG29" s="11"/>
      <c r="AH29" s="11"/>
      <c r="AI29" s="11"/>
      <c r="AJ29" s="11"/>
      <c r="AK29" s="11"/>
    </row>
    <row r="30" spans="1:37" s="7" customFormat="1" ht="15" customHeight="1">
      <c r="A30" s="53">
        <v>18</v>
      </c>
      <c r="B30" s="53">
        <v>103</v>
      </c>
      <c r="C30" s="54" t="str">
        <f>VLOOKUP(B30,'Уч дев'!$A$3:$H$520,2,FALSE)</f>
        <v>Лагункина Милена</v>
      </c>
      <c r="D30" s="95" t="str">
        <f>VLOOKUP(B30,'Уч дев'!$A$3:$H$520,3,FALSE)</f>
        <v>2004</v>
      </c>
      <c r="E30" s="95"/>
      <c r="F30" s="54" t="str">
        <f>VLOOKUP(B30,'Уч дев'!$A$3:$H$520,5,FALSE)</f>
        <v>Пензенская</v>
      </c>
      <c r="G30" s="73">
        <f>VLOOKUP(B30,'Уч дев'!$A$3:$H$520,6,FALSE)</f>
        <v>0</v>
      </c>
      <c r="H30" s="99" t="str">
        <f>VLOOKUP(B30,'Уч дев'!$A$3:$H$520,7,FALSE)</f>
        <v>ДЮСШ-6</v>
      </c>
      <c r="I30" s="51" t="str">
        <f t="shared" si="0"/>
        <v>1:10,1</v>
      </c>
      <c r="J30" s="277">
        <f t="shared" si="1"/>
        <v>3</v>
      </c>
      <c r="K30" s="277" t="s">
        <v>746</v>
      </c>
      <c r="L30" s="304">
        <v>1</v>
      </c>
      <c r="M30" s="305" t="s">
        <v>610</v>
      </c>
      <c r="N30" s="279">
        <f t="shared" si="2"/>
        <v>110.1</v>
      </c>
      <c r="O30" s="280" t="str">
        <f>VLOOKUP(B30,'Уч дев'!$A$3:$H$520,8,FALSE)</f>
        <v>Лелявин А.Ю.</v>
      </c>
      <c r="P30" s="285" t="s">
        <v>600</v>
      </c>
      <c r="Q30" s="286"/>
      <c r="R30" s="53"/>
      <c r="S30" s="286"/>
      <c r="T30" s="286"/>
      <c r="V30" s="5"/>
      <c r="AE30" s="11"/>
      <c r="AF30" s="11"/>
      <c r="AG30" s="11"/>
      <c r="AH30" s="11"/>
      <c r="AI30" s="11"/>
      <c r="AJ30" s="11"/>
      <c r="AK30" s="11"/>
    </row>
    <row r="31" spans="1:37" s="7" customFormat="1" ht="15" customHeight="1">
      <c r="A31" s="53">
        <v>18</v>
      </c>
      <c r="B31" s="53">
        <v>627</v>
      </c>
      <c r="C31" s="54" t="str">
        <f>VLOOKUP(B31,'Уч дев'!$A$3:$H$520,2,FALSE)</f>
        <v>Власова Елизавета</v>
      </c>
      <c r="D31" s="95" t="str">
        <f>VLOOKUP(B31,'Уч дев'!$A$3:$H$520,3,FALSE)</f>
        <v>2004</v>
      </c>
      <c r="E31" s="95" t="str">
        <f>VLOOKUP(B31,'Уч дев'!$A$3:$H$520,4,FALSE)</f>
        <v>3</v>
      </c>
      <c r="F31" s="54" t="str">
        <f>VLOOKUP(B31,'Уч дев'!$A$3:$H$520,5,FALSE)</f>
        <v>Нижегородская</v>
      </c>
      <c r="G31" s="73">
        <f>VLOOKUP(B31,'Уч дев'!$A$3:$H$520,6,FALSE)</f>
        <v>0</v>
      </c>
      <c r="H31" s="99" t="str">
        <f>VLOOKUP(B31,'Уч дев'!$A$3:$H$520,7,FALSE)</f>
        <v>ДЮСШ-3 Арзамас</v>
      </c>
      <c r="I31" s="51" t="str">
        <f t="shared" si="0"/>
        <v>1:10,1</v>
      </c>
      <c r="J31" s="277">
        <f t="shared" si="1"/>
        <v>3</v>
      </c>
      <c r="K31" s="277" t="s">
        <v>746</v>
      </c>
      <c r="L31" s="304">
        <v>1</v>
      </c>
      <c r="M31" s="305" t="s">
        <v>610</v>
      </c>
      <c r="N31" s="279">
        <f t="shared" si="2"/>
        <v>110.1</v>
      </c>
      <c r="O31" s="280" t="str">
        <f>VLOOKUP(B31,'Уч дев'!$A$3:$H$520,8,FALSE)</f>
        <v>Папин А.Ю</v>
      </c>
      <c r="P31" s="61" t="s">
        <v>150</v>
      </c>
      <c r="Q31" s="53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5"/>
      <c r="AF31" s="55"/>
      <c r="AG31" s="55"/>
      <c r="AH31" s="55"/>
      <c r="AI31" s="55"/>
      <c r="AJ31" s="55"/>
      <c r="AK31" s="55"/>
    </row>
    <row r="32" spans="1:37" s="7" customFormat="1" ht="15" customHeight="1">
      <c r="A32" s="53">
        <v>20</v>
      </c>
      <c r="B32" s="53">
        <v>62</v>
      </c>
      <c r="C32" s="54" t="str">
        <f>VLOOKUP(B32,'Уч дев'!$A$3:$H$520,2,FALSE)</f>
        <v>Подмарькова Виктория</v>
      </c>
      <c r="D32" s="95" t="str">
        <f>VLOOKUP(B32,'Уч дев'!$A$3:$H$520,3,FALSE)</f>
        <v>2004</v>
      </c>
      <c r="E32" s="95"/>
      <c r="F32" s="54" t="str">
        <f>VLOOKUP(B32,'Уч дев'!$A$3:$H$520,5,FALSE)</f>
        <v>Пензенская</v>
      </c>
      <c r="G32" s="73">
        <f>VLOOKUP(B32,'Уч дев'!$A$3:$H$520,6,FALSE)</f>
        <v>0</v>
      </c>
      <c r="H32" s="99" t="str">
        <f>VLOOKUP(B32,'Уч дев'!$A$3:$H$520,7,FALSE)</f>
        <v>ДЮСШ</v>
      </c>
      <c r="I32" s="51" t="str">
        <f t="shared" si="0"/>
        <v>1:10,7</v>
      </c>
      <c r="J32" s="277">
        <f t="shared" si="1"/>
        <v>3</v>
      </c>
      <c r="K32" s="277" t="s">
        <v>746</v>
      </c>
      <c r="L32" s="304">
        <v>1</v>
      </c>
      <c r="M32" s="305" t="s">
        <v>618</v>
      </c>
      <c r="N32" s="279">
        <f t="shared" si="2"/>
        <v>110.7</v>
      </c>
      <c r="O32" s="280" t="str">
        <f>VLOOKUP(B32,'Уч дев'!$A$3:$H$520,8,FALSE)</f>
        <v>Бесчастнова Л.Н.</v>
      </c>
      <c r="P32" s="61" t="s">
        <v>150</v>
      </c>
      <c r="Q32" s="53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5"/>
      <c r="AF32" s="55"/>
      <c r="AG32" s="55"/>
      <c r="AH32" s="55"/>
      <c r="AI32" s="55"/>
      <c r="AJ32" s="55"/>
      <c r="AK32" s="55"/>
    </row>
    <row r="33" spans="1:37" s="7" customFormat="1" ht="15" customHeight="1">
      <c r="A33" s="53">
        <v>21</v>
      </c>
      <c r="B33" s="53">
        <v>70</v>
      </c>
      <c r="C33" s="54" t="str">
        <f>VLOOKUP(B33,'Уч дев'!$A$3:$H$520,2,FALSE)</f>
        <v>Кузнецова Анастасия</v>
      </c>
      <c r="D33" s="95" t="str">
        <f>VLOOKUP(B33,'Уч дев'!$A$3:$H$520,3,FALSE)</f>
        <v>2004</v>
      </c>
      <c r="E33" s="95"/>
      <c r="F33" s="54" t="str">
        <f>VLOOKUP(B33,'Уч дев'!$A$3:$H$520,5,FALSE)</f>
        <v>Пензенская</v>
      </c>
      <c r="G33" s="73">
        <f>VLOOKUP(B33,'Уч дев'!$A$3:$H$520,6,FALSE)</f>
        <v>0</v>
      </c>
      <c r="H33" s="99" t="str">
        <f>VLOOKUP(B33,'Уч дев'!$A$3:$H$520,7,FALSE)</f>
        <v>ДЮСШ</v>
      </c>
      <c r="I33" s="51" t="str">
        <f t="shared" si="0"/>
        <v>1:11,6</v>
      </c>
      <c r="J33" s="277" t="str">
        <f t="shared" si="1"/>
        <v>1ю</v>
      </c>
      <c r="K33" s="277" t="s">
        <v>746</v>
      </c>
      <c r="L33" s="304">
        <v>1</v>
      </c>
      <c r="M33" s="305" t="s">
        <v>606</v>
      </c>
      <c r="N33" s="279">
        <f t="shared" si="2"/>
        <v>111.6</v>
      </c>
      <c r="O33" s="280" t="str">
        <f>VLOOKUP(B33,'Уч дев'!$A$3:$H$520,8,FALSE)</f>
        <v>Устинова Ю.В.</v>
      </c>
      <c r="P33" s="61">
        <v>4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5"/>
      <c r="AF33" s="55"/>
      <c r="AG33" s="55"/>
      <c r="AH33" s="55"/>
      <c r="AI33" s="55"/>
      <c r="AJ33" s="55"/>
      <c r="AK33" s="55"/>
    </row>
    <row r="34" spans="1:37" s="7" customFormat="1" ht="15" customHeight="1">
      <c r="A34" s="53">
        <v>22</v>
      </c>
      <c r="B34" s="53">
        <v>114</v>
      </c>
      <c r="C34" s="54" t="str">
        <f>VLOOKUP(B34,'Уч дев'!$A$3:$H$520,2,FALSE)</f>
        <v xml:space="preserve">Титова Дарья </v>
      </c>
      <c r="D34" s="95" t="str">
        <f>VLOOKUP(B34,'Уч дев'!$A$3:$H$520,3,FALSE)</f>
        <v>2004</v>
      </c>
      <c r="E34" s="95"/>
      <c r="F34" s="54" t="str">
        <f>VLOOKUP(B34,'Уч дев'!$A$3:$H$520,5,FALSE)</f>
        <v>Пензенская</v>
      </c>
      <c r="G34" s="73">
        <f>VLOOKUP(B34,'Уч дев'!$A$3:$H$520,6,FALSE)</f>
        <v>0</v>
      </c>
      <c r="H34" s="99" t="str">
        <f>VLOOKUP(B34,'Уч дев'!$A$3:$H$520,7,FALSE)</f>
        <v xml:space="preserve">Засечное </v>
      </c>
      <c r="I34" s="51" t="str">
        <f t="shared" si="0"/>
        <v>1:13,2</v>
      </c>
      <c r="J34" s="277" t="str">
        <f t="shared" si="1"/>
        <v>1ю</v>
      </c>
      <c r="K34" s="277" t="s">
        <v>746</v>
      </c>
      <c r="L34" s="304">
        <v>1</v>
      </c>
      <c r="M34" s="305" t="s">
        <v>626</v>
      </c>
      <c r="N34" s="279">
        <f t="shared" si="2"/>
        <v>113.2</v>
      </c>
      <c r="O34" s="280" t="str">
        <f>VLOOKUP(B34,'Уч дев'!$A$3:$H$520,8,FALSE)</f>
        <v>Чернышов А.В.</v>
      </c>
      <c r="P34" s="61" t="s">
        <v>146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5"/>
      <c r="AF34" s="55"/>
      <c r="AG34" s="55"/>
      <c r="AH34" s="55"/>
      <c r="AI34" s="55"/>
      <c r="AJ34" s="55"/>
      <c r="AK34" s="55"/>
    </row>
    <row r="35" spans="1:37" s="7" customFormat="1" ht="15" customHeight="1">
      <c r="A35" s="53">
        <v>23</v>
      </c>
      <c r="B35" s="53">
        <v>213</v>
      </c>
      <c r="C35" s="54" t="str">
        <f>VLOOKUP(B35,'Уч дев'!$A$3:$H$520,2,FALSE)</f>
        <v>Абрамова Вероника</v>
      </c>
      <c r="D35" s="95" t="str">
        <f>VLOOKUP(B35,'Уч дев'!$A$3:$H$520,3,FALSE)</f>
        <v>2003</v>
      </c>
      <c r="E35" s="95"/>
      <c r="F35" s="54" t="str">
        <f>VLOOKUP(B35,'Уч дев'!$A$3:$H$520,5,FALSE)</f>
        <v>Пензенская</v>
      </c>
      <c r="G35" s="73">
        <f>VLOOKUP(B35,'Уч дев'!$A$3:$H$520,6,FALSE)</f>
        <v>0</v>
      </c>
      <c r="H35" s="99" t="str">
        <f>VLOOKUP(B35,'Уч дев'!$A$3:$H$520,7,FALSE)</f>
        <v>ДЮСШ-6</v>
      </c>
      <c r="I35" s="51" t="str">
        <f t="shared" si="0"/>
        <v>1:13,6</v>
      </c>
      <c r="J35" s="277" t="str">
        <f t="shared" si="1"/>
        <v>1ю</v>
      </c>
      <c r="K35" s="277" t="s">
        <v>746</v>
      </c>
      <c r="L35" s="304">
        <v>1</v>
      </c>
      <c r="M35" s="305" t="s">
        <v>619</v>
      </c>
      <c r="N35" s="279">
        <f t="shared" si="2"/>
        <v>113.6</v>
      </c>
      <c r="O35" s="280" t="str">
        <f>VLOOKUP(B35,'Уч дев'!$A$3:$H$520,8,FALSE)</f>
        <v>Лелявин А.Ю.</v>
      </c>
      <c r="P35" s="285" t="s">
        <v>600</v>
      </c>
      <c r="Q35" s="286"/>
      <c r="R35" s="286"/>
      <c r="S35" s="286"/>
      <c r="T35" s="286"/>
      <c r="V35" s="5"/>
      <c r="W35" s="5"/>
      <c r="X35" s="21"/>
      <c r="AE35" s="11"/>
      <c r="AF35" s="11"/>
      <c r="AG35" s="11"/>
      <c r="AH35" s="11"/>
      <c r="AI35" s="11"/>
      <c r="AJ35" s="11"/>
      <c r="AK35" s="11"/>
    </row>
    <row r="36" spans="1:37" s="7" customFormat="1" ht="15" customHeight="1">
      <c r="A36" s="53">
        <v>24</v>
      </c>
      <c r="B36" s="53">
        <v>48</v>
      </c>
      <c r="C36" s="54" t="str">
        <f>VLOOKUP(B36,'Уч дев'!$A$3:$H$520,2,FALSE)</f>
        <v>Митронина Алевтина</v>
      </c>
      <c r="D36" s="95">
        <f>VLOOKUP(B36,'Уч дев'!$A$3:$H$520,3,FALSE)</f>
        <v>2004</v>
      </c>
      <c r="E36" s="95"/>
      <c r="F36" s="54" t="str">
        <f>VLOOKUP(B36,'Уч дев'!$A$3:$H$520,5,FALSE)</f>
        <v>Пензенская</v>
      </c>
      <c r="G36" s="73">
        <f>VLOOKUP(B36,'Уч дев'!$A$3:$H$520,6,FALSE)</f>
        <v>0</v>
      </c>
      <c r="H36" s="99" t="str">
        <f>VLOOKUP(B36,'Уч дев'!$A$3:$H$520,7,FALSE)</f>
        <v xml:space="preserve"> ДЮСШ, Пачелма </v>
      </c>
      <c r="I36" s="51" t="str">
        <f t="shared" si="0"/>
        <v>1:14,3</v>
      </c>
      <c r="J36" s="277" t="str">
        <f t="shared" si="1"/>
        <v>1ю</v>
      </c>
      <c r="K36" s="277" t="s">
        <v>746</v>
      </c>
      <c r="L36" s="304">
        <v>1</v>
      </c>
      <c r="M36" s="305" t="s">
        <v>628</v>
      </c>
      <c r="N36" s="279">
        <f t="shared" si="2"/>
        <v>114.3</v>
      </c>
      <c r="O36" s="280" t="str">
        <f>VLOOKUP(B36,'Уч дев'!$A$3:$H$520,8,FALSE)</f>
        <v>Казеева Ю.М.</v>
      </c>
      <c r="P36" s="61" t="s">
        <v>150</v>
      </c>
      <c r="Q36" s="53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5"/>
      <c r="AF36" s="55"/>
      <c r="AG36" s="55"/>
      <c r="AH36" s="55"/>
      <c r="AI36" s="55"/>
      <c r="AJ36" s="55"/>
      <c r="AK36" s="55"/>
    </row>
    <row r="37" spans="1:37" s="5" customFormat="1" ht="15" customHeight="1">
      <c r="A37" s="53">
        <v>25</v>
      </c>
      <c r="B37" s="53">
        <v>257</v>
      </c>
      <c r="C37" s="54" t="str">
        <f>VLOOKUP(B37,'Уч дев'!$A$3:$H$520,2,FALSE)</f>
        <v>Рябухина Дарья</v>
      </c>
      <c r="D37" s="95" t="str">
        <f>VLOOKUP(B37,'Уч дев'!$A$3:$H$520,3,FALSE)</f>
        <v>2003</v>
      </c>
      <c r="E37" s="95"/>
      <c r="F37" s="54" t="str">
        <f>VLOOKUP(B37,'Уч дев'!$A$3:$H$520,5,FALSE)</f>
        <v>Пензенская</v>
      </c>
      <c r="G37" s="73">
        <f>VLOOKUP(B37,'Уч дев'!$A$3:$H$520,6,FALSE)</f>
        <v>0</v>
      </c>
      <c r="H37" s="99" t="str">
        <f>VLOOKUP(B37,'Уч дев'!$A$3:$H$520,7,FALSE)</f>
        <v>ДЮСШ-6</v>
      </c>
      <c r="I37" s="51" t="str">
        <f t="shared" si="0"/>
        <v>1:15,3</v>
      </c>
      <c r="J37" s="277" t="str">
        <f t="shared" si="1"/>
        <v>1ю</v>
      </c>
      <c r="K37" s="277" t="s">
        <v>746</v>
      </c>
      <c r="L37" s="304">
        <v>1</v>
      </c>
      <c r="M37" s="305" t="s">
        <v>624</v>
      </c>
      <c r="N37" s="279">
        <f t="shared" si="2"/>
        <v>115.3</v>
      </c>
      <c r="O37" s="280" t="str">
        <f>VLOOKUP(B37,'Уч дев'!$A$3:$H$520,8,FALSE)</f>
        <v>Краснова И.Н.</v>
      </c>
      <c r="P37" s="61" t="s">
        <v>600</v>
      </c>
      <c r="AE37" s="55"/>
      <c r="AF37" s="55"/>
      <c r="AG37" s="55"/>
      <c r="AH37" s="55"/>
      <c r="AI37" s="55"/>
      <c r="AJ37" s="55"/>
      <c r="AK37" s="55"/>
    </row>
    <row r="38" spans="1:37" s="5" customFormat="1" ht="15" customHeight="1">
      <c r="A38" s="53">
        <v>26</v>
      </c>
      <c r="B38" s="53">
        <v>125</v>
      </c>
      <c r="C38" s="54" t="str">
        <f>VLOOKUP(B38,'Уч дев'!$A$3:$H$520,2,FALSE)</f>
        <v xml:space="preserve">Служаева Вика </v>
      </c>
      <c r="D38" s="95" t="str">
        <f>VLOOKUP(B38,'Уч дев'!$A$3:$H$520,3,FALSE)</f>
        <v>2003</v>
      </c>
      <c r="E38" s="95"/>
      <c r="F38" s="54" t="str">
        <f>VLOOKUP(B38,'Уч дев'!$A$3:$H$520,5,FALSE)</f>
        <v>Пензенская</v>
      </c>
      <c r="G38" s="73">
        <f>VLOOKUP(B38,'Уч дев'!$A$3:$H$520,6,FALSE)</f>
        <v>0</v>
      </c>
      <c r="H38" s="99" t="str">
        <f>VLOOKUP(B38,'Уч дев'!$A$3:$H$520,7,FALSE)</f>
        <v xml:space="preserve">Засечное </v>
      </c>
      <c r="I38" s="51" t="str">
        <f t="shared" si="0"/>
        <v>1:17,1</v>
      </c>
      <c r="J38" s="277" t="str">
        <f t="shared" si="1"/>
        <v>2ю</v>
      </c>
      <c r="K38" s="277" t="s">
        <v>746</v>
      </c>
      <c r="L38" s="304">
        <v>1</v>
      </c>
      <c r="M38" s="305" t="s">
        <v>627</v>
      </c>
      <c r="N38" s="279">
        <f t="shared" si="2"/>
        <v>117.1</v>
      </c>
      <c r="O38" s="280" t="str">
        <f>VLOOKUP(B38,'Уч дев'!$A$3:$H$520,8,FALSE)</f>
        <v>Чернышов А.В.</v>
      </c>
      <c r="P38" s="285" t="s">
        <v>147</v>
      </c>
      <c r="Q38" s="286"/>
      <c r="R38" s="53"/>
      <c r="S38" s="286"/>
      <c r="T38" s="286"/>
      <c r="U38" s="7"/>
      <c r="W38" s="7"/>
      <c r="X38" s="7"/>
      <c r="Y38" s="7"/>
      <c r="Z38" s="7"/>
      <c r="AA38" s="7"/>
      <c r="AB38" s="7"/>
      <c r="AC38" s="7"/>
      <c r="AD38" s="7"/>
      <c r="AE38" s="11"/>
      <c r="AF38" s="11"/>
      <c r="AG38" s="11"/>
      <c r="AH38" s="11"/>
      <c r="AI38" s="11"/>
      <c r="AJ38" s="11"/>
      <c r="AK38" s="11"/>
    </row>
    <row r="39" spans="1:37" s="5" customFormat="1" ht="15" customHeight="1">
      <c r="A39" s="53">
        <v>27</v>
      </c>
      <c r="B39" s="53">
        <v>117</v>
      </c>
      <c r="C39" s="54" t="str">
        <f>VLOOKUP(B39,'Уч дев'!$A$3:$H$520,2,FALSE)</f>
        <v xml:space="preserve">Халилова Альбина </v>
      </c>
      <c r="D39" s="95" t="str">
        <f>VLOOKUP(B39,'Уч дев'!$A$3:$H$520,3,FALSE)</f>
        <v>2003</v>
      </c>
      <c r="E39" s="95"/>
      <c r="F39" s="54" t="str">
        <f>VLOOKUP(B39,'Уч дев'!$A$3:$H$520,5,FALSE)</f>
        <v>Пензенская</v>
      </c>
      <c r="G39" s="73">
        <f>VLOOKUP(B39,'Уч дев'!$A$3:$H$520,6,FALSE)</f>
        <v>0</v>
      </c>
      <c r="H39" s="99" t="str">
        <f>VLOOKUP(B39,'Уч дев'!$A$3:$H$520,7,FALSE)</f>
        <v xml:space="preserve">Засечное </v>
      </c>
      <c r="I39" s="51" t="str">
        <f t="shared" si="0"/>
        <v>1:27,4</v>
      </c>
      <c r="J39" s="277" t="str">
        <f t="shared" si="1"/>
        <v>3ю</v>
      </c>
      <c r="K39" s="277" t="s">
        <v>746</v>
      </c>
      <c r="L39" s="304">
        <v>1</v>
      </c>
      <c r="M39" s="305" t="s">
        <v>616</v>
      </c>
      <c r="N39" s="279">
        <f t="shared" si="2"/>
        <v>127.4</v>
      </c>
      <c r="O39" s="280" t="str">
        <f>VLOOKUP(B39,'Уч дев'!$A$3:$H$520,8,FALSE)</f>
        <v>Чернышов А.В.</v>
      </c>
      <c r="P39" s="61" t="s">
        <v>600</v>
      </c>
      <c r="AE39" s="55"/>
      <c r="AF39" s="55"/>
      <c r="AG39" s="55"/>
      <c r="AH39" s="55"/>
      <c r="AI39" s="55"/>
      <c r="AJ39" s="55"/>
      <c r="AK39" s="55"/>
    </row>
    <row r="40" spans="1:37" s="7" customFormat="1" ht="15" customHeight="1">
      <c r="A40" s="53">
        <v>28</v>
      </c>
      <c r="B40" s="53">
        <v>53</v>
      </c>
      <c r="C40" s="54" t="str">
        <f>VLOOKUP(B40,'Уч дев'!$A$3:$H$520,2,FALSE)</f>
        <v>Щелчкова Елизавета</v>
      </c>
      <c r="D40" s="95">
        <f>VLOOKUP(B40,'Уч дев'!$A$3:$H$520,3,FALSE)</f>
        <v>2003</v>
      </c>
      <c r="E40" s="95"/>
      <c r="F40" s="54" t="str">
        <f>VLOOKUP(B40,'Уч дев'!$A$3:$H$520,5,FALSE)</f>
        <v>Пензенская</v>
      </c>
      <c r="G40" s="73">
        <f>VLOOKUP(B40,'Уч дев'!$A$3:$H$520,6,FALSE)</f>
        <v>0</v>
      </c>
      <c r="H40" s="99" t="str">
        <f>VLOOKUP(B40,'Уч дев'!$A$3:$H$520,7,FALSE)</f>
        <v xml:space="preserve"> ДЮСШ, Пачелма </v>
      </c>
      <c r="I40" s="51" t="str">
        <f t="shared" si="0"/>
        <v>1:32,4</v>
      </c>
      <c r="J40" s="277" t="str">
        <f t="shared" si="1"/>
        <v>бр</v>
      </c>
      <c r="K40" s="277" t="s">
        <v>746</v>
      </c>
      <c r="L40" s="304">
        <v>1</v>
      </c>
      <c r="M40" s="305" t="s">
        <v>622</v>
      </c>
      <c r="N40" s="279">
        <f t="shared" si="2"/>
        <v>132.4</v>
      </c>
      <c r="O40" s="280" t="str">
        <f>VLOOKUP(B40,'Уч дев'!$A$3:$H$520,8,FALSE)</f>
        <v>Казеева Ю.М.</v>
      </c>
      <c r="P40" s="61" t="s">
        <v>600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5"/>
      <c r="AF40" s="55"/>
      <c r="AG40" s="55"/>
      <c r="AH40" s="55"/>
      <c r="AI40" s="55"/>
      <c r="AJ40" s="55"/>
      <c r="AK40" s="55"/>
    </row>
    <row r="41" spans="1:37" s="7" customFormat="1" ht="15" customHeight="1">
      <c r="A41" s="53"/>
      <c r="B41" s="53">
        <v>139</v>
      </c>
      <c r="C41" s="54" t="str">
        <f>VLOOKUP(B41,'Уч дев'!$A$3:$H$520,2,FALSE)</f>
        <v>Зюзина Ирина</v>
      </c>
      <c r="D41" s="95" t="str">
        <f>VLOOKUP(B41,'Уч дев'!$A$3:$H$520,3,FALSE)</f>
        <v>2003</v>
      </c>
      <c r="E41" s="95"/>
      <c r="F41" s="54" t="str">
        <f>VLOOKUP(B41,'Уч дев'!$A$3:$H$520,5,FALSE)</f>
        <v>Пензенская</v>
      </c>
      <c r="G41" s="73">
        <f>VLOOKUP(B41,'Уч дев'!$A$3:$H$520,6,FALSE)</f>
        <v>0</v>
      </c>
      <c r="H41" s="99" t="str">
        <f>VLOOKUP(B41,'Уч дев'!$A$3:$H$520,7,FALSE)</f>
        <v>ДЮСШ-6</v>
      </c>
      <c r="I41" s="296" t="str">
        <f>CONCATENATE(L41,"",M41)</f>
        <v>дискв.163.3</v>
      </c>
      <c r="J41" s="277"/>
      <c r="K41" s="277" t="s">
        <v>746</v>
      </c>
      <c r="L41" s="304" t="s">
        <v>670</v>
      </c>
      <c r="M41" s="305"/>
      <c r="N41" s="279" t="e">
        <f t="shared" si="2"/>
        <v>#VALUE!</v>
      </c>
      <c r="O41" s="280" t="str">
        <f>VLOOKUP(B41,'Уч дев'!$A$3:$H$520,8,FALSE)</f>
        <v>Лелявин А.Ю.</v>
      </c>
      <c r="P41" s="61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5"/>
      <c r="AF41" s="55"/>
      <c r="AG41" s="55"/>
      <c r="AH41" s="55"/>
      <c r="AI41" s="55"/>
      <c r="AJ41" s="55"/>
      <c r="AK41" s="55"/>
    </row>
    <row r="42" spans="1:37" s="7" customFormat="1" ht="15" hidden="1" customHeight="1">
      <c r="A42" s="53"/>
      <c r="B42" s="53">
        <v>18</v>
      </c>
      <c r="C42" s="54" t="str">
        <f>VLOOKUP(B42,'Уч дев'!$A$3:$H$520,2,FALSE)</f>
        <v>Елисеева Полина</v>
      </c>
      <c r="D42" s="95" t="str">
        <f>VLOOKUP(B42,'Уч дев'!$A$3:$H$520,3,FALSE)</f>
        <v>2003</v>
      </c>
      <c r="E42" s="95"/>
      <c r="F42" s="54" t="str">
        <f>VLOOKUP(B42,'Уч дев'!$A$3:$H$520,5,FALSE)</f>
        <v>Самарская</v>
      </c>
      <c r="G42" s="73">
        <f>VLOOKUP(B42,'Уч дев'!$A$3:$H$520,6,FALSE)</f>
        <v>0</v>
      </c>
      <c r="H42" s="99" t="str">
        <f>VLOOKUP(B42,'Уч дев'!$A$3:$H$520,7,FALSE)</f>
        <v>Борская СШ-1</v>
      </c>
      <c r="I42" s="51" t="str">
        <f t="shared" si="0"/>
        <v>н.я:</v>
      </c>
      <c r="J42" s="277"/>
      <c r="K42" s="277"/>
      <c r="L42" s="304" t="s">
        <v>625</v>
      </c>
      <c r="M42" s="305"/>
      <c r="N42" s="279" t="e">
        <f t="shared" si="2"/>
        <v>#VALUE!</v>
      </c>
      <c r="O42" s="280"/>
      <c r="P42" s="61"/>
      <c r="Q42" s="53"/>
      <c r="R42" s="53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5"/>
      <c r="AF42" s="55"/>
      <c r="AG42" s="55"/>
      <c r="AH42" s="55"/>
      <c r="AI42" s="55"/>
      <c r="AJ42" s="55"/>
      <c r="AK42" s="55"/>
    </row>
    <row r="43" spans="1:37" s="7" customFormat="1" ht="15" hidden="1" customHeight="1">
      <c r="A43" s="53"/>
      <c r="B43" s="53" t="s">
        <v>564</v>
      </c>
      <c r="C43" s="54" t="str">
        <f>VLOOKUP(B43,'Уч дев'!$A$3:$H$520,2,FALSE)</f>
        <v>Донскова Алёна</v>
      </c>
      <c r="D43" s="95" t="str">
        <f>VLOOKUP(B43,'Уч дев'!$A$3:$H$520,3,FALSE)</f>
        <v>2003</v>
      </c>
      <c r="E43" s="95"/>
      <c r="F43" s="54" t="str">
        <f>VLOOKUP(B43,'Уч дев'!$A$3:$H$520,5,FALSE)</f>
        <v>Пензенская</v>
      </c>
      <c r="G43" s="73">
        <f>VLOOKUP(B43,'Уч дев'!$A$3:$H$520,6,FALSE)</f>
        <v>0</v>
      </c>
      <c r="H43" s="99" t="str">
        <f>VLOOKUP(B43,'Уч дев'!$A$3:$H$520,7,FALSE)</f>
        <v>КСШОР, ДЮСШ Пензенский</v>
      </c>
      <c r="I43" s="51" t="str">
        <f t="shared" si="0"/>
        <v>н.я:</v>
      </c>
      <c r="J43" s="277"/>
      <c r="K43" s="277"/>
      <c r="L43" s="304" t="s">
        <v>625</v>
      </c>
      <c r="M43" s="305"/>
      <c r="N43" s="279" t="e">
        <f t="shared" si="2"/>
        <v>#VALUE!</v>
      </c>
      <c r="O43" s="280" t="str">
        <f>VLOOKUP(B43,'Уч дев'!$A$3:$H$520,8,FALSE)</f>
        <v>Димаев Р.Р</v>
      </c>
      <c r="P43" s="285"/>
      <c r="Q43" s="286"/>
      <c r="R43" s="53"/>
      <c r="S43" s="286"/>
      <c r="T43" s="286"/>
      <c r="V43" s="5"/>
      <c r="AE43" s="11"/>
      <c r="AF43" s="11"/>
      <c r="AG43" s="11"/>
      <c r="AH43" s="11"/>
      <c r="AI43" s="11"/>
      <c r="AJ43" s="11"/>
      <c r="AK43" s="11"/>
    </row>
    <row r="44" spans="1:37" s="5" customFormat="1" ht="15" hidden="1" customHeight="1">
      <c r="A44" s="53"/>
      <c r="B44" s="53">
        <v>70</v>
      </c>
      <c r="C44" s="54" t="str">
        <f>VLOOKUP(B44,'Уч дев'!$A$3:$H$520,2,FALSE)</f>
        <v>Кузнецова Анастасия</v>
      </c>
      <c r="D44" s="95" t="str">
        <f>VLOOKUP(B44,'Уч дев'!$A$3:$H$520,3,FALSE)</f>
        <v>2004</v>
      </c>
      <c r="E44" s="95"/>
      <c r="F44" s="54" t="str">
        <f>VLOOKUP(B44,'Уч дев'!$A$3:$H$520,5,FALSE)</f>
        <v>Пензенская</v>
      </c>
      <c r="G44" s="73">
        <f>VLOOKUP(B44,'Уч дев'!$A$3:$H$520,6,FALSE)</f>
        <v>0</v>
      </c>
      <c r="H44" s="99" t="str">
        <f>VLOOKUP(B44,'Уч дев'!$A$3:$H$520,7,FALSE)</f>
        <v>ДЮСШ</v>
      </c>
      <c r="I44" s="51" t="str">
        <f t="shared" si="0"/>
        <v>н.я:</v>
      </c>
      <c r="J44" s="277"/>
      <c r="K44" s="277"/>
      <c r="L44" s="304" t="s">
        <v>625</v>
      </c>
      <c r="M44" s="305"/>
      <c r="N44" s="279" t="e">
        <f t="shared" si="2"/>
        <v>#VALUE!</v>
      </c>
      <c r="O44" s="280" t="str">
        <f>VLOOKUP(B44,'Уч дев'!$A$3:$H$520,8,FALSE)</f>
        <v>Устинова Ю.В.</v>
      </c>
      <c r="P44" s="61"/>
      <c r="Q44" s="53"/>
      <c r="AE44" s="55"/>
      <c r="AF44" s="55"/>
      <c r="AG44" s="55"/>
      <c r="AH44" s="55"/>
      <c r="AI44" s="55"/>
      <c r="AJ44" s="55"/>
      <c r="AK44" s="55"/>
    </row>
    <row r="45" spans="1:37" s="72" customFormat="1" ht="15.75" customHeight="1">
      <c r="A45" s="350" t="s">
        <v>74</v>
      </c>
      <c r="B45" s="350"/>
      <c r="C45" s="350"/>
      <c r="D45" s="350"/>
      <c r="E45" s="350"/>
      <c r="F45" s="350"/>
      <c r="G45" s="350"/>
      <c r="H45" s="350"/>
      <c r="I45" s="350"/>
      <c r="J45" s="350"/>
      <c r="K45" s="350"/>
      <c r="L45" s="350"/>
      <c r="M45" s="350"/>
      <c r="N45" s="350"/>
      <c r="O45" s="350"/>
      <c r="P45" s="350"/>
      <c r="Q45" s="350"/>
      <c r="R45" s="350"/>
      <c r="S45" s="350"/>
      <c r="T45" s="350"/>
      <c r="U45" s="60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</row>
    <row r="46" spans="1:37" s="72" customFormat="1" ht="15.75" customHeight="1">
      <c r="A46" s="351" t="s">
        <v>42</v>
      </c>
      <c r="B46" s="351"/>
      <c r="C46" s="351"/>
      <c r="D46" s="351"/>
      <c r="E46" s="351"/>
      <c r="F46" s="351"/>
      <c r="G46" s="351"/>
      <c r="H46" s="351"/>
      <c r="I46" s="351"/>
      <c r="J46" s="351"/>
      <c r="K46" s="351"/>
      <c r="L46" s="351"/>
      <c r="M46" s="351"/>
      <c r="N46" s="351"/>
      <c r="O46" s="351"/>
      <c r="P46" s="351"/>
      <c r="Q46" s="351"/>
      <c r="R46" s="351"/>
      <c r="S46" s="351"/>
      <c r="T46" s="351"/>
      <c r="U46" s="60"/>
      <c r="V46" s="60"/>
      <c r="W46" s="5"/>
      <c r="X46" s="21"/>
      <c r="AE46" s="84"/>
      <c r="AF46" s="84"/>
      <c r="AG46" s="84"/>
      <c r="AH46" s="84"/>
      <c r="AI46" s="84"/>
      <c r="AJ46" s="84"/>
      <c r="AK46" s="84"/>
    </row>
    <row r="47" spans="1:37" s="86" customFormat="1" ht="13.5" customHeight="1">
      <c r="A47" s="265"/>
      <c r="B47" s="258"/>
      <c r="C47" s="266"/>
      <c r="D47" s="267"/>
      <c r="E47" s="267"/>
      <c r="F47" s="269"/>
      <c r="G47" s="270"/>
      <c r="I47" s="257"/>
      <c r="J47" s="257"/>
      <c r="K47" s="253" t="s">
        <v>24</v>
      </c>
      <c r="L47" s="139"/>
      <c r="M47" s="203"/>
      <c r="N47" s="49"/>
      <c r="O47" s="28" t="s">
        <v>589</v>
      </c>
      <c r="P47" s="347" t="s">
        <v>29</v>
      </c>
      <c r="Q47" s="347"/>
      <c r="R47" s="348" t="s">
        <v>589</v>
      </c>
      <c r="S47" s="348"/>
      <c r="T47" s="348"/>
      <c r="U47" s="38"/>
      <c r="V47" s="5"/>
      <c r="W47" s="5"/>
      <c r="X47" s="21"/>
      <c r="AE47" s="136"/>
      <c r="AF47" s="136"/>
      <c r="AG47" s="136"/>
      <c r="AH47" s="136"/>
      <c r="AI47" s="136"/>
      <c r="AJ47" s="136"/>
      <c r="AK47" s="136"/>
    </row>
    <row r="48" spans="1:37" s="23" customFormat="1" ht="24.75" customHeight="1">
      <c r="A48" s="34" t="s">
        <v>671</v>
      </c>
      <c r="B48" s="34" t="s">
        <v>25</v>
      </c>
      <c r="C48" s="34" t="s">
        <v>3</v>
      </c>
      <c r="D48" s="94" t="s">
        <v>4</v>
      </c>
      <c r="E48" s="34" t="s">
        <v>5</v>
      </c>
      <c r="F48" s="34" t="s">
        <v>6</v>
      </c>
      <c r="G48" s="34" t="s">
        <v>7</v>
      </c>
      <c r="H48" s="85" t="s">
        <v>8</v>
      </c>
      <c r="I48" s="82" t="s">
        <v>10</v>
      </c>
      <c r="J48" s="83" t="s">
        <v>18</v>
      </c>
      <c r="K48" s="83" t="s">
        <v>57</v>
      </c>
      <c r="L48" s="94" t="s">
        <v>28</v>
      </c>
      <c r="M48" s="204" t="s">
        <v>22</v>
      </c>
      <c r="N48" s="81" t="s">
        <v>27</v>
      </c>
      <c r="O48" s="80" t="s">
        <v>11</v>
      </c>
      <c r="P48" s="349" t="s">
        <v>12</v>
      </c>
      <c r="Q48" s="349"/>
      <c r="R48" s="349"/>
      <c r="S48" s="294" t="s">
        <v>13</v>
      </c>
      <c r="T48" s="295" t="s">
        <v>2</v>
      </c>
      <c r="U48" s="100"/>
      <c r="V48" s="41"/>
      <c r="W48" s="41"/>
      <c r="X48" s="42"/>
      <c r="AE48" s="113"/>
      <c r="AF48" s="113"/>
      <c r="AG48" s="113"/>
      <c r="AH48" s="113"/>
      <c r="AI48" s="113"/>
      <c r="AJ48" s="113"/>
      <c r="AK48" s="113"/>
    </row>
    <row r="49" spans="1:37" s="5" customFormat="1" ht="15">
      <c r="A49" s="79">
        <v>1</v>
      </c>
      <c r="B49" s="53">
        <v>581</v>
      </c>
      <c r="C49" s="54" t="str">
        <f>VLOOKUP(B49,'Уч дев'!$A$3:$H$520,2,FALSE)</f>
        <v>Колобродова  Валерия</v>
      </c>
      <c r="D49" s="95" t="str">
        <f>VLOOKUP(B49,'Уч дев'!$A$3:$H$520,3,FALSE)</f>
        <v>2001</v>
      </c>
      <c r="E49" s="95" t="str">
        <f>VLOOKUP(B49,'Уч дев'!$A$3:$H$520,4,FALSE)</f>
        <v>КМС</v>
      </c>
      <c r="F49" s="54" t="str">
        <f>VLOOKUP(B49,'Уч дев'!$A$3:$H$520,5,FALSE)</f>
        <v>Тульская</v>
      </c>
      <c r="G49" s="73">
        <f>VLOOKUP(B49,'Уч дев'!$A$3:$H$520,6,FALSE)</f>
        <v>0</v>
      </c>
      <c r="H49" s="99" t="str">
        <f>VLOOKUP(B49,'Уч дев'!$A$3:$H$520,7,FALSE)</f>
        <v>ЦСП ТО</v>
      </c>
      <c r="I49" s="51" t="str">
        <f>CONCATENATE(L49,"",M49)</f>
        <v>58,7</v>
      </c>
      <c r="J49" s="277">
        <f t="shared" ref="J49:J77" si="3">LOOKUP(N49,$U$1:$AC$1,$U$2:$AC$2)</f>
        <v>1</v>
      </c>
      <c r="K49" s="277" t="s">
        <v>746</v>
      </c>
      <c r="L49" s="304"/>
      <c r="M49" s="305" t="s">
        <v>647</v>
      </c>
      <c r="N49" s="279">
        <f t="shared" ref="N49:N84" si="4">(L49*100)+M49</f>
        <v>58.7</v>
      </c>
      <c r="O49" s="280" t="str">
        <f>VLOOKUP(B49,'Уч дев'!$A$3:$H$520,8,FALSE)</f>
        <v>Фильчев А.В.</v>
      </c>
      <c r="P49" s="61" t="s">
        <v>146</v>
      </c>
      <c r="AE49" s="55"/>
      <c r="AF49" s="55"/>
      <c r="AG49" s="55"/>
      <c r="AH49" s="55"/>
      <c r="AI49" s="55"/>
      <c r="AJ49" s="55"/>
      <c r="AK49" s="55"/>
    </row>
    <row r="50" spans="1:37" s="5" customFormat="1" ht="15">
      <c r="A50" s="79">
        <v>1</v>
      </c>
      <c r="B50" s="53">
        <v>578</v>
      </c>
      <c r="C50" s="54" t="str">
        <f>VLOOKUP(B50,'Уч дев'!$A$3:$H$520,2,FALSE)</f>
        <v>Абаева Екатерина</v>
      </c>
      <c r="D50" s="95" t="str">
        <f>VLOOKUP(B50,'Уч дев'!$A$3:$H$520,3,FALSE)</f>
        <v>2000</v>
      </c>
      <c r="E50" s="95" t="str">
        <f>VLOOKUP(B50,'Уч дев'!$A$3:$H$520,4,FALSE)</f>
        <v>1</v>
      </c>
      <c r="F50" s="54" t="str">
        <f>VLOOKUP(B50,'Уч дев'!$A$3:$H$520,5,FALSE)</f>
        <v>Тульская</v>
      </c>
      <c r="G50" s="73">
        <f>VLOOKUP(B50,'Уч дев'!$A$3:$H$520,6,FALSE)</f>
        <v>0</v>
      </c>
      <c r="H50" s="99" t="str">
        <f>VLOOKUP(B50,'Уч дев'!$A$3:$H$520,7,FALSE)</f>
        <v>ЦСП ТО</v>
      </c>
      <c r="I50" s="51" t="str">
        <f>CONCATENATE(L50,"",M50)</f>
        <v>58,7</v>
      </c>
      <c r="J50" s="277">
        <f t="shared" si="3"/>
        <v>1</v>
      </c>
      <c r="K50" s="277" t="s">
        <v>746</v>
      </c>
      <c r="L50" s="304"/>
      <c r="M50" s="305" t="s">
        <v>647</v>
      </c>
      <c r="N50" s="279">
        <f t="shared" si="4"/>
        <v>58.7</v>
      </c>
      <c r="O50" s="280" t="str">
        <f>VLOOKUP(B50,'Уч дев'!$A$3:$H$520,8,FALSE)</f>
        <v>Ковтун Н.Н.</v>
      </c>
      <c r="P50" s="61" t="s">
        <v>146</v>
      </c>
      <c r="AE50" s="55"/>
      <c r="AF50" s="55"/>
      <c r="AG50" s="55"/>
      <c r="AH50" s="55"/>
      <c r="AI50" s="55"/>
      <c r="AJ50" s="55"/>
      <c r="AK50" s="55"/>
    </row>
    <row r="51" spans="1:37" s="5" customFormat="1" ht="15">
      <c r="A51" s="79">
        <v>3</v>
      </c>
      <c r="B51" s="53">
        <v>610</v>
      </c>
      <c r="C51" s="54" t="str">
        <f>VLOOKUP(B51,'Уч дев'!$A$3:$H$520,2,FALSE)</f>
        <v>Кулагина Анастасия</v>
      </c>
      <c r="D51" s="95" t="str">
        <f>VLOOKUP(B51,'Уч дев'!$A$3:$H$520,3,FALSE)</f>
        <v>2001</v>
      </c>
      <c r="E51" s="95" t="str">
        <f>VLOOKUP(B51,'Уч дев'!$A$3:$H$520,4,FALSE)</f>
        <v>1</v>
      </c>
      <c r="F51" s="54" t="str">
        <f>VLOOKUP(B51,'Уч дев'!$A$3:$H$520,5,FALSE)</f>
        <v>Саратовская</v>
      </c>
      <c r="G51" s="73">
        <f>VLOOKUP(B51,'Уч дев'!$A$3:$H$520,6,FALSE)</f>
        <v>0</v>
      </c>
      <c r="H51" s="99" t="str">
        <f>VLOOKUP(B51,'Уч дев'!$A$3:$H$520,7,FALSE)</f>
        <v>ДЮСШ Энгельс</v>
      </c>
      <c r="I51" s="51" t="str">
        <f>CONCATENATE(L51,"",M51)</f>
        <v>59,1</v>
      </c>
      <c r="J51" s="277">
        <f t="shared" si="3"/>
        <v>1</v>
      </c>
      <c r="K51" s="277" t="s">
        <v>746</v>
      </c>
      <c r="L51" s="304"/>
      <c r="M51" s="305" t="s">
        <v>648</v>
      </c>
      <c r="N51" s="279">
        <f t="shared" si="4"/>
        <v>59.1</v>
      </c>
      <c r="O51" s="280" t="str">
        <f>VLOOKUP(B51,'Уч дев'!$A$3:$H$520,8,FALSE)</f>
        <v>Ромашко М.А.</v>
      </c>
      <c r="P51" s="61" t="s">
        <v>147</v>
      </c>
      <c r="AE51" s="55"/>
      <c r="AF51" s="55"/>
      <c r="AG51" s="55"/>
      <c r="AH51" s="55"/>
      <c r="AI51" s="55"/>
      <c r="AJ51" s="55"/>
      <c r="AK51" s="55"/>
    </row>
    <row r="52" spans="1:37" s="5" customFormat="1" ht="15">
      <c r="A52" s="79">
        <v>4</v>
      </c>
      <c r="B52" s="53">
        <v>408</v>
      </c>
      <c r="C52" s="54" t="str">
        <f>VLOOKUP(B52,'Уч дев'!$A$3:$H$520,2,FALSE)</f>
        <v>Агеева Ирина</v>
      </c>
      <c r="D52" s="95" t="str">
        <f>VLOOKUP(B52,'Уч дев'!$A$3:$H$520,3,FALSE)</f>
        <v>2002</v>
      </c>
      <c r="E52" s="95" t="str">
        <f>VLOOKUP(B52,'Уч дев'!$A$3:$H$520,4,FALSE)</f>
        <v>1</v>
      </c>
      <c r="F52" s="54" t="str">
        <f>VLOOKUP(B52,'Уч дев'!$A$3:$H$520,5,FALSE)</f>
        <v>Пензенская</v>
      </c>
      <c r="G52" s="73">
        <f>VLOOKUP(B52,'Уч дев'!$A$3:$H$520,6,FALSE)</f>
        <v>0</v>
      </c>
      <c r="H52" s="99" t="str">
        <f>VLOOKUP(B52,'Уч дев'!$A$3:$H$520,7,FALSE)</f>
        <v>ДЮСШ-6</v>
      </c>
      <c r="I52" s="51" t="str">
        <f>CONCATENATE(L52,"",M52)</f>
        <v>59,6</v>
      </c>
      <c r="J52" s="277">
        <f t="shared" si="3"/>
        <v>1</v>
      </c>
      <c r="K52" s="277">
        <v>10</v>
      </c>
      <c r="L52" s="304"/>
      <c r="M52" s="305" t="s">
        <v>650</v>
      </c>
      <c r="N52" s="279">
        <f t="shared" si="4"/>
        <v>59.6</v>
      </c>
      <c r="O52" s="280" t="str">
        <f>VLOOKUP(B52,'Уч дев'!$A$3:$H$520,8,FALSE)</f>
        <v>Гарынов А.А</v>
      </c>
      <c r="P52" s="61" t="s">
        <v>147</v>
      </c>
      <c r="AE52" s="55"/>
      <c r="AF52" s="55"/>
      <c r="AG52" s="55"/>
      <c r="AH52" s="55"/>
      <c r="AI52" s="55"/>
      <c r="AJ52" s="55"/>
      <c r="AK52" s="55"/>
    </row>
    <row r="53" spans="1:37" s="5" customFormat="1" ht="15">
      <c r="A53" s="79">
        <v>5</v>
      </c>
      <c r="B53" s="53">
        <v>962</v>
      </c>
      <c r="C53" s="54" t="str">
        <f>VLOOKUP(B53,'Уч дев'!$A$3:$H$520,2,FALSE)</f>
        <v>Вдовенко Дарья</v>
      </c>
      <c r="D53" s="95" t="str">
        <f>VLOOKUP(B53,'Уч дев'!$A$3:$H$520,3,FALSE)</f>
        <v>2001</v>
      </c>
      <c r="E53" s="95" t="str">
        <f>VLOOKUP(B53,'Уч дев'!$A$3:$H$520,4,FALSE)</f>
        <v>1</v>
      </c>
      <c r="F53" s="54" t="str">
        <f>VLOOKUP(B53,'Уч дев'!$A$3:$H$520,5,FALSE)</f>
        <v>Саратовская</v>
      </c>
      <c r="G53" s="73">
        <f>VLOOKUP(B53,'Уч дев'!$A$3:$H$520,6,FALSE)</f>
        <v>0</v>
      </c>
      <c r="H53" s="99" t="str">
        <f>VLOOKUP(B53,'Уч дев'!$A$3:$H$520,7,FALSE)</f>
        <v>СДЮСШОР-6</v>
      </c>
      <c r="I53" s="51" t="str">
        <f t="shared" ref="I53:I84" si="5">CONCATENATE(L53,":",M53)</f>
        <v>1:01,0</v>
      </c>
      <c r="J53" s="277">
        <f t="shared" si="3"/>
        <v>1</v>
      </c>
      <c r="K53" s="277" t="s">
        <v>746</v>
      </c>
      <c r="L53" s="304">
        <v>1</v>
      </c>
      <c r="M53" s="305" t="s">
        <v>657</v>
      </c>
      <c r="N53" s="279">
        <f t="shared" si="4"/>
        <v>101</v>
      </c>
      <c r="O53" s="280" t="str">
        <f>VLOOKUP(B53,'Уч дев'!$A$3:$H$520,8,FALSE)</f>
        <v>Тихненко С.Г.</v>
      </c>
      <c r="P53" s="61" t="s">
        <v>146</v>
      </c>
      <c r="AE53" s="55"/>
      <c r="AF53" s="55"/>
      <c r="AG53" s="55"/>
      <c r="AH53" s="55"/>
      <c r="AI53" s="55"/>
      <c r="AJ53" s="55"/>
      <c r="AK53" s="55"/>
    </row>
    <row r="54" spans="1:37" s="5" customFormat="1" ht="15">
      <c r="A54" s="79">
        <v>6</v>
      </c>
      <c r="B54" s="53">
        <v>504</v>
      </c>
      <c r="C54" s="54" t="str">
        <f>VLOOKUP(B54,'Уч дев'!$A$3:$H$520,2,FALSE)</f>
        <v>Осина Полина</v>
      </c>
      <c r="D54" s="95" t="str">
        <f>VLOOKUP(B54,'Уч дев'!$A$3:$H$520,3,FALSE)</f>
        <v>2002</v>
      </c>
      <c r="E54" s="95">
        <f>VLOOKUP(B54,'Уч дев'!$A$3:$H$520,4,FALSE)</f>
        <v>1</v>
      </c>
      <c r="F54" s="54" t="str">
        <f>VLOOKUP(B54,'Уч дев'!$A$3:$H$520,5,FALSE)</f>
        <v>Самарская</v>
      </c>
      <c r="G54" s="73">
        <f>VLOOKUP(B54,'Уч дев'!$A$3:$H$520,6,FALSE)</f>
        <v>0</v>
      </c>
      <c r="H54" s="99" t="str">
        <f>VLOOKUP(B54,'Уч дев'!$A$3:$H$520,7,FALSE)</f>
        <v>ЦСКА Самара</v>
      </c>
      <c r="I54" s="51" t="str">
        <f t="shared" si="5"/>
        <v>1:01,3</v>
      </c>
      <c r="J54" s="277">
        <f t="shared" si="3"/>
        <v>1</v>
      </c>
      <c r="K54" s="277" t="s">
        <v>746</v>
      </c>
      <c r="L54" s="304">
        <v>1</v>
      </c>
      <c r="M54" s="305" t="s">
        <v>651</v>
      </c>
      <c r="N54" s="279">
        <f t="shared" si="4"/>
        <v>101.3</v>
      </c>
      <c r="O54" s="280" t="str">
        <f>VLOOKUP(B54,'Уч дев'!$A$3:$H$520,8,FALSE)</f>
        <v>Гришкина В. П.</v>
      </c>
      <c r="P54" s="61" t="s">
        <v>146</v>
      </c>
      <c r="AE54" s="55"/>
      <c r="AF54" s="55"/>
      <c r="AG54" s="55"/>
      <c r="AH54" s="55"/>
      <c r="AI54" s="55"/>
      <c r="AJ54" s="55"/>
      <c r="AK54" s="55"/>
    </row>
    <row r="55" spans="1:37" s="5" customFormat="1" ht="15">
      <c r="A55" s="79">
        <v>7</v>
      </c>
      <c r="B55" s="53">
        <v>479</v>
      </c>
      <c r="C55" s="54" t="str">
        <f>VLOOKUP(B55,'Уч дев'!$A$3:$H$520,2,FALSE)</f>
        <v>Березина Анастасия</v>
      </c>
      <c r="D55" s="95" t="str">
        <f>VLOOKUP(B55,'Уч дев'!$A$3:$H$520,3,FALSE)</f>
        <v>2001</v>
      </c>
      <c r="E55" s="95" t="str">
        <f>VLOOKUP(B55,'Уч дев'!$A$3:$H$520,4,FALSE)</f>
        <v>1</v>
      </c>
      <c r="F55" s="54" t="str">
        <f>VLOOKUP(B55,'Уч дев'!$A$3:$H$520,5,FALSE)</f>
        <v>Пензенская</v>
      </c>
      <c r="G55" s="73">
        <f>VLOOKUP(B55,'Уч дев'!$A$3:$H$520,6,FALSE)</f>
        <v>0</v>
      </c>
      <c r="H55" s="99" t="str">
        <f>VLOOKUP(B55,'Уч дев'!$A$3:$H$520,7,FALSE)</f>
        <v>ДЮСШ-6</v>
      </c>
      <c r="I55" s="51" t="str">
        <f t="shared" si="5"/>
        <v>1:02,8</v>
      </c>
      <c r="J55" s="277">
        <f t="shared" si="3"/>
        <v>2</v>
      </c>
      <c r="K55" s="277" t="s">
        <v>746</v>
      </c>
      <c r="L55" s="304">
        <v>1</v>
      </c>
      <c r="M55" s="305" t="s">
        <v>649</v>
      </c>
      <c r="N55" s="279">
        <f t="shared" si="4"/>
        <v>102.8</v>
      </c>
      <c r="O55" s="280" t="str">
        <f>VLOOKUP(B55,'Уч дев'!$A$3:$H$520,8,FALSE)</f>
        <v>Красновы Р.Б. К.И.</v>
      </c>
      <c r="P55" s="61" t="s">
        <v>150</v>
      </c>
      <c r="AE55" s="55"/>
      <c r="AF55" s="55"/>
      <c r="AG55" s="55"/>
      <c r="AH55" s="55"/>
      <c r="AI55" s="55"/>
      <c r="AJ55" s="55"/>
      <c r="AK55" s="55"/>
    </row>
    <row r="56" spans="1:37" s="5" customFormat="1" ht="15">
      <c r="A56" s="79">
        <v>8</v>
      </c>
      <c r="B56" s="53">
        <v>961</v>
      </c>
      <c r="C56" s="54" t="str">
        <f>VLOOKUP(B56,'Уч дев'!$A$3:$H$520,2,FALSE)</f>
        <v>Жаринова Елена</v>
      </c>
      <c r="D56" s="95" t="str">
        <f>VLOOKUP(B56,'Уч дев'!$A$3:$H$520,3,FALSE)</f>
        <v>2002</v>
      </c>
      <c r="E56" s="95" t="str">
        <f>VLOOKUP(B56,'Уч дев'!$A$3:$H$520,4,FALSE)</f>
        <v>2</v>
      </c>
      <c r="F56" s="54" t="str">
        <f>VLOOKUP(B56,'Уч дев'!$A$3:$H$520,5,FALSE)</f>
        <v>Саратовская</v>
      </c>
      <c r="G56" s="73">
        <f>VLOOKUP(B56,'Уч дев'!$A$3:$H$520,6,FALSE)</f>
        <v>0</v>
      </c>
      <c r="H56" s="99" t="str">
        <f>VLOOKUP(B56,'Уч дев'!$A$3:$H$520,7,FALSE)</f>
        <v>СДЮСШОР-6</v>
      </c>
      <c r="I56" s="51" t="str">
        <f t="shared" si="5"/>
        <v>1:03,0</v>
      </c>
      <c r="J56" s="277">
        <f t="shared" si="3"/>
        <v>2</v>
      </c>
      <c r="K56" s="277" t="s">
        <v>746</v>
      </c>
      <c r="L56" s="304">
        <v>1</v>
      </c>
      <c r="M56" s="305" t="s">
        <v>655</v>
      </c>
      <c r="N56" s="279">
        <f t="shared" si="4"/>
        <v>103</v>
      </c>
      <c r="O56" s="280" t="str">
        <f>VLOOKUP(B56,'Уч дев'!$A$3:$H$520,8,FALSE)</f>
        <v>Тихненко С.Г.</v>
      </c>
      <c r="P56" s="61" t="s">
        <v>146</v>
      </c>
      <c r="AE56" s="55"/>
      <c r="AF56" s="55"/>
      <c r="AG56" s="55"/>
      <c r="AH56" s="55"/>
      <c r="AI56" s="55"/>
      <c r="AJ56" s="55"/>
      <c r="AK56" s="55"/>
    </row>
    <row r="57" spans="1:37" s="5" customFormat="1" ht="15">
      <c r="A57" s="79">
        <v>9</v>
      </c>
      <c r="B57" s="53">
        <v>556</v>
      </c>
      <c r="C57" s="54" t="str">
        <f>VLOOKUP(B57,'Уч дев'!$A$3:$H$520,2,FALSE)</f>
        <v>Кудашкина Яна</v>
      </c>
      <c r="D57" s="95" t="str">
        <f>VLOOKUP(B57,'Уч дев'!$A$3:$H$520,3,FALSE)</f>
        <v>2002</v>
      </c>
      <c r="E57" s="95">
        <f>VLOOKUP(B57,'Уч дев'!$A$3:$H$520,4,FALSE)</f>
        <v>2</v>
      </c>
      <c r="F57" s="54" t="str">
        <f>VLOOKUP(B57,'Уч дев'!$A$3:$H$520,5,FALSE)</f>
        <v>Самарская</v>
      </c>
      <c r="G57" s="73">
        <f>VLOOKUP(B57,'Уч дев'!$A$3:$H$520,6,FALSE)</f>
        <v>0</v>
      </c>
      <c r="H57" s="99" t="str">
        <f>VLOOKUP(B57,'Уч дев'!$A$3:$H$520,7,FALSE)</f>
        <v xml:space="preserve"> СДЮСШОР-2</v>
      </c>
      <c r="I57" s="51" t="str">
        <f t="shared" si="5"/>
        <v>1:03,9</v>
      </c>
      <c r="J57" s="277">
        <f t="shared" si="3"/>
        <v>2</v>
      </c>
      <c r="K57" s="277" t="s">
        <v>746</v>
      </c>
      <c r="L57" s="304">
        <v>1</v>
      </c>
      <c r="M57" s="305" t="s">
        <v>656</v>
      </c>
      <c r="N57" s="279">
        <f t="shared" si="4"/>
        <v>103.9</v>
      </c>
      <c r="O57" s="280" t="str">
        <f>VLOOKUP(B57,'Уч дев'!$A$3:$H$520,8,FALSE)</f>
        <v>Зайцев И. С., Андронов Ю.В.</v>
      </c>
      <c r="P57" s="61" t="s">
        <v>147</v>
      </c>
      <c r="AE57" s="55"/>
      <c r="AF57" s="55"/>
      <c r="AG57" s="55"/>
      <c r="AH57" s="55"/>
      <c r="AI57" s="55"/>
      <c r="AJ57" s="55"/>
      <c r="AK57" s="55"/>
    </row>
    <row r="58" spans="1:37" s="5" customFormat="1" ht="15">
      <c r="A58" s="79">
        <v>10</v>
      </c>
      <c r="B58" s="53">
        <v>963</v>
      </c>
      <c r="C58" s="54" t="str">
        <f>VLOOKUP(B58,'Уч дев'!$A$3:$H$520,2,FALSE)</f>
        <v>Иванова Анастасия</v>
      </c>
      <c r="D58" s="95" t="str">
        <f>VLOOKUP(B58,'Уч дев'!$A$3:$H$520,3,FALSE)</f>
        <v>2001</v>
      </c>
      <c r="E58" s="95" t="str">
        <f>VLOOKUP(B58,'Уч дев'!$A$3:$H$520,4,FALSE)</f>
        <v>1</v>
      </c>
      <c r="F58" s="54" t="str">
        <f>VLOOKUP(B58,'Уч дев'!$A$3:$H$520,5,FALSE)</f>
        <v>Саратовская</v>
      </c>
      <c r="G58" s="73">
        <f>VLOOKUP(B58,'Уч дев'!$A$3:$H$520,6,FALSE)</f>
        <v>0</v>
      </c>
      <c r="H58" s="99" t="str">
        <f>VLOOKUP(B58,'Уч дев'!$A$3:$H$520,7,FALSE)</f>
        <v>СДЮСШОР-6</v>
      </c>
      <c r="I58" s="51" t="str">
        <f t="shared" si="5"/>
        <v>1:04,4</v>
      </c>
      <c r="J58" s="277">
        <f t="shared" si="3"/>
        <v>2</v>
      </c>
      <c r="K58" s="277" t="s">
        <v>746</v>
      </c>
      <c r="L58" s="304">
        <v>1</v>
      </c>
      <c r="M58" s="305" t="s">
        <v>617</v>
      </c>
      <c r="N58" s="279">
        <f t="shared" si="4"/>
        <v>104.4</v>
      </c>
      <c r="O58" s="280" t="str">
        <f>VLOOKUP(B58,'Уч дев'!$A$3:$H$520,8,FALSE)</f>
        <v>Тихненко С.Г.</v>
      </c>
      <c r="P58" s="61" t="s">
        <v>146</v>
      </c>
      <c r="AE58" s="55"/>
      <c r="AF58" s="55"/>
      <c r="AG58" s="55"/>
      <c r="AH58" s="55"/>
      <c r="AI58" s="55"/>
      <c r="AJ58" s="55"/>
      <c r="AK58" s="55"/>
    </row>
    <row r="59" spans="1:37" s="5" customFormat="1" ht="15">
      <c r="A59" s="79">
        <v>11</v>
      </c>
      <c r="B59" s="53">
        <v>331</v>
      </c>
      <c r="C59" s="54" t="str">
        <f>VLOOKUP(B59,'Уч дев'!$A$3:$H$520,2,FALSE)</f>
        <v>Серебрякова Влада</v>
      </c>
      <c r="D59" s="95" t="str">
        <f>VLOOKUP(B59,'Уч дев'!$A$3:$H$520,3,FALSE)</f>
        <v>2002</v>
      </c>
      <c r="E59" s="95" t="str">
        <f>VLOOKUP(B59,'Уч дев'!$A$3:$H$520,4,FALSE)</f>
        <v>2</v>
      </c>
      <c r="F59" s="54" t="str">
        <f>VLOOKUP(B59,'Уч дев'!$A$3:$H$520,5,FALSE)</f>
        <v>Пензенская</v>
      </c>
      <c r="G59" s="73">
        <f>VLOOKUP(B59,'Уч дев'!$A$3:$H$520,6,FALSE)</f>
        <v>0</v>
      </c>
      <c r="H59" s="99" t="str">
        <f>VLOOKUP(B59,'Уч дев'!$A$3:$H$520,7,FALSE)</f>
        <v>КСШОР</v>
      </c>
      <c r="I59" s="51" t="str">
        <f t="shared" si="5"/>
        <v>1:05,5</v>
      </c>
      <c r="J59" s="277">
        <f t="shared" si="3"/>
        <v>2</v>
      </c>
      <c r="K59" s="277" t="s">
        <v>746</v>
      </c>
      <c r="L59" s="304">
        <v>1</v>
      </c>
      <c r="M59" s="305" t="s">
        <v>658</v>
      </c>
      <c r="N59" s="279">
        <f t="shared" si="4"/>
        <v>105.5</v>
      </c>
      <c r="O59" s="280" t="str">
        <f>VLOOKUP(B59,'Уч дев'!$A$3:$H$520,8,FALSE)</f>
        <v>Кузнецов В.Б</v>
      </c>
      <c r="P59" s="61" t="s">
        <v>147</v>
      </c>
      <c r="AE59" s="55"/>
      <c r="AF59" s="55"/>
      <c r="AG59" s="55"/>
      <c r="AH59" s="55"/>
      <c r="AI59" s="55"/>
      <c r="AJ59" s="55"/>
      <c r="AK59" s="55"/>
    </row>
    <row r="60" spans="1:37" s="5" customFormat="1" ht="15">
      <c r="A60" s="79">
        <v>12</v>
      </c>
      <c r="B60" s="53">
        <v>573</v>
      </c>
      <c r="C60" s="54" t="str">
        <f>VLOOKUP(B60,'Уч дев'!$A$3:$H$520,2,FALSE)</f>
        <v>Коновалова Екатерина</v>
      </c>
      <c r="D60" s="95" t="str">
        <f>VLOOKUP(B60,'Уч дев'!$A$3:$H$520,3,FALSE)</f>
        <v>2001</v>
      </c>
      <c r="E60" s="95"/>
      <c r="F60" s="54" t="str">
        <f>VLOOKUP(B60,'Уч дев'!$A$3:$H$520,5,FALSE)</f>
        <v>Тамбовская</v>
      </c>
      <c r="G60" s="73">
        <f>VLOOKUP(B60,'Уч дев'!$A$3:$H$520,6,FALSE)</f>
        <v>0</v>
      </c>
      <c r="H60" s="99" t="str">
        <f>VLOOKUP(B60,'Уч дев'!$A$3:$H$520,7,FALSE)</f>
        <v>ДЮСШ-2 Котовск</v>
      </c>
      <c r="I60" s="51" t="str">
        <f t="shared" si="5"/>
        <v>1:05,8</v>
      </c>
      <c r="J60" s="277">
        <f t="shared" si="3"/>
        <v>2</v>
      </c>
      <c r="K60" s="277" t="s">
        <v>746</v>
      </c>
      <c r="L60" s="304">
        <v>1</v>
      </c>
      <c r="M60" s="305" t="s">
        <v>659</v>
      </c>
      <c r="N60" s="279">
        <f t="shared" si="4"/>
        <v>105.8</v>
      </c>
      <c r="O60" s="280" t="str">
        <f>VLOOKUP(B60,'Уч дев'!$A$3:$H$520,8,FALSE)</f>
        <v>Лукьянова С.А</v>
      </c>
      <c r="P60" s="61" t="s">
        <v>150</v>
      </c>
      <c r="AE60" s="55"/>
      <c r="AF60" s="55"/>
      <c r="AG60" s="55"/>
      <c r="AH60" s="55"/>
      <c r="AI60" s="55"/>
      <c r="AJ60" s="55"/>
      <c r="AK60" s="55"/>
    </row>
    <row r="61" spans="1:37" s="5" customFormat="1" ht="15">
      <c r="A61" s="79">
        <v>13</v>
      </c>
      <c r="B61" s="53">
        <v>240</v>
      </c>
      <c r="C61" s="54" t="str">
        <f>VLOOKUP(B61,'Уч дев'!$A$3:$H$520,2,FALSE)</f>
        <v>Лазарчева Валерия</v>
      </c>
      <c r="D61" s="95" t="str">
        <f>VLOOKUP(B61,'Уч дев'!$A$3:$H$520,3,FALSE)</f>
        <v>2001</v>
      </c>
      <c r="E61" s="95" t="str">
        <f>VLOOKUP(B61,'Уч дев'!$A$3:$H$520,4,FALSE)</f>
        <v>1</v>
      </c>
      <c r="F61" s="54" t="str">
        <f>VLOOKUP(B61,'Уч дев'!$A$3:$H$520,5,FALSE)</f>
        <v>Пензенская</v>
      </c>
      <c r="G61" s="73">
        <f>VLOOKUP(B61,'Уч дев'!$A$3:$H$520,6,FALSE)</f>
        <v>0</v>
      </c>
      <c r="H61" s="99" t="str">
        <f>VLOOKUP(B61,'Уч дев'!$A$3:$H$520,7,FALSE)</f>
        <v>СДЮСШОР Заречный</v>
      </c>
      <c r="I61" s="51" t="str">
        <f t="shared" si="5"/>
        <v>1:05,9</v>
      </c>
      <c r="J61" s="277">
        <f t="shared" si="3"/>
        <v>2</v>
      </c>
      <c r="K61" s="277" t="s">
        <v>746</v>
      </c>
      <c r="L61" s="304">
        <v>1</v>
      </c>
      <c r="M61" s="305" t="s">
        <v>652</v>
      </c>
      <c r="N61" s="279">
        <f t="shared" si="4"/>
        <v>105.9</v>
      </c>
      <c r="O61" s="280" t="str">
        <f>VLOOKUP(B61,'Уч дев'!$A$3:$H$520,8,FALSE)</f>
        <v>Жиженкова С.С.</v>
      </c>
      <c r="P61" s="61" t="s">
        <v>147</v>
      </c>
      <c r="AE61" s="55"/>
      <c r="AF61" s="55"/>
      <c r="AG61" s="55"/>
      <c r="AH61" s="55"/>
      <c r="AI61" s="55"/>
      <c r="AJ61" s="55"/>
      <c r="AK61" s="55"/>
    </row>
    <row r="62" spans="1:37" s="5" customFormat="1" ht="15">
      <c r="A62" s="79">
        <v>13</v>
      </c>
      <c r="B62" s="53">
        <v>555</v>
      </c>
      <c r="C62" s="54" t="str">
        <f>VLOOKUP(B62,'Уч дев'!$A$3:$H$520,2,FALSE)</f>
        <v>Лялюхина Анна</v>
      </c>
      <c r="D62" s="95" t="str">
        <f>VLOOKUP(B62,'Уч дев'!$A$3:$H$520,3,FALSE)</f>
        <v>2002</v>
      </c>
      <c r="E62" s="95">
        <f>VLOOKUP(B62,'Уч дев'!$A$3:$H$520,4,FALSE)</f>
        <v>2</v>
      </c>
      <c r="F62" s="54" t="str">
        <f>VLOOKUP(B62,'Уч дев'!$A$3:$H$520,5,FALSE)</f>
        <v>Самарская</v>
      </c>
      <c r="G62" s="73">
        <f>VLOOKUP(B62,'Уч дев'!$A$3:$H$520,6,FALSE)</f>
        <v>0</v>
      </c>
      <c r="H62" s="99" t="str">
        <f>VLOOKUP(B62,'Уч дев'!$A$3:$H$520,7,FALSE)</f>
        <v xml:space="preserve"> СДЮСШОР-2</v>
      </c>
      <c r="I62" s="51" t="str">
        <f t="shared" si="5"/>
        <v>1:05,9</v>
      </c>
      <c r="J62" s="277">
        <f t="shared" si="3"/>
        <v>2</v>
      </c>
      <c r="K62" s="277" t="s">
        <v>746</v>
      </c>
      <c r="L62" s="304">
        <v>1</v>
      </c>
      <c r="M62" s="305" t="s">
        <v>652</v>
      </c>
      <c r="N62" s="279">
        <f t="shared" si="4"/>
        <v>105.9</v>
      </c>
      <c r="O62" s="280" t="str">
        <f>VLOOKUP(B62,'Уч дев'!$A$3:$H$520,8,FALSE)</f>
        <v>Зайцев И. С., Андронов Ю.В.</v>
      </c>
      <c r="P62" s="61" t="s">
        <v>147</v>
      </c>
      <c r="AE62" s="55"/>
      <c r="AF62" s="55"/>
      <c r="AG62" s="55"/>
      <c r="AH62" s="55"/>
      <c r="AI62" s="55"/>
      <c r="AJ62" s="55"/>
      <c r="AK62" s="55"/>
    </row>
    <row r="63" spans="1:37" s="5" customFormat="1" ht="15">
      <c r="A63" s="79">
        <v>15</v>
      </c>
      <c r="B63" s="53">
        <v>444</v>
      </c>
      <c r="C63" s="54" t="str">
        <f>VLOOKUP(B63,'Уч дев'!$A$3:$H$520,2,FALSE)</f>
        <v>Степанова Дарья</v>
      </c>
      <c r="D63" s="95" t="str">
        <f>VLOOKUP(B63,'Уч дев'!$A$3:$H$520,3,FALSE)</f>
        <v>2001</v>
      </c>
      <c r="E63" s="95"/>
      <c r="F63" s="54" t="str">
        <f>VLOOKUP(B63,'Уч дев'!$A$3:$H$520,5,FALSE)</f>
        <v>Пензенская</v>
      </c>
      <c r="G63" s="73">
        <f>VLOOKUP(B63,'Уч дев'!$A$3:$H$520,6,FALSE)</f>
        <v>0</v>
      </c>
      <c r="H63" s="99" t="str">
        <f>VLOOKUP(B63,'Уч дев'!$A$3:$H$520,7,FALSE)</f>
        <v>ДЮСШ-6</v>
      </c>
      <c r="I63" s="51" t="str">
        <f t="shared" si="5"/>
        <v>1:06,1</v>
      </c>
      <c r="J63" s="277">
        <f t="shared" si="3"/>
        <v>3</v>
      </c>
      <c r="K63" s="277" t="s">
        <v>746</v>
      </c>
      <c r="L63" s="304">
        <v>1</v>
      </c>
      <c r="M63" s="305" t="s">
        <v>607</v>
      </c>
      <c r="N63" s="279">
        <f t="shared" si="4"/>
        <v>106.1</v>
      </c>
      <c r="O63" s="280" t="str">
        <f>VLOOKUP(B63,'Уч дев'!$A$3:$H$520,8,FALSE)</f>
        <v>Дубоносова С.В.</v>
      </c>
      <c r="P63" s="61" t="s">
        <v>150</v>
      </c>
      <c r="AE63" s="55"/>
      <c r="AF63" s="55"/>
      <c r="AG63" s="55"/>
      <c r="AH63" s="55"/>
      <c r="AI63" s="55"/>
      <c r="AJ63" s="55"/>
      <c r="AK63" s="55"/>
    </row>
    <row r="64" spans="1:37" s="5" customFormat="1" ht="15">
      <c r="A64" s="79">
        <v>16</v>
      </c>
      <c r="B64" s="53">
        <v>960</v>
      </c>
      <c r="C64" s="54" t="str">
        <f>VLOOKUP(B64,'Уч дев'!$A$3:$H$520,2,FALSE)</f>
        <v>Давлятшина Дания</v>
      </c>
      <c r="D64" s="95" t="str">
        <f>VLOOKUP(B64,'Уч дев'!$A$3:$H$520,3,FALSE)</f>
        <v>2001</v>
      </c>
      <c r="E64" s="95" t="str">
        <f>VLOOKUP(B64,'Уч дев'!$A$3:$H$520,4,FALSE)</f>
        <v>2</v>
      </c>
      <c r="F64" s="54" t="str">
        <f>VLOOKUP(B64,'Уч дев'!$A$3:$H$520,5,FALSE)</f>
        <v>Саратовская</v>
      </c>
      <c r="G64" s="73">
        <f>VLOOKUP(B64,'Уч дев'!$A$3:$H$520,6,FALSE)</f>
        <v>0</v>
      </c>
      <c r="H64" s="99" t="str">
        <f>VLOOKUP(B64,'Уч дев'!$A$3:$H$520,7,FALSE)</f>
        <v>СДЮСШОР-6</v>
      </c>
      <c r="I64" s="51" t="str">
        <f t="shared" si="5"/>
        <v>1:06,2</v>
      </c>
      <c r="J64" s="277">
        <f t="shared" si="3"/>
        <v>3</v>
      </c>
      <c r="K64" s="277" t="s">
        <v>746</v>
      </c>
      <c r="L64" s="304">
        <v>1</v>
      </c>
      <c r="M64" s="305" t="s">
        <v>653</v>
      </c>
      <c r="N64" s="279">
        <f t="shared" si="4"/>
        <v>106.2</v>
      </c>
      <c r="O64" s="280" t="str">
        <f>VLOOKUP(B64,'Уч дев'!$A$3:$H$520,8,FALSE)</f>
        <v>Тихненко С.Г.</v>
      </c>
      <c r="P64" s="61" t="s">
        <v>150</v>
      </c>
      <c r="AE64" s="55"/>
      <c r="AF64" s="55"/>
      <c r="AG64" s="55"/>
      <c r="AH64" s="55"/>
      <c r="AI64" s="55"/>
      <c r="AJ64" s="55"/>
      <c r="AK64" s="55"/>
    </row>
    <row r="65" spans="1:37" s="5" customFormat="1" ht="15">
      <c r="A65" s="79">
        <v>17</v>
      </c>
      <c r="B65" s="53">
        <v>297</v>
      </c>
      <c r="C65" s="54" t="str">
        <f>VLOOKUP(B65,'Уч дев'!$A$3:$H$520,2,FALSE)</f>
        <v>Куренкова Дарья</v>
      </c>
      <c r="D65" s="95" t="str">
        <f>VLOOKUP(B65,'Уч дев'!$A$3:$H$520,3,FALSE)</f>
        <v>2001</v>
      </c>
      <c r="E65" s="95" t="str">
        <f>VLOOKUP(B65,'Уч дев'!$A$3:$H$520,4,FALSE)</f>
        <v>3</v>
      </c>
      <c r="F65" s="54" t="str">
        <f>VLOOKUP(B65,'Уч дев'!$A$3:$H$520,5,FALSE)</f>
        <v>Пензенская</v>
      </c>
      <c r="G65" s="73">
        <f>VLOOKUP(B65,'Уч дев'!$A$3:$H$520,6,FALSE)</f>
        <v>0</v>
      </c>
      <c r="H65" s="99" t="str">
        <f>VLOOKUP(B65,'Уч дев'!$A$3:$H$520,7,FALSE)</f>
        <v>КСШОР</v>
      </c>
      <c r="I65" s="51" t="str">
        <f t="shared" si="5"/>
        <v>1:08,0</v>
      </c>
      <c r="J65" s="277">
        <f t="shared" si="3"/>
        <v>3</v>
      </c>
      <c r="K65" s="277" t="s">
        <v>746</v>
      </c>
      <c r="L65" s="304">
        <v>1</v>
      </c>
      <c r="M65" s="305" t="s">
        <v>661</v>
      </c>
      <c r="N65" s="279">
        <f t="shared" si="4"/>
        <v>108</v>
      </c>
      <c r="O65" s="280" t="str">
        <f>VLOOKUP(B65,'Уч дев'!$A$3:$H$520,8,FALSE)</f>
        <v>Конова Т.В</v>
      </c>
      <c r="P65" s="61" t="s">
        <v>146</v>
      </c>
      <c r="AE65" s="55"/>
      <c r="AF65" s="55"/>
      <c r="AG65" s="55"/>
      <c r="AH65" s="55"/>
      <c r="AI65" s="55"/>
      <c r="AJ65" s="55"/>
      <c r="AK65" s="55"/>
    </row>
    <row r="66" spans="1:37" s="5" customFormat="1" ht="15">
      <c r="A66" s="79">
        <v>18</v>
      </c>
      <c r="B66" s="53">
        <v>553</v>
      </c>
      <c r="C66" s="54" t="str">
        <f>VLOOKUP(B66,'Уч дев'!$A$3:$H$520,2,FALSE)</f>
        <v>Панина Анастасия</v>
      </c>
      <c r="D66" s="95" t="str">
        <f>VLOOKUP(B66,'Уч дев'!$A$3:$H$520,3,FALSE)</f>
        <v>2002</v>
      </c>
      <c r="E66" s="95">
        <f>VLOOKUP(B66,'Уч дев'!$A$3:$H$520,4,FALSE)</f>
        <v>2</v>
      </c>
      <c r="F66" s="54" t="str">
        <f>VLOOKUP(B66,'Уч дев'!$A$3:$H$520,5,FALSE)</f>
        <v>Самарская</v>
      </c>
      <c r="G66" s="73">
        <f>VLOOKUP(B66,'Уч дев'!$A$3:$H$520,6,FALSE)</f>
        <v>0</v>
      </c>
      <c r="H66" s="99" t="str">
        <f>VLOOKUP(B66,'Уч дев'!$A$3:$H$520,7,FALSE)</f>
        <v xml:space="preserve"> СДЮСШОР-2</v>
      </c>
      <c r="I66" s="51" t="str">
        <f t="shared" si="5"/>
        <v>1:08,5</v>
      </c>
      <c r="J66" s="277">
        <f t="shared" si="3"/>
        <v>3</v>
      </c>
      <c r="K66" s="277" t="s">
        <v>746</v>
      </c>
      <c r="L66" s="304">
        <v>1</v>
      </c>
      <c r="M66" s="305" t="s">
        <v>663</v>
      </c>
      <c r="N66" s="279">
        <f t="shared" si="4"/>
        <v>108.5</v>
      </c>
      <c r="O66" s="280" t="str">
        <f>VLOOKUP(B66,'Уч дев'!$A$3:$H$520,8,FALSE)</f>
        <v>Зайцев И. С., Андронов Ю.В.</v>
      </c>
      <c r="P66" s="61" t="s">
        <v>147</v>
      </c>
      <c r="AE66" s="55"/>
      <c r="AF66" s="55"/>
      <c r="AG66" s="55"/>
      <c r="AH66" s="55"/>
      <c r="AI66" s="55"/>
      <c r="AJ66" s="55"/>
      <c r="AK66" s="55"/>
    </row>
    <row r="67" spans="1:37" s="5" customFormat="1" ht="15">
      <c r="A67" s="79">
        <v>19</v>
      </c>
      <c r="B67" s="53">
        <v>357</v>
      </c>
      <c r="C67" s="54" t="str">
        <f>VLOOKUP(B67,'Уч дев'!$A$3:$H$520,2,FALSE)</f>
        <v>Зябирова Зарина</v>
      </c>
      <c r="D67" s="95" t="str">
        <f>VLOOKUP(B67,'Уч дев'!$A$3:$H$520,3,FALSE)</f>
        <v>2002</v>
      </c>
      <c r="E67" s="95" t="str">
        <f>VLOOKUP(B67,'Уч дев'!$A$3:$H$520,4,FALSE)</f>
        <v>2</v>
      </c>
      <c r="F67" s="54" t="str">
        <f>VLOOKUP(B67,'Уч дев'!$A$3:$H$520,5,FALSE)</f>
        <v>Пензенская</v>
      </c>
      <c r="G67" s="73">
        <f>VLOOKUP(B67,'Уч дев'!$A$3:$H$520,6,FALSE)</f>
        <v>0</v>
      </c>
      <c r="H67" s="99" t="str">
        <f>VLOOKUP(B67,'Уч дев'!$A$3:$H$520,7,FALSE)</f>
        <v>Губ.лицей</v>
      </c>
      <c r="I67" s="51" t="str">
        <f t="shared" si="5"/>
        <v>1:08,8</v>
      </c>
      <c r="J67" s="277">
        <f t="shared" si="3"/>
        <v>3</v>
      </c>
      <c r="K67" s="277" t="s">
        <v>746</v>
      </c>
      <c r="L67" s="304">
        <v>1</v>
      </c>
      <c r="M67" s="305" t="s">
        <v>615</v>
      </c>
      <c r="N67" s="279">
        <f t="shared" si="4"/>
        <v>108.8</v>
      </c>
      <c r="O67" s="280" t="str">
        <f>VLOOKUP(B67,'Уч дев'!$A$3:$H$520,8,FALSE)</f>
        <v>Шиндин Н.Г</v>
      </c>
      <c r="P67" s="61" t="s">
        <v>146</v>
      </c>
      <c r="AE67" s="55"/>
      <c r="AF67" s="55"/>
      <c r="AG67" s="55"/>
      <c r="AH67" s="55"/>
      <c r="AI67" s="55"/>
      <c r="AJ67" s="55"/>
      <c r="AK67" s="55"/>
    </row>
    <row r="68" spans="1:37" s="5" customFormat="1" ht="15">
      <c r="A68" s="79">
        <v>20</v>
      </c>
      <c r="B68" s="53">
        <v>557</v>
      </c>
      <c r="C68" s="54" t="str">
        <f>VLOOKUP(B68,'Уч дев'!$A$3:$H$520,2,FALSE)</f>
        <v>Носова Алина</v>
      </c>
      <c r="D68" s="95">
        <f>VLOOKUP(B68,'Уч дев'!$A$3:$H$520,3,FALSE)</f>
        <v>2001</v>
      </c>
      <c r="E68" s="95">
        <f>VLOOKUP(B68,'Уч дев'!$A$3:$H$520,4,FALSE)</f>
        <v>2</v>
      </c>
      <c r="F68" s="54" t="str">
        <f>VLOOKUP(B68,'Уч дев'!$A$3:$H$520,5,FALSE)</f>
        <v>Самарская</v>
      </c>
      <c r="G68" s="73">
        <f>VLOOKUP(B68,'Уч дев'!$A$3:$H$520,6,FALSE)</f>
        <v>0</v>
      </c>
      <c r="H68" s="99" t="str">
        <f>VLOOKUP(B68,'Уч дев'!$A$3:$H$520,7,FALSE)</f>
        <v xml:space="preserve"> СДЮСШОР 2</v>
      </c>
      <c r="I68" s="51" t="str">
        <f t="shared" si="5"/>
        <v>1:09,4</v>
      </c>
      <c r="J68" s="277">
        <f t="shared" si="3"/>
        <v>3</v>
      </c>
      <c r="K68" s="277" t="s">
        <v>746</v>
      </c>
      <c r="L68" s="304">
        <v>1</v>
      </c>
      <c r="M68" s="305" t="s">
        <v>660</v>
      </c>
      <c r="N68" s="279">
        <f t="shared" si="4"/>
        <v>109.4</v>
      </c>
      <c r="O68" s="280" t="str">
        <f>VLOOKUP(B68,'Уч дев'!$A$3:$H$520,8,FALSE)</f>
        <v>Кулешова М.В.</v>
      </c>
      <c r="P68" s="61" t="s">
        <v>150</v>
      </c>
      <c r="AE68" s="55"/>
      <c r="AF68" s="55"/>
      <c r="AG68" s="55"/>
      <c r="AH68" s="55"/>
      <c r="AI68" s="55"/>
      <c r="AJ68" s="55"/>
      <c r="AK68" s="55"/>
    </row>
    <row r="69" spans="1:37" s="5" customFormat="1" ht="15">
      <c r="A69" s="79">
        <v>21</v>
      </c>
      <c r="B69" s="53">
        <v>56</v>
      </c>
      <c r="C69" s="54" t="str">
        <f>VLOOKUP(B69,'Уч дев'!$A$3:$H$520,2,FALSE)</f>
        <v>Плотникова Ирина</v>
      </c>
      <c r="D69" s="95" t="str">
        <f>VLOOKUP(B69,'Уч дев'!$A$3:$H$520,3,FALSE)</f>
        <v>2001</v>
      </c>
      <c r="E69" s="95" t="str">
        <f>VLOOKUP(B69,'Уч дев'!$A$3:$H$520,4,FALSE)</f>
        <v>2</v>
      </c>
      <c r="F69" s="54" t="str">
        <f>VLOOKUP(B69,'Уч дев'!$A$3:$H$520,5,FALSE)</f>
        <v>Пензенская</v>
      </c>
      <c r="G69" s="73">
        <f>VLOOKUP(B69,'Уч дев'!$A$3:$H$520,6,FALSE)</f>
        <v>0</v>
      </c>
      <c r="H69" s="99" t="str">
        <f>VLOOKUP(B69,'Уч дев'!$A$3:$H$520,7,FALSE)</f>
        <v>ДЮСШ</v>
      </c>
      <c r="I69" s="51" t="str">
        <f t="shared" si="5"/>
        <v>1:09,5</v>
      </c>
      <c r="J69" s="277">
        <f t="shared" si="3"/>
        <v>3</v>
      </c>
      <c r="K69" s="277" t="s">
        <v>746</v>
      </c>
      <c r="L69" s="304">
        <v>1</v>
      </c>
      <c r="M69" s="305" t="s">
        <v>668</v>
      </c>
      <c r="N69" s="279">
        <f t="shared" si="4"/>
        <v>109.5</v>
      </c>
      <c r="O69" s="280" t="str">
        <f>VLOOKUP(B69,'Уч дев'!$A$3:$H$520,8,FALSE)</f>
        <v>Устинова Ю.В.</v>
      </c>
      <c r="P69" s="61" t="s">
        <v>146</v>
      </c>
      <c r="AE69" s="55"/>
      <c r="AF69" s="55"/>
      <c r="AG69" s="55"/>
      <c r="AH69" s="55"/>
      <c r="AI69" s="55"/>
      <c r="AJ69" s="55"/>
      <c r="AK69" s="55"/>
    </row>
    <row r="70" spans="1:37" s="5" customFormat="1" ht="15">
      <c r="A70" s="79">
        <v>22</v>
      </c>
      <c r="B70" s="53">
        <v>81</v>
      </c>
      <c r="C70" s="54" t="str">
        <f>VLOOKUP(B70,'Уч дев'!$A$3:$H$520,2,FALSE)</f>
        <v>Чекмарева Ева</v>
      </c>
      <c r="D70" s="95" t="str">
        <f>VLOOKUP(B70,'Уч дев'!$A$3:$H$520,3,FALSE)</f>
        <v>2002</v>
      </c>
      <c r="E70" s="95" t="str">
        <f>VLOOKUP(B70,'Уч дев'!$A$3:$H$520,4,FALSE)</f>
        <v>3</v>
      </c>
      <c r="F70" s="54" t="str">
        <f>VLOOKUP(B70,'Уч дев'!$A$3:$H$520,5,FALSE)</f>
        <v>Пензенская</v>
      </c>
      <c r="G70" s="73">
        <f>VLOOKUP(B70,'Уч дев'!$A$3:$H$520,6,FALSE)</f>
        <v>0</v>
      </c>
      <c r="H70" s="99" t="str">
        <f>VLOOKUP(B70,'Уч дев'!$A$3:$H$520,7,FALSE)</f>
        <v>СДЮСШОР Заречный</v>
      </c>
      <c r="I70" s="51" t="str">
        <f t="shared" si="5"/>
        <v>1:10,5</v>
      </c>
      <c r="J70" s="277">
        <f t="shared" si="3"/>
        <v>3</v>
      </c>
      <c r="K70" s="277" t="s">
        <v>746</v>
      </c>
      <c r="L70" s="304">
        <v>1</v>
      </c>
      <c r="M70" s="305" t="s">
        <v>667</v>
      </c>
      <c r="N70" s="279">
        <f t="shared" si="4"/>
        <v>110.5</v>
      </c>
      <c r="O70" s="280" t="str">
        <f>VLOOKUP(B70,'Уч дев'!$A$3:$H$520,8,FALSE)</f>
        <v>Сёмин С.В.</v>
      </c>
      <c r="P70" s="61" t="s">
        <v>147</v>
      </c>
      <c r="AE70" s="55"/>
      <c r="AF70" s="55"/>
      <c r="AG70" s="55"/>
      <c r="AH70" s="55"/>
      <c r="AI70" s="55"/>
      <c r="AJ70" s="55"/>
      <c r="AK70" s="55"/>
    </row>
    <row r="71" spans="1:37" s="5" customFormat="1" ht="15">
      <c r="A71" s="79">
        <v>22</v>
      </c>
      <c r="B71" s="53">
        <v>608</v>
      </c>
      <c r="C71" s="54" t="str">
        <f>VLOOKUP(B71,'Уч дев'!$A$3:$H$520,2,FALSE)</f>
        <v>Никитина Полина</v>
      </c>
      <c r="D71" s="95" t="str">
        <f>VLOOKUP(B71,'Уч дев'!$A$3:$H$520,3,FALSE)</f>
        <v>2001</v>
      </c>
      <c r="E71" s="95" t="str">
        <f>VLOOKUP(B71,'Уч дев'!$A$3:$H$520,4,FALSE)</f>
        <v>2</v>
      </c>
      <c r="F71" s="54" t="str">
        <f>VLOOKUP(B71,'Уч дев'!$A$3:$H$520,5,FALSE)</f>
        <v>Саратовская</v>
      </c>
      <c r="G71" s="73">
        <f>VLOOKUP(B71,'Уч дев'!$A$3:$H$520,6,FALSE)</f>
        <v>0</v>
      </c>
      <c r="H71" s="99" t="str">
        <f>VLOOKUP(B71,'Уч дев'!$A$3:$H$520,7,FALSE)</f>
        <v>ДЮСШ Энгельс</v>
      </c>
      <c r="I71" s="51" t="str">
        <f t="shared" si="5"/>
        <v>1:10,5</v>
      </c>
      <c r="J71" s="277">
        <f t="shared" si="3"/>
        <v>3</v>
      </c>
      <c r="K71" s="277" t="s">
        <v>746</v>
      </c>
      <c r="L71" s="304">
        <v>1</v>
      </c>
      <c r="M71" s="305" t="s">
        <v>667</v>
      </c>
      <c r="N71" s="279">
        <f t="shared" si="4"/>
        <v>110.5</v>
      </c>
      <c r="O71" s="280" t="str">
        <f>VLOOKUP(B71,'Уч дев'!$A$3:$H$520,8,FALSE)</f>
        <v>Бабушкина О.И.</v>
      </c>
      <c r="P71" s="61" t="s">
        <v>147</v>
      </c>
      <c r="AE71" s="55"/>
      <c r="AF71" s="55"/>
      <c r="AG71" s="55"/>
      <c r="AH71" s="55"/>
      <c r="AI71" s="55"/>
      <c r="AJ71" s="55"/>
      <c r="AK71" s="55"/>
    </row>
    <row r="72" spans="1:37" s="5" customFormat="1" ht="15">
      <c r="A72" s="79">
        <v>24</v>
      </c>
      <c r="B72" s="53">
        <v>55</v>
      </c>
      <c r="C72" s="54" t="str">
        <f>VLOOKUP(B72,'Уч дев'!$A$3:$H$520,2,FALSE)</f>
        <v>Киселева Виктория</v>
      </c>
      <c r="D72" s="95" t="str">
        <f>VLOOKUP(B72,'Уч дев'!$A$3:$H$520,3,FALSE)</f>
        <v>2002</v>
      </c>
      <c r="E72" s="95" t="str">
        <f>VLOOKUP(B72,'Уч дев'!$A$3:$H$520,4,FALSE)</f>
        <v>2</v>
      </c>
      <c r="F72" s="54" t="str">
        <f>VLOOKUP(B72,'Уч дев'!$A$3:$H$520,5,FALSE)</f>
        <v>Пензенская</v>
      </c>
      <c r="G72" s="73">
        <f>VLOOKUP(B72,'Уч дев'!$A$3:$H$520,6,FALSE)</f>
        <v>0</v>
      </c>
      <c r="H72" s="99" t="str">
        <f>VLOOKUP(B72,'Уч дев'!$A$3:$H$520,7,FALSE)</f>
        <v>ДЮСШ</v>
      </c>
      <c r="I72" s="51" t="str">
        <f t="shared" si="5"/>
        <v>1:10,7</v>
      </c>
      <c r="J72" s="277">
        <f t="shared" si="3"/>
        <v>3</v>
      </c>
      <c r="K72" s="277" t="s">
        <v>746</v>
      </c>
      <c r="L72" s="304">
        <v>1</v>
      </c>
      <c r="M72" s="305" t="s">
        <v>618</v>
      </c>
      <c r="N72" s="279">
        <f t="shared" si="4"/>
        <v>110.7</v>
      </c>
      <c r="O72" s="280" t="str">
        <f>VLOOKUP(B72,'Уч дев'!$A$3:$H$520,8,FALSE)</f>
        <v>Устинова Ю.В.</v>
      </c>
      <c r="P72" s="61" t="s">
        <v>600</v>
      </c>
      <c r="AE72" s="55"/>
      <c r="AF72" s="55"/>
      <c r="AG72" s="55"/>
      <c r="AH72" s="55"/>
      <c r="AI72" s="55"/>
      <c r="AJ72" s="55"/>
      <c r="AK72" s="55"/>
    </row>
    <row r="73" spans="1:37" s="5" customFormat="1" ht="15">
      <c r="A73" s="79">
        <v>25</v>
      </c>
      <c r="B73" s="53">
        <v>328</v>
      </c>
      <c r="C73" s="54" t="str">
        <f>VLOOKUP(B73,'Уч дев'!$A$3:$H$520,2,FALSE)</f>
        <v>Павлова Виктория</v>
      </c>
      <c r="D73" s="95" t="str">
        <f>VLOOKUP(B73,'Уч дев'!$A$3:$H$520,3,FALSE)</f>
        <v>2002</v>
      </c>
      <c r="E73" s="95" t="str">
        <f>VLOOKUP(B73,'Уч дев'!$A$3:$H$520,4,FALSE)</f>
        <v>2</v>
      </c>
      <c r="F73" s="54" t="str">
        <f>VLOOKUP(B73,'Уч дев'!$A$3:$H$520,5,FALSE)</f>
        <v>Пензенская</v>
      </c>
      <c r="G73" s="73">
        <f>VLOOKUP(B73,'Уч дев'!$A$3:$H$520,6,FALSE)</f>
        <v>0</v>
      </c>
      <c r="H73" s="99" t="str">
        <f>VLOOKUP(B73,'Уч дев'!$A$3:$H$520,7,FALSE)</f>
        <v>КСШОР</v>
      </c>
      <c r="I73" s="51" t="str">
        <f t="shared" si="5"/>
        <v>1:12,9</v>
      </c>
      <c r="J73" s="277" t="str">
        <f t="shared" si="3"/>
        <v>1ю</v>
      </c>
      <c r="K73" s="277" t="s">
        <v>746</v>
      </c>
      <c r="L73" s="304">
        <v>1</v>
      </c>
      <c r="M73" s="305" t="s">
        <v>665</v>
      </c>
      <c r="N73" s="279">
        <f t="shared" si="4"/>
        <v>112.9</v>
      </c>
      <c r="O73" s="280" t="str">
        <f>VLOOKUP(B73,'Уч дев'!$A$3:$H$520,8,FALSE)</f>
        <v>Кузнецов В.Б</v>
      </c>
      <c r="P73" s="61" t="s">
        <v>146</v>
      </c>
      <c r="AE73" s="55"/>
      <c r="AF73" s="55"/>
      <c r="AG73" s="55"/>
      <c r="AH73" s="55"/>
      <c r="AI73" s="55"/>
      <c r="AJ73" s="55"/>
      <c r="AK73" s="55"/>
    </row>
    <row r="74" spans="1:37" s="5" customFormat="1" ht="15">
      <c r="A74" s="79">
        <v>26</v>
      </c>
      <c r="B74" s="53">
        <v>354</v>
      </c>
      <c r="C74" s="54" t="str">
        <f>VLOOKUP(B74,'Уч дев'!$A$3:$H$520,2,FALSE)</f>
        <v>Краснова Юлия</v>
      </c>
      <c r="D74" s="95" t="str">
        <f>VLOOKUP(B74,'Уч дев'!$A$3:$H$520,3,FALSE)</f>
        <v>2003</v>
      </c>
      <c r="E74" s="95"/>
      <c r="F74" s="54" t="str">
        <f>VLOOKUP(B74,'Уч дев'!$A$3:$H$520,5,FALSE)</f>
        <v>Пензенская</v>
      </c>
      <c r="G74" s="73">
        <f>VLOOKUP(B74,'Уч дев'!$A$3:$H$520,6,FALSE)</f>
        <v>0</v>
      </c>
      <c r="H74" s="99" t="str">
        <f>VLOOKUP(B74,'Уч дев'!$A$3:$H$520,7,FALSE)</f>
        <v>Дюсш Мокшан</v>
      </c>
      <c r="I74" s="51" t="str">
        <f t="shared" si="5"/>
        <v>1:13,8</v>
      </c>
      <c r="J74" s="277" t="str">
        <f t="shared" si="3"/>
        <v>1ю</v>
      </c>
      <c r="K74" s="277" t="s">
        <v>746</v>
      </c>
      <c r="L74" s="304">
        <v>1</v>
      </c>
      <c r="M74" s="305" t="s">
        <v>669</v>
      </c>
      <c r="N74" s="279">
        <f t="shared" si="4"/>
        <v>113.8</v>
      </c>
      <c r="O74" s="280" t="str">
        <f>VLOOKUP(B74,'Уч дев'!$A$3:$H$520,8,FALSE)</f>
        <v xml:space="preserve">Деревянко </v>
      </c>
      <c r="P74" s="61" t="s">
        <v>150</v>
      </c>
      <c r="AE74" s="55"/>
      <c r="AF74" s="55"/>
      <c r="AG74" s="55"/>
      <c r="AH74" s="55"/>
      <c r="AI74" s="55"/>
      <c r="AJ74" s="55"/>
      <c r="AK74" s="55"/>
    </row>
    <row r="75" spans="1:37" s="5" customFormat="1" ht="15">
      <c r="A75" s="79">
        <v>27</v>
      </c>
      <c r="B75" s="53">
        <v>89</v>
      </c>
      <c r="C75" s="54" t="str">
        <f>VLOOKUP(B75,'Уч дев'!$A$3:$H$520,2,FALSE)</f>
        <v>Скоморохова Мирослава</v>
      </c>
      <c r="D75" s="95" t="str">
        <f>VLOOKUP(B75,'Уч дев'!$A$3:$H$520,3,FALSE)</f>
        <v>2002</v>
      </c>
      <c r="E75" s="95" t="str">
        <f>VLOOKUP(B75,'Уч дев'!$A$3:$H$520,4,FALSE)</f>
        <v>3</v>
      </c>
      <c r="F75" s="54" t="str">
        <f>VLOOKUP(B75,'Уч дев'!$A$3:$H$520,5,FALSE)</f>
        <v>Пензенская</v>
      </c>
      <c r="G75" s="73">
        <f>VLOOKUP(B75,'Уч дев'!$A$3:$H$520,6,FALSE)</f>
        <v>0</v>
      </c>
      <c r="H75" s="99" t="str">
        <f>VLOOKUP(B75,'Уч дев'!$A$3:$H$520,7,FALSE)</f>
        <v>СДЮСШОР Заречный</v>
      </c>
      <c r="I75" s="51" t="str">
        <f t="shared" si="5"/>
        <v>1:15,0</v>
      </c>
      <c r="J75" s="277" t="str">
        <f t="shared" si="3"/>
        <v>1ю</v>
      </c>
      <c r="K75" s="277" t="s">
        <v>746</v>
      </c>
      <c r="L75" s="304">
        <v>1</v>
      </c>
      <c r="M75" s="305" t="s">
        <v>666</v>
      </c>
      <c r="N75" s="279">
        <f t="shared" si="4"/>
        <v>115</v>
      </c>
      <c r="O75" s="280" t="str">
        <f>VLOOKUP(B75,'Уч дев'!$A$3:$H$520,8,FALSE)</f>
        <v>Сёмин С.В.</v>
      </c>
      <c r="P75" s="61" t="s">
        <v>147</v>
      </c>
      <c r="AE75" s="55"/>
      <c r="AF75" s="55"/>
      <c r="AG75" s="55"/>
      <c r="AH75" s="55"/>
      <c r="AI75" s="55"/>
      <c r="AJ75" s="55"/>
      <c r="AK75" s="55"/>
    </row>
    <row r="76" spans="1:37" s="5" customFormat="1" ht="15">
      <c r="A76" s="79">
        <v>28</v>
      </c>
      <c r="B76" s="53">
        <v>90</v>
      </c>
      <c r="C76" s="54" t="str">
        <f>VLOOKUP(B76,'Уч дев'!$A$3:$H$520,2,FALSE)</f>
        <v>Митясова Виктория</v>
      </c>
      <c r="D76" s="95" t="str">
        <f>VLOOKUP(B76,'Уч дев'!$A$3:$H$520,3,FALSE)</f>
        <v>2002</v>
      </c>
      <c r="E76" s="95" t="str">
        <f>VLOOKUP(B76,'Уч дев'!$A$3:$H$520,4,FALSE)</f>
        <v>3</v>
      </c>
      <c r="F76" s="54" t="str">
        <f>VLOOKUP(B76,'Уч дев'!$A$3:$H$520,5,FALSE)</f>
        <v>Пензенская</v>
      </c>
      <c r="G76" s="73">
        <f>VLOOKUP(B76,'Уч дев'!$A$3:$H$520,6,FALSE)</f>
        <v>0</v>
      </c>
      <c r="H76" s="99" t="str">
        <f>VLOOKUP(B76,'Уч дев'!$A$3:$H$520,7,FALSE)</f>
        <v>СДЮСШОР Заречный</v>
      </c>
      <c r="I76" s="51" t="str">
        <f t="shared" si="5"/>
        <v>1:15,2</v>
      </c>
      <c r="J76" s="277" t="str">
        <f t="shared" si="3"/>
        <v>1ю</v>
      </c>
      <c r="K76" s="277" t="s">
        <v>746</v>
      </c>
      <c r="L76" s="304">
        <v>1</v>
      </c>
      <c r="M76" s="305" t="s">
        <v>664</v>
      </c>
      <c r="N76" s="279">
        <f t="shared" si="4"/>
        <v>115.2</v>
      </c>
      <c r="O76" s="280" t="str">
        <f>VLOOKUP(B76,'Уч дев'!$A$3:$H$520,8,FALSE)</f>
        <v>Сёмин С.В.</v>
      </c>
      <c r="P76" s="61" t="s">
        <v>150</v>
      </c>
      <c r="AE76" s="55"/>
      <c r="AF76" s="55"/>
      <c r="AG76" s="55"/>
      <c r="AH76" s="55"/>
      <c r="AI76" s="55"/>
      <c r="AJ76" s="55"/>
      <c r="AK76" s="55"/>
    </row>
    <row r="77" spans="1:37" s="5" customFormat="1" ht="15">
      <c r="A77" s="79">
        <v>29</v>
      </c>
      <c r="B77" s="53">
        <v>216</v>
      </c>
      <c r="C77" s="54" t="str">
        <f>VLOOKUP(B77,'Уч дев'!$A$3:$H$520,2,FALSE)</f>
        <v>Корсакова Анастасия</v>
      </c>
      <c r="D77" s="95" t="str">
        <f>VLOOKUP(B77,'Уч дев'!$A$3:$H$520,3,FALSE)</f>
        <v>2002</v>
      </c>
      <c r="E77" s="95"/>
      <c r="F77" s="54" t="str">
        <f>VLOOKUP(B77,'Уч дев'!$A$3:$H$520,5,FALSE)</f>
        <v>Пензенская</v>
      </c>
      <c r="G77" s="73">
        <f>VLOOKUP(B77,'Уч дев'!$A$3:$H$520,6,FALSE)</f>
        <v>0</v>
      </c>
      <c r="H77" s="99" t="str">
        <f>VLOOKUP(B77,'Уч дев'!$A$3:$H$520,7,FALSE)</f>
        <v>ДЮСШ-6</v>
      </c>
      <c r="I77" s="51" t="str">
        <f t="shared" si="5"/>
        <v>1:23,7</v>
      </c>
      <c r="J77" s="277" t="str">
        <f t="shared" si="3"/>
        <v>3ю</v>
      </c>
      <c r="K77" s="277" t="s">
        <v>746</v>
      </c>
      <c r="L77" s="304">
        <v>1</v>
      </c>
      <c r="M77" s="305" t="s">
        <v>654</v>
      </c>
      <c r="N77" s="279">
        <f t="shared" si="4"/>
        <v>123.7</v>
      </c>
      <c r="O77" s="280" t="str">
        <f>VLOOKUP(B77,'Уч дев'!$A$3:$H$520,8,FALSE)</f>
        <v>Лелявин А.Ю.</v>
      </c>
      <c r="P77" s="61" t="s">
        <v>600</v>
      </c>
      <c r="AE77" s="55"/>
      <c r="AF77" s="55"/>
      <c r="AG77" s="55"/>
      <c r="AH77" s="55"/>
      <c r="AI77" s="55"/>
      <c r="AJ77" s="55"/>
      <c r="AK77" s="55"/>
    </row>
    <row r="78" spans="1:37" s="5" customFormat="1" ht="15">
      <c r="A78" s="79"/>
      <c r="B78" s="53">
        <v>441</v>
      </c>
      <c r="C78" s="54" t="str">
        <f>VLOOKUP(B78,'Уч дев'!$A$3:$H$520,2,FALSE)</f>
        <v>Тюсенко Мария</v>
      </c>
      <c r="D78" s="95" t="str">
        <f>VLOOKUP(B78,'Уч дев'!$A$3:$H$520,3,FALSE)</f>
        <v>2002</v>
      </c>
      <c r="E78" s="95"/>
      <c r="F78" s="54" t="str">
        <f>VLOOKUP(B78,'Уч дев'!$A$3:$H$520,5,FALSE)</f>
        <v>Пензенская</v>
      </c>
      <c r="G78" s="73">
        <f>VLOOKUP(B78,'Уч дев'!$A$3:$H$520,6,FALSE)</f>
        <v>0</v>
      </c>
      <c r="H78" s="99" t="str">
        <f>VLOOKUP(B78,'Уч дев'!$A$3:$H$520,7,FALSE)</f>
        <v>ДЮСШ-6</v>
      </c>
      <c r="I78" s="296" t="str">
        <f>CONCATENATE(L78,"",M78)</f>
        <v>диск.163.3</v>
      </c>
      <c r="J78" s="277"/>
      <c r="K78" s="277" t="s">
        <v>746</v>
      </c>
      <c r="L78" s="304" t="s">
        <v>662</v>
      </c>
      <c r="M78" s="305"/>
      <c r="N78" s="279" t="e">
        <f t="shared" si="4"/>
        <v>#VALUE!</v>
      </c>
      <c r="O78" s="280" t="str">
        <f>VLOOKUP(B78,'Уч дев'!$A$3:$H$520,8,FALSE)</f>
        <v>Дубоносова С.В.</v>
      </c>
      <c r="P78" s="61"/>
      <c r="AE78" s="55"/>
      <c r="AF78" s="55"/>
      <c r="AG78" s="55"/>
      <c r="AH78" s="55"/>
      <c r="AI78" s="55"/>
      <c r="AJ78" s="55"/>
      <c r="AK78" s="55"/>
    </row>
    <row r="79" spans="1:37" s="5" customFormat="1" ht="15">
      <c r="A79" s="79"/>
      <c r="B79" s="53">
        <v>943</v>
      </c>
      <c r="C79" s="54" t="str">
        <f>VLOOKUP(B79,'Уч дев'!$A$3:$H$520,2,FALSE)</f>
        <v>Евсеева Карина</v>
      </c>
      <c r="D79" s="95" t="str">
        <f>VLOOKUP(B79,'Уч дев'!$A$3:$H$520,3,FALSE)</f>
        <v>2001</v>
      </c>
      <c r="E79" s="95"/>
      <c r="F79" s="54" t="str">
        <f>VLOOKUP(B79,'Уч дев'!$A$3:$H$520,5,FALSE)</f>
        <v>Пензенская</v>
      </c>
      <c r="G79" s="73">
        <f>VLOOKUP(B79,'Уч дев'!$A$3:$H$520,6,FALSE)</f>
        <v>0</v>
      </c>
      <c r="H79" s="99" t="str">
        <f>VLOOKUP(B79,'Уч дев'!$A$3:$H$520,7,FALSE)</f>
        <v>СДЮСШОР Заречный</v>
      </c>
      <c r="I79" s="296" t="str">
        <f>CONCATENATE(L79,"",M79)</f>
        <v>диск.163.3</v>
      </c>
      <c r="J79" s="277"/>
      <c r="K79" s="277" t="s">
        <v>746</v>
      </c>
      <c r="L79" s="304" t="s">
        <v>662</v>
      </c>
      <c r="M79" s="305"/>
      <c r="N79" s="279" t="e">
        <f t="shared" si="4"/>
        <v>#VALUE!</v>
      </c>
      <c r="O79" s="280" t="str">
        <f>VLOOKUP(B79,'Уч дев'!$A$3:$H$520,8,FALSE)</f>
        <v>Тюленевы С.В.,С.Е.</v>
      </c>
      <c r="P79" s="61"/>
      <c r="AE79" s="55"/>
      <c r="AF79" s="55"/>
      <c r="AG79" s="55"/>
      <c r="AH79" s="55"/>
      <c r="AI79" s="55"/>
      <c r="AJ79" s="55"/>
      <c r="AK79" s="55"/>
    </row>
    <row r="80" spans="1:37" s="5" customFormat="1" ht="15" hidden="1">
      <c r="A80" s="79">
        <v>30</v>
      </c>
      <c r="B80" s="53">
        <v>45</v>
      </c>
      <c r="C80" s="54" t="str">
        <f>VLOOKUP(B80,'Уч дев'!$A$3:$H$520,2,FALSE)</f>
        <v>Ерофеева Алена</v>
      </c>
      <c r="D80" s="95">
        <f>VLOOKUP(B80,'Уч дев'!$A$3:$H$520,3,FALSE)</f>
        <v>2001</v>
      </c>
      <c r="E80" s="95"/>
      <c r="F80" s="54" t="str">
        <f>VLOOKUP(B80,'Уч дев'!$A$3:$H$520,5,FALSE)</f>
        <v>Пензенская</v>
      </c>
      <c r="G80" s="73">
        <f>VLOOKUP(B80,'Уч дев'!$A$3:$H$520,6,FALSE)</f>
        <v>0</v>
      </c>
      <c r="H80" s="99" t="str">
        <f>VLOOKUP(B80,'Уч дев'!$A$3:$H$520,7,FALSE)</f>
        <v xml:space="preserve"> ДЮСШ, Пачелма </v>
      </c>
      <c r="I80" s="51" t="str">
        <f t="shared" si="5"/>
        <v>:н.я</v>
      </c>
      <c r="J80" s="277"/>
      <c r="K80" s="277"/>
      <c r="L80" s="304"/>
      <c r="M80" s="305" t="s">
        <v>625</v>
      </c>
      <c r="N80" s="279" t="e">
        <f t="shared" si="4"/>
        <v>#VALUE!</v>
      </c>
      <c r="O80" s="280" t="str">
        <f>VLOOKUP(B80,'Уч дев'!$A$3:$H$520,8,FALSE)</f>
        <v>Казеева Ю.М.</v>
      </c>
      <c r="P80" s="61"/>
      <c r="AE80" s="55"/>
      <c r="AF80" s="55"/>
      <c r="AG80" s="55"/>
      <c r="AH80" s="55"/>
      <c r="AI80" s="55"/>
      <c r="AJ80" s="55"/>
      <c r="AK80" s="55"/>
    </row>
    <row r="81" spans="1:37" s="5" customFormat="1" ht="15" hidden="1">
      <c r="A81" s="79">
        <v>31</v>
      </c>
      <c r="B81" s="53">
        <v>559</v>
      </c>
      <c r="C81" s="54" t="str">
        <f>VLOOKUP(B81,'Уч дев'!$A$3:$H$520,2,FALSE)</f>
        <v>Калячкина Мария</v>
      </c>
      <c r="D81" s="95" t="str">
        <f>VLOOKUP(B81,'Уч дев'!$A$3:$H$520,3,FALSE)</f>
        <v>2001</v>
      </c>
      <c r="E81" s="95"/>
      <c r="F81" s="54" t="str">
        <f>VLOOKUP(B81,'Уч дев'!$A$3:$H$520,5,FALSE)</f>
        <v>Самарская</v>
      </c>
      <c r="G81" s="73">
        <f>VLOOKUP(B81,'Уч дев'!$A$3:$H$520,6,FALSE)</f>
        <v>0</v>
      </c>
      <c r="H81" s="99" t="str">
        <f>VLOOKUP(B81,'Уч дев'!$A$3:$H$520,7,FALSE)</f>
        <v xml:space="preserve"> СДЮСШОР-2</v>
      </c>
      <c r="I81" s="51" t="str">
        <f t="shared" si="5"/>
        <v>:н.я</v>
      </c>
      <c r="J81" s="277"/>
      <c r="K81" s="277"/>
      <c r="L81" s="304"/>
      <c r="M81" s="305" t="s">
        <v>625</v>
      </c>
      <c r="N81" s="279" t="e">
        <f t="shared" si="4"/>
        <v>#VALUE!</v>
      </c>
      <c r="O81" s="280" t="str">
        <f>VLOOKUP(B81,'Уч дев'!$A$3:$H$520,8,FALSE)</f>
        <v>Зайцев И. С., Андронов Ю.В.</v>
      </c>
      <c r="P81" s="61"/>
      <c r="AE81" s="55"/>
      <c r="AF81" s="55"/>
      <c r="AG81" s="55"/>
      <c r="AH81" s="55"/>
      <c r="AI81" s="55"/>
      <c r="AJ81" s="55"/>
      <c r="AK81" s="55"/>
    </row>
    <row r="82" spans="1:37" s="5" customFormat="1" ht="15" hidden="1">
      <c r="A82" s="79">
        <v>32</v>
      </c>
      <c r="B82" s="53" t="s">
        <v>598</v>
      </c>
      <c r="C82" s="54" t="str">
        <f>VLOOKUP(B82,'Уч дев'!$A$3:$H$520,2,FALSE)</f>
        <v>Фернандес Лида</v>
      </c>
      <c r="D82" s="95" t="str">
        <f>VLOOKUP(B82,'Уч дев'!$A$3:$H$520,3,FALSE)</f>
        <v>2002</v>
      </c>
      <c r="E82" s="95"/>
      <c r="F82" s="54" t="str">
        <f>VLOOKUP(B82,'Уч дев'!$A$3:$H$520,5,FALSE)</f>
        <v>Пензенская</v>
      </c>
      <c r="G82" s="73">
        <f>VLOOKUP(B82,'Уч дев'!$A$3:$H$520,6,FALSE)</f>
        <v>0</v>
      </c>
      <c r="H82" s="99" t="str">
        <f>VLOOKUP(B82,'Уч дев'!$A$3:$H$520,7,FALSE)</f>
        <v>ДЮСШ-7</v>
      </c>
      <c r="I82" s="51" t="str">
        <f t="shared" si="5"/>
        <v>:н.я</v>
      </c>
      <c r="J82" s="277"/>
      <c r="K82" s="277"/>
      <c r="L82" s="304"/>
      <c r="M82" s="305" t="s">
        <v>625</v>
      </c>
      <c r="N82" s="279" t="e">
        <f t="shared" si="4"/>
        <v>#VALUE!</v>
      </c>
      <c r="O82" s="280" t="str">
        <f>VLOOKUP(B82,'Уч дев'!$A$3:$H$520,8,FALSE)</f>
        <v>Лелявин А.Ю.</v>
      </c>
      <c r="P82" s="61"/>
      <c r="AE82" s="55"/>
      <c r="AF82" s="55"/>
      <c r="AG82" s="55"/>
      <c r="AH82" s="55"/>
      <c r="AI82" s="55"/>
      <c r="AJ82" s="55"/>
      <c r="AK82" s="55"/>
    </row>
    <row r="83" spans="1:37" s="5" customFormat="1" ht="15" hidden="1">
      <c r="A83" s="79">
        <v>33</v>
      </c>
      <c r="B83" s="53">
        <v>256</v>
      </c>
      <c r="C83" s="54" t="str">
        <f>VLOOKUP(B83,'Уч дев'!$A$3:$H$520,2,FALSE)</f>
        <v>Дерябина Ксения</v>
      </c>
      <c r="D83" s="95" t="str">
        <f>VLOOKUP(B83,'Уч дев'!$A$3:$H$520,3,FALSE)</f>
        <v>2002</v>
      </c>
      <c r="E83" s="95"/>
      <c r="F83" s="54" t="str">
        <f>VLOOKUP(B83,'Уч дев'!$A$3:$H$520,5,FALSE)</f>
        <v>Пензенская</v>
      </c>
      <c r="G83" s="73">
        <f>VLOOKUP(B83,'Уч дев'!$A$3:$H$520,6,FALSE)</f>
        <v>0</v>
      </c>
      <c r="H83" s="99" t="str">
        <f>VLOOKUP(B83,'Уч дев'!$A$3:$H$520,7,FALSE)</f>
        <v>ДЮСШ-6</v>
      </c>
      <c r="I83" s="51" t="str">
        <f t="shared" si="5"/>
        <v>:н.я</v>
      </c>
      <c r="J83" s="277"/>
      <c r="K83" s="277"/>
      <c r="L83" s="304"/>
      <c r="M83" s="305" t="s">
        <v>625</v>
      </c>
      <c r="N83" s="279" t="e">
        <f t="shared" si="4"/>
        <v>#VALUE!</v>
      </c>
      <c r="O83" s="280" t="str">
        <f>VLOOKUP(B83,'Уч дев'!$A$3:$H$520,8,FALSE)</f>
        <v>Краснова И.Н.</v>
      </c>
      <c r="P83" s="61"/>
      <c r="AE83" s="55"/>
      <c r="AF83" s="55"/>
      <c r="AG83" s="55"/>
      <c r="AH83" s="55"/>
      <c r="AI83" s="55"/>
      <c r="AJ83" s="55"/>
      <c r="AK83" s="55"/>
    </row>
    <row r="84" spans="1:37" s="5" customFormat="1" ht="15" hidden="1">
      <c r="A84" s="79">
        <v>35</v>
      </c>
      <c r="B84" s="53">
        <v>61</v>
      </c>
      <c r="C84" s="54" t="str">
        <f>VLOOKUP(B84,'Уч дев'!$A$3:$H$520,2,FALSE)</f>
        <v>Паутова Марина</v>
      </c>
      <c r="D84" s="95" t="str">
        <f>VLOOKUP(B84,'Уч дев'!$A$3:$H$520,3,FALSE)</f>
        <v>2002</v>
      </c>
      <c r="E84" s="95"/>
      <c r="F84" s="54" t="str">
        <f>VLOOKUP(B84,'Уч дев'!$A$3:$H$520,5,FALSE)</f>
        <v>Пензенская</v>
      </c>
      <c r="G84" s="73">
        <f>VLOOKUP(B84,'Уч дев'!$A$3:$H$520,6,FALSE)</f>
        <v>0</v>
      </c>
      <c r="H84" s="99" t="str">
        <f>VLOOKUP(B84,'Уч дев'!$A$3:$H$520,7,FALSE)</f>
        <v>ДЮСШ</v>
      </c>
      <c r="I84" s="51" t="str">
        <f t="shared" si="5"/>
        <v>:н.я</v>
      </c>
      <c r="J84" s="277"/>
      <c r="K84" s="277"/>
      <c r="L84" s="304"/>
      <c r="M84" s="305" t="s">
        <v>625</v>
      </c>
      <c r="N84" s="279" t="e">
        <f t="shared" si="4"/>
        <v>#VALUE!</v>
      </c>
      <c r="O84" s="280" t="str">
        <f>VLOOKUP(B84,'Уч дев'!$A$3:$H$520,8,FALSE)</f>
        <v>Бесчастнова Л.Н.</v>
      </c>
      <c r="P84" s="61"/>
      <c r="AE84" s="55"/>
      <c r="AF84" s="55"/>
      <c r="AG84" s="55"/>
      <c r="AH84" s="55"/>
      <c r="AI84" s="55"/>
      <c r="AJ84" s="55"/>
      <c r="AK84" s="55"/>
    </row>
    <row r="85" spans="1:37" s="72" customFormat="1" ht="15.75" customHeight="1">
      <c r="A85" s="350" t="s">
        <v>75</v>
      </c>
      <c r="B85" s="350"/>
      <c r="C85" s="350"/>
      <c r="D85" s="350"/>
      <c r="E85" s="350"/>
      <c r="F85" s="350"/>
      <c r="G85" s="350"/>
      <c r="H85" s="350"/>
      <c r="I85" s="350"/>
      <c r="J85" s="350"/>
      <c r="K85" s="350"/>
      <c r="L85" s="350"/>
      <c r="M85" s="350"/>
      <c r="N85" s="350"/>
      <c r="O85" s="350"/>
      <c r="P85" s="350"/>
      <c r="Q85" s="350"/>
      <c r="R85" s="350"/>
      <c r="S85" s="350"/>
      <c r="T85" s="350"/>
      <c r="U85" s="60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</row>
    <row r="86" spans="1:37" s="72" customFormat="1" ht="15.75" customHeight="1">
      <c r="A86" s="351" t="s">
        <v>42</v>
      </c>
      <c r="B86" s="351"/>
      <c r="C86" s="351"/>
      <c r="D86" s="351"/>
      <c r="E86" s="351"/>
      <c r="F86" s="351"/>
      <c r="G86" s="351"/>
      <c r="H86" s="351"/>
      <c r="I86" s="351"/>
      <c r="J86" s="351"/>
      <c r="K86" s="351"/>
      <c r="L86" s="351"/>
      <c r="M86" s="351"/>
      <c r="N86" s="351"/>
      <c r="O86" s="351"/>
      <c r="P86" s="351"/>
      <c r="Q86" s="351"/>
      <c r="R86" s="351"/>
      <c r="S86" s="351"/>
      <c r="T86" s="351"/>
      <c r="U86" s="60"/>
      <c r="V86" s="60"/>
      <c r="W86" s="5"/>
      <c r="X86" s="21"/>
      <c r="AE86" s="84"/>
      <c r="AF86" s="84"/>
      <c r="AG86" s="84"/>
      <c r="AH86" s="84"/>
      <c r="AI86" s="84"/>
      <c r="AJ86" s="84"/>
      <c r="AK86" s="84"/>
    </row>
    <row r="87" spans="1:37" s="86" customFormat="1" ht="13.5" customHeight="1">
      <c r="A87" s="265"/>
      <c r="B87" s="258"/>
      <c r="C87" s="266"/>
      <c r="D87" s="267"/>
      <c r="E87" s="267"/>
      <c r="F87" s="269"/>
      <c r="G87" s="270"/>
      <c r="I87" s="257"/>
      <c r="J87" s="257"/>
      <c r="K87" s="253" t="s">
        <v>24</v>
      </c>
      <c r="L87" s="139"/>
      <c r="M87" s="203"/>
      <c r="N87" s="49"/>
      <c r="O87" s="28" t="s">
        <v>590</v>
      </c>
      <c r="P87" s="347" t="s">
        <v>29</v>
      </c>
      <c r="Q87" s="347"/>
      <c r="R87" s="348" t="s">
        <v>590</v>
      </c>
      <c r="S87" s="348"/>
      <c r="T87" s="348"/>
      <c r="U87" s="38"/>
      <c r="V87" s="5"/>
      <c r="W87" s="5"/>
      <c r="X87" s="21"/>
      <c r="AE87" s="136"/>
      <c r="AF87" s="136"/>
      <c r="AG87" s="136"/>
      <c r="AH87" s="136"/>
      <c r="AI87" s="136"/>
      <c r="AJ87" s="136"/>
      <c r="AK87" s="136"/>
    </row>
    <row r="88" spans="1:37" s="23" customFormat="1" ht="24.75" customHeight="1">
      <c r="A88" s="34" t="s">
        <v>671</v>
      </c>
      <c r="B88" s="34" t="s">
        <v>25</v>
      </c>
      <c r="C88" s="34" t="s">
        <v>3</v>
      </c>
      <c r="D88" s="94" t="s">
        <v>4</v>
      </c>
      <c r="E88" s="34" t="s">
        <v>5</v>
      </c>
      <c r="F88" s="34" t="s">
        <v>6</v>
      </c>
      <c r="G88" s="34" t="s">
        <v>7</v>
      </c>
      <c r="H88" s="85" t="s">
        <v>8</v>
      </c>
      <c r="I88" s="82" t="s">
        <v>10</v>
      </c>
      <c r="J88" s="83" t="s">
        <v>18</v>
      </c>
      <c r="K88" s="83" t="s">
        <v>57</v>
      </c>
      <c r="L88" s="94" t="s">
        <v>28</v>
      </c>
      <c r="M88" s="204" t="s">
        <v>22</v>
      </c>
      <c r="N88" s="81" t="s">
        <v>27</v>
      </c>
      <c r="O88" s="80" t="s">
        <v>11</v>
      </c>
      <c r="P88" s="349" t="s">
        <v>12</v>
      </c>
      <c r="Q88" s="349"/>
      <c r="R88" s="349"/>
      <c r="S88" s="294" t="s">
        <v>13</v>
      </c>
      <c r="T88" s="295" t="s">
        <v>2</v>
      </c>
      <c r="U88" s="100"/>
      <c r="V88" s="41"/>
      <c r="W88" s="41"/>
      <c r="X88" s="42"/>
      <c r="AE88" s="113"/>
      <c r="AF88" s="113"/>
      <c r="AG88" s="113"/>
      <c r="AH88" s="113"/>
      <c r="AI88" s="113"/>
      <c r="AJ88" s="113"/>
      <c r="AK88" s="113"/>
    </row>
    <row r="89" spans="1:37" s="5" customFormat="1" ht="15">
      <c r="A89" s="79">
        <v>1</v>
      </c>
      <c r="B89" s="53">
        <v>579</v>
      </c>
      <c r="C89" s="54" t="str">
        <f>VLOOKUP(B89,'Уч дев'!$A$3:$H$520,2,FALSE)</f>
        <v>Волкова Анастасия</v>
      </c>
      <c r="D89" s="95" t="str">
        <f>VLOOKUP(B89,'Уч дев'!$A$3:$H$520,3,FALSE)</f>
        <v>2000</v>
      </c>
      <c r="E89" s="95" t="str">
        <f>VLOOKUP(B89,'Уч дев'!$A$3:$H$520,4,FALSE)</f>
        <v>КМС</v>
      </c>
      <c r="F89" s="54" t="str">
        <f>VLOOKUP(B89,'Уч дев'!$A$3:$H$520,5,FALSE)</f>
        <v>Тульская</v>
      </c>
      <c r="G89" s="73">
        <f>VLOOKUP(B89,'Уч дев'!$A$3:$H$520,6,FALSE)</f>
        <v>0</v>
      </c>
      <c r="H89" s="99" t="str">
        <f>VLOOKUP(B89,'Уч дев'!$A$3:$H$520,7,FALSE)</f>
        <v>ЦСП ТО</v>
      </c>
      <c r="I89" s="51" t="str">
        <f>CONCATENATE(L89,"",M89)</f>
        <v>59,2</v>
      </c>
      <c r="J89" s="277">
        <f t="shared" ref="J89:J106" si="6">LOOKUP(N89,$U$1:$AC$1,$U$2:$AC$2)</f>
        <v>1</v>
      </c>
      <c r="K89" s="277" t="s">
        <v>746</v>
      </c>
      <c r="L89" s="304"/>
      <c r="M89" s="305" t="s">
        <v>672</v>
      </c>
      <c r="N89" s="279">
        <f t="shared" ref="N89:N106" si="7">(L89*100)+M89</f>
        <v>59.2</v>
      </c>
      <c r="O89" s="280" t="str">
        <f>VLOOKUP(B89,'Уч дев'!$A$3:$H$520,8,FALSE)</f>
        <v>Ковтун Н.Н.</v>
      </c>
      <c r="P89" s="61" t="s">
        <v>146</v>
      </c>
      <c r="AE89" s="55"/>
      <c r="AF89" s="55"/>
      <c r="AG89" s="55"/>
      <c r="AH89" s="55"/>
      <c r="AI89" s="55"/>
      <c r="AJ89" s="55"/>
      <c r="AK89" s="55"/>
    </row>
    <row r="90" spans="1:37" s="5" customFormat="1" ht="15">
      <c r="A90" s="79">
        <v>2</v>
      </c>
      <c r="B90" s="53">
        <v>586</v>
      </c>
      <c r="C90" s="54" t="str">
        <f>VLOOKUP(B90,'Уч дев'!$A$3:$H$520,2,FALSE)</f>
        <v>Гризель Виктория</v>
      </c>
      <c r="D90" s="95" t="str">
        <f>VLOOKUP(B90,'Уч дев'!$A$3:$H$520,3,FALSE)</f>
        <v>1999</v>
      </c>
      <c r="E90" s="95" t="str">
        <f>VLOOKUP(B90,'Уч дев'!$A$3:$H$520,4,FALSE)</f>
        <v>1</v>
      </c>
      <c r="F90" s="54" t="str">
        <f>VLOOKUP(B90,'Уч дев'!$A$3:$H$520,5,FALSE)</f>
        <v>Саратовская</v>
      </c>
      <c r="G90" s="73">
        <f>VLOOKUP(B90,'Уч дев'!$A$3:$H$520,6,FALSE)</f>
        <v>0</v>
      </c>
      <c r="H90" s="99" t="str">
        <f>VLOOKUP(B90,'Уч дев'!$A$3:$H$520,7,FALSE)</f>
        <v>СДЮСШОР-6</v>
      </c>
      <c r="I90" s="51" t="str">
        <f t="shared" ref="I90:I106" si="8">CONCATENATE(L90,":",M90)</f>
        <v>1:00,5</v>
      </c>
      <c r="J90" s="277">
        <f t="shared" si="6"/>
        <v>1</v>
      </c>
      <c r="K90" s="277" t="s">
        <v>746</v>
      </c>
      <c r="L90" s="304">
        <v>1</v>
      </c>
      <c r="M90" s="305" t="s">
        <v>673</v>
      </c>
      <c r="N90" s="279">
        <f t="shared" si="7"/>
        <v>100.5</v>
      </c>
      <c r="O90" s="280" t="str">
        <f>VLOOKUP(B90,'Уч дев'!$A$3:$H$520,8,FALSE)</f>
        <v>Беликовы Ю.Б., Н.И.</v>
      </c>
      <c r="P90" s="61" t="s">
        <v>147</v>
      </c>
      <c r="AE90" s="55"/>
      <c r="AF90" s="55"/>
      <c r="AG90" s="55"/>
      <c r="AH90" s="55"/>
      <c r="AI90" s="55"/>
      <c r="AJ90" s="55"/>
      <c r="AK90" s="55"/>
    </row>
    <row r="91" spans="1:37" s="5" customFormat="1" ht="15">
      <c r="A91" s="79">
        <v>3</v>
      </c>
      <c r="B91" s="53">
        <v>967</v>
      </c>
      <c r="C91" s="54" t="str">
        <f>VLOOKUP(B91,'Уч дев'!$A$3:$H$520,2,FALSE)</f>
        <v>Кривушина Анастасия</v>
      </c>
      <c r="D91" s="95" t="str">
        <f>VLOOKUP(B91,'Уч дев'!$A$3:$H$520,3,FALSE)</f>
        <v>2000</v>
      </c>
      <c r="E91" s="95" t="str">
        <f>VLOOKUP(B91,'Уч дев'!$A$3:$H$520,4,FALSE)</f>
        <v>1</v>
      </c>
      <c r="F91" s="54" t="str">
        <f>VLOOKUP(B91,'Уч дев'!$A$3:$H$520,5,FALSE)</f>
        <v>Саратовская</v>
      </c>
      <c r="G91" s="73">
        <f>VLOOKUP(B91,'Уч дев'!$A$3:$H$520,6,FALSE)</f>
        <v>0</v>
      </c>
      <c r="H91" s="99" t="str">
        <f>VLOOKUP(B91,'Уч дев'!$A$3:$H$520,7,FALSE)</f>
        <v>СДЮСШОР-6</v>
      </c>
      <c r="I91" s="51" t="str">
        <f t="shared" si="8"/>
        <v>1:00,9</v>
      </c>
      <c r="J91" s="277">
        <f t="shared" si="6"/>
        <v>1</v>
      </c>
      <c r="K91" s="277" t="s">
        <v>746</v>
      </c>
      <c r="L91" s="304">
        <v>1</v>
      </c>
      <c r="M91" s="305" t="s">
        <v>681</v>
      </c>
      <c r="N91" s="279">
        <f t="shared" si="7"/>
        <v>100.9</v>
      </c>
      <c r="O91" s="280" t="str">
        <f>VLOOKUP(B91,'Уч дев'!$A$3:$H$520,8,FALSE)</f>
        <v>Тихненко С.Г.</v>
      </c>
      <c r="P91" s="61" t="s">
        <v>146</v>
      </c>
      <c r="AE91" s="55"/>
      <c r="AF91" s="55"/>
      <c r="AG91" s="55"/>
      <c r="AH91" s="55"/>
      <c r="AI91" s="55"/>
      <c r="AJ91" s="55"/>
      <c r="AK91" s="55"/>
    </row>
    <row r="92" spans="1:37" s="5" customFormat="1" ht="15">
      <c r="A92" s="79">
        <v>4</v>
      </c>
      <c r="B92" s="53">
        <v>582</v>
      </c>
      <c r="C92" s="54" t="str">
        <f>VLOOKUP(B92,'Уч дев'!$A$3:$H$520,2,FALSE)</f>
        <v>Черникова Ольга</v>
      </c>
      <c r="D92" s="95" t="str">
        <f>VLOOKUP(B92,'Уч дев'!$A$3:$H$520,3,FALSE)</f>
        <v>2000</v>
      </c>
      <c r="E92" s="95" t="str">
        <f>VLOOKUP(B92,'Уч дев'!$A$3:$H$520,4,FALSE)</f>
        <v>1</v>
      </c>
      <c r="F92" s="54" t="str">
        <f>VLOOKUP(B92,'Уч дев'!$A$3:$H$520,5,FALSE)</f>
        <v>Тульская</v>
      </c>
      <c r="G92" s="73">
        <f>VLOOKUP(B92,'Уч дев'!$A$3:$H$520,6,FALSE)</f>
        <v>0</v>
      </c>
      <c r="H92" s="99" t="str">
        <f>VLOOKUP(B92,'Уч дев'!$A$3:$H$520,7,FALSE)</f>
        <v>ЦСП ТО</v>
      </c>
      <c r="I92" s="51" t="str">
        <f t="shared" si="8"/>
        <v>1:01,4</v>
      </c>
      <c r="J92" s="277">
        <f t="shared" si="6"/>
        <v>1</v>
      </c>
      <c r="K92" s="277" t="s">
        <v>746</v>
      </c>
      <c r="L92" s="304">
        <v>1</v>
      </c>
      <c r="M92" s="305" t="s">
        <v>676</v>
      </c>
      <c r="N92" s="279">
        <f t="shared" si="7"/>
        <v>101.4</v>
      </c>
      <c r="O92" s="280" t="str">
        <f>VLOOKUP(B92,'Уч дев'!$A$3:$H$520,8,FALSE)</f>
        <v>Ковтун Н.Н.,Спиридонов Б.А.</v>
      </c>
      <c r="P92" s="61" t="s">
        <v>146</v>
      </c>
      <c r="AE92" s="55"/>
      <c r="AF92" s="55"/>
      <c r="AG92" s="55"/>
      <c r="AH92" s="55"/>
      <c r="AI92" s="55"/>
      <c r="AJ92" s="55"/>
      <c r="AK92" s="55"/>
    </row>
    <row r="93" spans="1:37" s="5" customFormat="1" ht="15">
      <c r="A93" s="79">
        <v>5</v>
      </c>
      <c r="B93" s="53">
        <v>180</v>
      </c>
      <c r="C93" s="54" t="str">
        <f>VLOOKUP(B93,'Уч дев'!$A$3:$H$520,2,FALSE)</f>
        <v>Сюмкина Людмила</v>
      </c>
      <c r="D93" s="95" t="str">
        <f>VLOOKUP(B93,'Уч дев'!$A$3:$H$520,3,FALSE)</f>
        <v>2000</v>
      </c>
      <c r="E93" s="95" t="str">
        <f>VLOOKUP(B93,'Уч дев'!$A$3:$H$520,4,FALSE)</f>
        <v>1</v>
      </c>
      <c r="F93" s="54" t="str">
        <f>VLOOKUP(B93,'Уч дев'!$A$3:$H$520,5,FALSE)</f>
        <v>Мордовия</v>
      </c>
      <c r="G93" s="73">
        <f>VLOOKUP(B93,'Уч дев'!$A$3:$H$520,6,FALSE)</f>
        <v>0</v>
      </c>
      <c r="H93" s="99" t="str">
        <f>VLOOKUP(B93,'Уч дев'!$A$3:$H$520,7,FALSE)</f>
        <v>МГУ им. Н. П. Огарёва</v>
      </c>
      <c r="I93" s="51" t="str">
        <f t="shared" si="8"/>
        <v>1:02,0</v>
      </c>
      <c r="J93" s="277">
        <f t="shared" si="6"/>
        <v>1</v>
      </c>
      <c r="K93" s="277" t="s">
        <v>746</v>
      </c>
      <c r="L93" s="304">
        <v>1</v>
      </c>
      <c r="M93" s="305" t="s">
        <v>677</v>
      </c>
      <c r="N93" s="279">
        <f t="shared" si="7"/>
        <v>102</v>
      </c>
      <c r="O93" s="280" t="str">
        <f>VLOOKUP(B93,'Уч дев'!$A$3:$H$520,8,FALSE)</f>
        <v>Запрялов В. А.</v>
      </c>
      <c r="P93" s="61" t="s">
        <v>147</v>
      </c>
      <c r="AE93" s="55"/>
      <c r="AF93" s="55"/>
      <c r="AG93" s="55"/>
      <c r="AH93" s="55"/>
      <c r="AI93" s="55"/>
      <c r="AJ93" s="55"/>
      <c r="AK93" s="55"/>
    </row>
    <row r="94" spans="1:37" s="5" customFormat="1" ht="15">
      <c r="A94" s="79">
        <v>6</v>
      </c>
      <c r="B94" s="53">
        <v>486</v>
      </c>
      <c r="C94" s="54" t="str">
        <f>VLOOKUP(B94,'Уч дев'!$A$3:$H$520,2,FALSE)</f>
        <v>Наумова Юлия</v>
      </c>
      <c r="D94" s="95" t="str">
        <f>VLOOKUP(B94,'Уч дев'!$A$3:$H$520,3,FALSE)</f>
        <v>1999</v>
      </c>
      <c r="E94" s="95" t="str">
        <f>VLOOKUP(B94,'Уч дев'!$A$3:$H$520,4,FALSE)</f>
        <v>1</v>
      </c>
      <c r="F94" s="54" t="str">
        <f>VLOOKUP(B94,'Уч дев'!$A$3:$H$520,5,FALSE)</f>
        <v>Пензенская</v>
      </c>
      <c r="G94" s="73">
        <f>VLOOKUP(B94,'Уч дев'!$A$3:$H$520,6,FALSE)</f>
        <v>0</v>
      </c>
      <c r="H94" s="99" t="str">
        <f>VLOOKUP(B94,'Уч дев'!$A$3:$H$520,7,FALSE)</f>
        <v>ДЮСШ-6</v>
      </c>
      <c r="I94" s="51" t="str">
        <f t="shared" si="8"/>
        <v>1:04,8</v>
      </c>
      <c r="J94" s="277">
        <f t="shared" si="6"/>
        <v>2</v>
      </c>
      <c r="K94" s="277" t="s">
        <v>746</v>
      </c>
      <c r="L94" s="304">
        <v>1</v>
      </c>
      <c r="M94" s="305" t="s">
        <v>684</v>
      </c>
      <c r="N94" s="279">
        <f t="shared" si="7"/>
        <v>104.8</v>
      </c>
      <c r="O94" s="280" t="str">
        <f>VLOOKUP(B94,'Уч дев'!$A$3:$H$520,8,FALSE)</f>
        <v>Красновы Р.Б. К.И.</v>
      </c>
      <c r="P94" s="61" t="s">
        <v>146</v>
      </c>
      <c r="AE94" s="55"/>
      <c r="AF94" s="55"/>
      <c r="AG94" s="55"/>
      <c r="AH94" s="55"/>
      <c r="AI94" s="55"/>
      <c r="AJ94" s="55"/>
      <c r="AK94" s="55"/>
    </row>
    <row r="95" spans="1:37" s="5" customFormat="1" ht="15">
      <c r="A95" s="79">
        <v>7</v>
      </c>
      <c r="B95" s="53">
        <v>160</v>
      </c>
      <c r="C95" s="54" t="str">
        <f>VLOOKUP(B95,'Уч дев'!$A$3:$H$520,2,FALSE)</f>
        <v>Тютякова Олеся</v>
      </c>
      <c r="D95" s="95" t="str">
        <f>VLOOKUP(B95,'Уч дев'!$A$3:$H$520,3,FALSE)</f>
        <v>1999</v>
      </c>
      <c r="E95" s="95" t="str">
        <f>VLOOKUP(B95,'Уч дев'!$A$3:$H$520,4,FALSE)</f>
        <v>2</v>
      </c>
      <c r="F95" s="54" t="str">
        <f>VLOOKUP(B95,'Уч дев'!$A$3:$H$520,5,FALSE)</f>
        <v>Мордовия</v>
      </c>
      <c r="G95" s="73">
        <f>VLOOKUP(B95,'Уч дев'!$A$3:$H$520,6,FALSE)</f>
        <v>0</v>
      </c>
      <c r="H95" s="99" t="str">
        <f>VLOOKUP(B95,'Уч дев'!$A$3:$H$520,7,FALSE)</f>
        <v>МГУ им. Н. П. Огарёва</v>
      </c>
      <c r="I95" s="51" t="str">
        <f t="shared" si="8"/>
        <v>1:05,2</v>
      </c>
      <c r="J95" s="277">
        <f t="shared" si="6"/>
        <v>2</v>
      </c>
      <c r="K95" s="277" t="s">
        <v>746</v>
      </c>
      <c r="L95" s="304">
        <v>1</v>
      </c>
      <c r="M95" s="305" t="s">
        <v>682</v>
      </c>
      <c r="N95" s="279">
        <f t="shared" si="7"/>
        <v>105.2</v>
      </c>
      <c r="O95" s="280" t="str">
        <f>VLOOKUP(B95,'Уч дев'!$A$3:$H$520,8,FALSE)</f>
        <v>Разов В. Н.</v>
      </c>
      <c r="P95" s="61" t="s">
        <v>147</v>
      </c>
      <c r="AE95" s="55"/>
      <c r="AF95" s="55"/>
      <c r="AG95" s="55"/>
      <c r="AH95" s="55"/>
      <c r="AI95" s="55"/>
      <c r="AJ95" s="55"/>
      <c r="AK95" s="55"/>
    </row>
    <row r="96" spans="1:37" s="5" customFormat="1" ht="15">
      <c r="A96" s="79">
        <v>8</v>
      </c>
      <c r="B96" s="53">
        <v>966</v>
      </c>
      <c r="C96" s="54" t="str">
        <f>VLOOKUP(B96,'Уч дев'!$A$3:$H$520,2,FALSE)</f>
        <v>Королёва Олеся</v>
      </c>
      <c r="D96" s="95" t="str">
        <f>VLOOKUP(B96,'Уч дев'!$A$3:$H$520,3,FALSE)</f>
        <v>2000</v>
      </c>
      <c r="E96" s="95" t="str">
        <f>VLOOKUP(B96,'Уч дев'!$A$3:$H$520,4,FALSE)</f>
        <v>1</v>
      </c>
      <c r="F96" s="54" t="str">
        <f>VLOOKUP(B96,'Уч дев'!$A$3:$H$520,5,FALSE)</f>
        <v>Саратовская</v>
      </c>
      <c r="G96" s="73">
        <f>VLOOKUP(B96,'Уч дев'!$A$3:$H$520,6,FALSE)</f>
        <v>0</v>
      </c>
      <c r="H96" s="99" t="str">
        <f>VLOOKUP(B96,'Уч дев'!$A$3:$H$520,7,FALSE)</f>
        <v>СДЮСШОР-6</v>
      </c>
      <c r="I96" s="51" t="str">
        <f t="shared" si="8"/>
        <v>1:05,8</v>
      </c>
      <c r="J96" s="277">
        <f t="shared" si="6"/>
        <v>2</v>
      </c>
      <c r="K96" s="277" t="s">
        <v>746</v>
      </c>
      <c r="L96" s="304">
        <v>1</v>
      </c>
      <c r="M96" s="305" t="s">
        <v>659</v>
      </c>
      <c r="N96" s="279">
        <f t="shared" si="7"/>
        <v>105.8</v>
      </c>
      <c r="O96" s="280" t="str">
        <f>VLOOKUP(B96,'Уч дев'!$A$3:$H$520,8,FALSE)</f>
        <v>Тихненко С.Г.</v>
      </c>
      <c r="P96" s="61" t="s">
        <v>146</v>
      </c>
      <c r="AE96" s="55"/>
      <c r="AF96" s="55"/>
      <c r="AG96" s="55"/>
      <c r="AH96" s="55"/>
      <c r="AI96" s="55"/>
      <c r="AJ96" s="55"/>
      <c r="AK96" s="55"/>
    </row>
    <row r="97" spans="1:37" s="5" customFormat="1" ht="15">
      <c r="A97" s="79">
        <v>9</v>
      </c>
      <c r="B97" s="53">
        <v>532</v>
      </c>
      <c r="C97" s="54" t="str">
        <f>VLOOKUP(B97,'Уч дев'!$A$3:$H$520,2,FALSE)</f>
        <v>Пискарева Кристина</v>
      </c>
      <c r="D97" s="95" t="str">
        <f>VLOOKUP(B97,'Уч дев'!$A$3:$H$520,3,FALSE)</f>
        <v>1999</v>
      </c>
      <c r="E97" s="95">
        <f>VLOOKUP(B97,'Уч дев'!$A$3:$H$520,4,FALSE)</f>
        <v>2</v>
      </c>
      <c r="F97" s="54" t="str">
        <f>VLOOKUP(B97,'Уч дев'!$A$3:$H$520,5,FALSE)</f>
        <v>Самарская</v>
      </c>
      <c r="G97" s="73">
        <f>VLOOKUP(B97,'Уч дев'!$A$3:$H$520,6,FALSE)</f>
        <v>0</v>
      </c>
      <c r="H97" s="99" t="str">
        <f>VLOOKUP(B97,'Уч дев'!$A$3:$H$520,7,FALSE)</f>
        <v xml:space="preserve"> СДЮСШОР-2</v>
      </c>
      <c r="I97" s="51" t="str">
        <f t="shared" si="8"/>
        <v>1:06,4</v>
      </c>
      <c r="J97" s="277">
        <f t="shared" si="6"/>
        <v>3</v>
      </c>
      <c r="K97" s="277" t="s">
        <v>746</v>
      </c>
      <c r="L97" s="304">
        <v>1</v>
      </c>
      <c r="M97" s="305" t="s">
        <v>685</v>
      </c>
      <c r="N97" s="279">
        <f t="shared" si="7"/>
        <v>106.4</v>
      </c>
      <c r="O97" s="280" t="str">
        <f>VLOOKUP(B97,'Уч дев'!$A$3:$H$520,8,FALSE)</f>
        <v>Комаров С. В.</v>
      </c>
      <c r="P97" s="61" t="s">
        <v>147</v>
      </c>
      <c r="AE97" s="55"/>
      <c r="AF97" s="55"/>
      <c r="AG97" s="55"/>
      <c r="AH97" s="55"/>
      <c r="AI97" s="55"/>
      <c r="AJ97" s="55"/>
      <c r="AK97" s="55"/>
    </row>
    <row r="98" spans="1:37" s="5" customFormat="1" ht="15">
      <c r="A98" s="79">
        <v>10</v>
      </c>
      <c r="B98" s="53">
        <v>624</v>
      </c>
      <c r="C98" s="54" t="str">
        <f>VLOOKUP(B98,'Уч дев'!$A$3:$H$520,2,FALSE)</f>
        <v>Шалашова Ксения</v>
      </c>
      <c r="D98" s="95" t="str">
        <f>VLOOKUP(B98,'Уч дев'!$A$3:$H$520,3,FALSE)</f>
        <v>1999</v>
      </c>
      <c r="E98" s="95" t="str">
        <f>VLOOKUP(B98,'Уч дев'!$A$3:$H$520,4,FALSE)</f>
        <v>2</v>
      </c>
      <c r="F98" s="54" t="str">
        <f>VLOOKUP(B98,'Уч дев'!$A$3:$H$520,5,FALSE)</f>
        <v>Нижегородская</v>
      </c>
      <c r="G98" s="73">
        <f>VLOOKUP(B98,'Уч дев'!$A$3:$H$520,6,FALSE)</f>
        <v>0</v>
      </c>
      <c r="H98" s="99" t="str">
        <f>VLOOKUP(B98,'Уч дев'!$A$3:$H$520,7,FALSE)</f>
        <v>ДЮСШ-3 Арзамас</v>
      </c>
      <c r="I98" s="51" t="str">
        <f t="shared" si="8"/>
        <v>1:07,0</v>
      </c>
      <c r="J98" s="277">
        <f t="shared" si="6"/>
        <v>3</v>
      </c>
      <c r="K98" s="277" t="s">
        <v>746</v>
      </c>
      <c r="L98" s="304">
        <v>1</v>
      </c>
      <c r="M98" s="305" t="s">
        <v>678</v>
      </c>
      <c r="N98" s="279">
        <f t="shared" si="7"/>
        <v>107</v>
      </c>
      <c r="O98" s="280" t="str">
        <f>VLOOKUP(B98,'Уч дев'!$A$3:$H$520,8,FALSE)</f>
        <v>Папин А.Ю</v>
      </c>
      <c r="P98" s="61" t="s">
        <v>150</v>
      </c>
      <c r="AE98" s="55"/>
      <c r="AF98" s="55"/>
      <c r="AG98" s="55"/>
      <c r="AH98" s="55"/>
      <c r="AI98" s="55"/>
      <c r="AJ98" s="55"/>
      <c r="AK98" s="55"/>
    </row>
    <row r="99" spans="1:37" s="5" customFormat="1" ht="15">
      <c r="A99" s="79">
        <v>11</v>
      </c>
      <c r="B99" s="53">
        <v>434</v>
      </c>
      <c r="C99" s="54" t="str">
        <f>VLOOKUP(B99,'Уч дев'!$A$3:$H$520,2,FALSE)</f>
        <v>Трубкина Алина</v>
      </c>
      <c r="D99" s="95" t="str">
        <f>VLOOKUP(B99,'Уч дев'!$A$3:$H$520,3,FALSE)</f>
        <v>2000</v>
      </c>
      <c r="E99" s="95" t="str">
        <f>VLOOKUP(B99,'Уч дев'!$A$3:$H$520,4,FALSE)</f>
        <v>2</v>
      </c>
      <c r="F99" s="54" t="str">
        <f>VLOOKUP(B99,'Уч дев'!$A$3:$H$520,5,FALSE)</f>
        <v>Пензенская</v>
      </c>
      <c r="G99" s="73">
        <f>VLOOKUP(B99,'Уч дев'!$A$3:$H$520,6,FALSE)</f>
        <v>0</v>
      </c>
      <c r="H99" s="99" t="str">
        <f>VLOOKUP(B99,'Уч дев'!$A$3:$H$520,7,FALSE)</f>
        <v>ДЮСШ-6</v>
      </c>
      <c r="I99" s="51" t="str">
        <f t="shared" si="8"/>
        <v>1:07,3</v>
      </c>
      <c r="J99" s="277">
        <f t="shared" si="6"/>
        <v>3</v>
      </c>
      <c r="K99" s="277" t="s">
        <v>746</v>
      </c>
      <c r="L99" s="304">
        <v>1</v>
      </c>
      <c r="M99" s="305" t="s">
        <v>683</v>
      </c>
      <c r="N99" s="279">
        <f t="shared" si="7"/>
        <v>107.3</v>
      </c>
      <c r="O99" s="280" t="str">
        <f>VLOOKUP(B99,'Уч дев'!$A$3:$H$520,8,FALSE)</f>
        <v>Гарынов А.А</v>
      </c>
      <c r="P99" s="61" t="s">
        <v>150</v>
      </c>
      <c r="AE99" s="55"/>
      <c r="AF99" s="55"/>
      <c r="AG99" s="55"/>
      <c r="AH99" s="55"/>
      <c r="AI99" s="55"/>
      <c r="AJ99" s="55"/>
      <c r="AK99" s="55"/>
    </row>
    <row r="100" spans="1:37" s="5" customFormat="1" ht="15">
      <c r="A100" s="79">
        <v>12</v>
      </c>
      <c r="B100" s="53">
        <v>364</v>
      </c>
      <c r="C100" s="54" t="str">
        <f>VLOOKUP(B100,'Уч дев'!$A$3:$H$520,2,FALSE)</f>
        <v>Бодина Мария</v>
      </c>
      <c r="D100" s="95" t="str">
        <f>VLOOKUP(B100,'Уч дев'!$A$3:$H$520,3,FALSE)</f>
        <v>1999</v>
      </c>
      <c r="E100" s="95" t="str">
        <f>VLOOKUP(B100,'Уч дев'!$A$3:$H$520,4,FALSE)</f>
        <v>2</v>
      </c>
      <c r="F100" s="54" t="str">
        <f>VLOOKUP(B100,'Уч дев'!$A$3:$H$520,5,FALSE)</f>
        <v>Пензенская</v>
      </c>
      <c r="G100" s="73">
        <f>VLOOKUP(B100,'Уч дев'!$A$3:$H$520,6,FALSE)</f>
        <v>0</v>
      </c>
      <c r="H100" s="99" t="str">
        <f>VLOOKUP(B100,'Уч дев'!$A$3:$H$520,7,FALSE)</f>
        <v>ПГУ,КСШОР</v>
      </c>
      <c r="I100" s="51" t="str">
        <f t="shared" si="8"/>
        <v>1:07,7</v>
      </c>
      <c r="J100" s="277">
        <f t="shared" si="6"/>
        <v>3</v>
      </c>
      <c r="K100" s="277" t="s">
        <v>746</v>
      </c>
      <c r="L100" s="304">
        <v>1</v>
      </c>
      <c r="M100" s="305" t="s">
        <v>674</v>
      </c>
      <c r="N100" s="279">
        <f t="shared" si="7"/>
        <v>107.7</v>
      </c>
      <c r="O100" s="280" t="str">
        <f>VLOOKUP(B100,'Уч дев'!$A$3:$H$520,8,FALSE)</f>
        <v>Беляев С.Н,Зотова Н.А,</v>
      </c>
      <c r="P100" s="61" t="s">
        <v>150</v>
      </c>
      <c r="AE100" s="55"/>
      <c r="AF100" s="55"/>
      <c r="AG100" s="55"/>
      <c r="AH100" s="55"/>
      <c r="AI100" s="55"/>
      <c r="AJ100" s="55"/>
      <c r="AK100" s="55"/>
    </row>
    <row r="101" spans="1:37" s="5" customFormat="1" ht="15">
      <c r="A101" s="79">
        <v>13</v>
      </c>
      <c r="B101" s="53">
        <v>506</v>
      </c>
      <c r="C101" s="54" t="str">
        <f>VLOOKUP(B101,'Уч дев'!$A$3:$H$520,2,FALSE)</f>
        <v>Стою Анна</v>
      </c>
      <c r="D101" s="95" t="str">
        <f>VLOOKUP(B101,'Уч дев'!$A$3:$H$520,3,FALSE)</f>
        <v>2000</v>
      </c>
      <c r="E101" s="95">
        <f>VLOOKUP(B101,'Уч дев'!$A$3:$H$520,4,FALSE)</f>
        <v>1</v>
      </c>
      <c r="F101" s="54" t="str">
        <f>VLOOKUP(B101,'Уч дев'!$A$3:$H$520,5,FALSE)</f>
        <v>Самарская</v>
      </c>
      <c r="G101" s="73">
        <f>VLOOKUP(B101,'Уч дев'!$A$3:$H$520,6,FALSE)</f>
        <v>0</v>
      </c>
      <c r="H101" s="99" t="str">
        <f>VLOOKUP(B101,'Уч дев'!$A$3:$H$520,7,FALSE)</f>
        <v>СДЮСШОР Новокуйбышевск</v>
      </c>
      <c r="I101" s="51" t="str">
        <f t="shared" si="8"/>
        <v>1:09,2</v>
      </c>
      <c r="J101" s="277">
        <f t="shared" si="6"/>
        <v>3</v>
      </c>
      <c r="K101" s="277" t="s">
        <v>746</v>
      </c>
      <c r="L101" s="304">
        <v>1</v>
      </c>
      <c r="M101" s="305" t="s">
        <v>686</v>
      </c>
      <c r="N101" s="279">
        <f t="shared" si="7"/>
        <v>109.2</v>
      </c>
      <c r="O101" s="280" t="str">
        <f>VLOOKUP(B101,'Уч дев'!$A$3:$H$520,8,FALSE)</f>
        <v>Полубояровы О.Ю. И Ю.П.</v>
      </c>
      <c r="P101" s="61" t="s">
        <v>150</v>
      </c>
      <c r="AE101" s="55"/>
      <c r="AF101" s="55"/>
      <c r="AG101" s="55"/>
      <c r="AH101" s="55"/>
      <c r="AI101" s="55"/>
      <c r="AJ101" s="55"/>
      <c r="AK101" s="55"/>
    </row>
    <row r="102" spans="1:37" s="5" customFormat="1" ht="15">
      <c r="A102" s="79">
        <v>14</v>
      </c>
      <c r="B102" s="53">
        <v>449</v>
      </c>
      <c r="C102" s="54" t="str">
        <f>VLOOKUP(B102,'Уч дев'!$A$3:$H$520,2,FALSE)</f>
        <v>Какулина Алина</v>
      </c>
      <c r="D102" s="95" t="str">
        <f>VLOOKUP(B102,'Уч дев'!$A$3:$H$520,3,FALSE)</f>
        <v>2000</v>
      </c>
      <c r="E102" s="95"/>
      <c r="F102" s="54" t="str">
        <f>VLOOKUP(B102,'Уч дев'!$A$3:$H$520,5,FALSE)</f>
        <v>Пензенская</v>
      </c>
      <c r="G102" s="73">
        <f>VLOOKUP(B102,'Уч дев'!$A$3:$H$520,6,FALSE)</f>
        <v>0</v>
      </c>
      <c r="H102" s="99" t="str">
        <f>VLOOKUP(B102,'Уч дев'!$A$3:$H$520,7,FALSE)</f>
        <v>ДЮСШ-6</v>
      </c>
      <c r="I102" s="51" t="str">
        <f t="shared" si="8"/>
        <v>1:09,7</v>
      </c>
      <c r="J102" s="277">
        <f t="shared" si="6"/>
        <v>3</v>
      </c>
      <c r="K102" s="277" t="s">
        <v>746</v>
      </c>
      <c r="L102" s="304">
        <v>1</v>
      </c>
      <c r="M102" s="305" t="s">
        <v>623</v>
      </c>
      <c r="N102" s="279">
        <f t="shared" si="7"/>
        <v>109.7</v>
      </c>
      <c r="O102" s="280"/>
      <c r="P102" s="61" t="s">
        <v>147</v>
      </c>
      <c r="AE102" s="55"/>
      <c r="AF102" s="55"/>
      <c r="AG102" s="55"/>
      <c r="AH102" s="55"/>
      <c r="AI102" s="55"/>
      <c r="AJ102" s="55"/>
      <c r="AK102" s="55"/>
    </row>
    <row r="103" spans="1:37" s="5" customFormat="1" ht="15">
      <c r="A103" s="79">
        <v>15</v>
      </c>
      <c r="B103" s="53">
        <v>447</v>
      </c>
      <c r="C103" s="54" t="str">
        <f>VLOOKUP(B103,'Уч дев'!$A$3:$H$520,2,FALSE)</f>
        <v>Максимшкина Алина</v>
      </c>
      <c r="D103" s="95" t="str">
        <f>VLOOKUP(B103,'Уч дев'!$A$3:$H$520,3,FALSE)</f>
        <v>2000</v>
      </c>
      <c r="E103" s="95"/>
      <c r="F103" s="54" t="str">
        <f>VLOOKUP(B103,'Уч дев'!$A$3:$H$520,5,FALSE)</f>
        <v>Пензенская</v>
      </c>
      <c r="G103" s="73">
        <f>VLOOKUP(B103,'Уч дев'!$A$3:$H$520,6,FALSE)</f>
        <v>0</v>
      </c>
      <c r="H103" s="99" t="str">
        <f>VLOOKUP(B103,'Уч дев'!$A$3:$H$520,7,FALSE)</f>
        <v>ДЮСШ-6</v>
      </c>
      <c r="I103" s="51" t="str">
        <f t="shared" si="8"/>
        <v>1:10,5</v>
      </c>
      <c r="J103" s="277">
        <f t="shared" si="6"/>
        <v>3</v>
      </c>
      <c r="K103" s="277" t="s">
        <v>746</v>
      </c>
      <c r="L103" s="304">
        <v>1</v>
      </c>
      <c r="M103" s="305" t="s">
        <v>667</v>
      </c>
      <c r="N103" s="279">
        <f t="shared" si="7"/>
        <v>110.5</v>
      </c>
      <c r="O103" s="280" t="str">
        <f>VLOOKUP(B103,'Уч дев'!$A$3:$H$520,8,FALSE)</f>
        <v>Дубоносова С.В.</v>
      </c>
      <c r="P103" s="61" t="s">
        <v>600</v>
      </c>
      <c r="AE103" s="55"/>
      <c r="AF103" s="55"/>
      <c r="AG103" s="55"/>
      <c r="AH103" s="55"/>
      <c r="AI103" s="55"/>
      <c r="AJ103" s="55"/>
      <c r="AK103" s="55"/>
    </row>
    <row r="104" spans="1:37" s="5" customFormat="1" ht="15">
      <c r="A104" s="79">
        <v>16</v>
      </c>
      <c r="B104" s="53">
        <v>96</v>
      </c>
      <c r="C104" s="54" t="str">
        <f>VLOOKUP(B104,'Уч дев'!$A$3:$H$520,2,FALSE)</f>
        <v>Мусякаева Ляйля</v>
      </c>
      <c r="D104" s="95" t="str">
        <f>VLOOKUP(B104,'Уч дев'!$A$3:$H$520,3,FALSE)</f>
        <v>2000</v>
      </c>
      <c r="E104" s="95" t="str">
        <f>VLOOKUP(B104,'Уч дев'!$A$3:$H$520,4,FALSE)</f>
        <v>2</v>
      </c>
      <c r="F104" s="54" t="str">
        <f>VLOOKUP(B104,'Уч дев'!$A$3:$H$520,5,FALSE)</f>
        <v>Пензенская</v>
      </c>
      <c r="G104" s="73">
        <f>VLOOKUP(B104,'Уч дев'!$A$3:$H$520,6,FALSE)</f>
        <v>0</v>
      </c>
      <c r="H104" s="99" t="str">
        <f>VLOOKUP(B104,'Уч дев'!$A$3:$H$520,7,FALSE)</f>
        <v>ДЮСШ</v>
      </c>
      <c r="I104" s="51" t="str">
        <f t="shared" si="8"/>
        <v>1:11,3</v>
      </c>
      <c r="J104" s="277" t="str">
        <f t="shared" si="6"/>
        <v>1ю</v>
      </c>
      <c r="K104" s="277" t="s">
        <v>746</v>
      </c>
      <c r="L104" s="304">
        <v>1</v>
      </c>
      <c r="M104" s="305" t="s">
        <v>675</v>
      </c>
      <c r="N104" s="279">
        <f t="shared" si="7"/>
        <v>111.3</v>
      </c>
      <c r="O104" s="280" t="str">
        <f>VLOOKUP(B104,'Уч дев'!$A$3:$H$520,8,FALSE)</f>
        <v>Абузяров Р.Ф.</v>
      </c>
      <c r="P104" s="61" t="s">
        <v>600</v>
      </c>
      <c r="AE104" s="55"/>
      <c r="AF104" s="55"/>
      <c r="AG104" s="55"/>
      <c r="AH104" s="55"/>
      <c r="AI104" s="55"/>
      <c r="AJ104" s="55"/>
      <c r="AK104" s="55"/>
    </row>
    <row r="105" spans="1:37" s="5" customFormat="1" ht="15">
      <c r="A105" s="79">
        <v>17</v>
      </c>
      <c r="B105" s="53">
        <v>448</v>
      </c>
      <c r="C105" s="54" t="str">
        <f>VLOOKUP(B105,'Уч дев'!$A$3:$H$520,2,FALSE)</f>
        <v>Какулина Ангелина</v>
      </c>
      <c r="D105" s="95" t="str">
        <f>VLOOKUP(B105,'Уч дев'!$A$3:$H$520,3,FALSE)</f>
        <v>2000</v>
      </c>
      <c r="E105" s="95"/>
      <c r="F105" s="54" t="str">
        <f>VLOOKUP(B105,'Уч дев'!$A$3:$H$520,5,FALSE)</f>
        <v>Пензенская</v>
      </c>
      <c r="G105" s="73">
        <f>VLOOKUP(B105,'Уч дев'!$A$3:$H$520,6,FALSE)</f>
        <v>0</v>
      </c>
      <c r="H105" s="99" t="str">
        <f>VLOOKUP(B105,'Уч дев'!$A$3:$H$520,7,FALSE)</f>
        <v>ДЮСШ-6</v>
      </c>
      <c r="I105" s="51" t="str">
        <f t="shared" si="8"/>
        <v>1:11,7</v>
      </c>
      <c r="J105" s="277" t="str">
        <f t="shared" si="6"/>
        <v>1ю</v>
      </c>
      <c r="K105" s="277" t="s">
        <v>746</v>
      </c>
      <c r="L105" s="304">
        <v>1</v>
      </c>
      <c r="M105" s="305" t="s">
        <v>679</v>
      </c>
      <c r="N105" s="279">
        <f t="shared" si="7"/>
        <v>111.7</v>
      </c>
      <c r="O105" s="280" t="str">
        <f>VLOOKUP(B105,'Уч дев'!$A$3:$H$520,8,FALSE)</f>
        <v>Дубоносова С.В.</v>
      </c>
      <c r="P105" s="61" t="s">
        <v>150</v>
      </c>
      <c r="AE105" s="55"/>
      <c r="AF105" s="55"/>
      <c r="AG105" s="55"/>
      <c r="AH105" s="55"/>
      <c r="AI105" s="55"/>
      <c r="AJ105" s="55"/>
      <c r="AK105" s="55"/>
    </row>
    <row r="106" spans="1:37" s="5" customFormat="1" ht="15">
      <c r="A106" s="79">
        <v>18</v>
      </c>
      <c r="B106" s="53">
        <v>481</v>
      </c>
      <c r="C106" s="54" t="str">
        <f>VLOOKUP(B106,'Уч дев'!$A$3:$H$520,2,FALSE)</f>
        <v>Таркина Виктория</v>
      </c>
      <c r="D106" s="95" t="str">
        <f>VLOOKUP(B106,'Уч дев'!$A$3:$H$520,3,FALSE)</f>
        <v>2000</v>
      </c>
      <c r="E106" s="95" t="str">
        <f>VLOOKUP(B106,'Уч дев'!$A$3:$H$520,4,FALSE)</f>
        <v>1</v>
      </c>
      <c r="F106" s="54" t="str">
        <f>VLOOKUP(B106,'Уч дев'!$A$3:$H$520,5,FALSE)</f>
        <v>Пензенская</v>
      </c>
      <c r="G106" s="73">
        <f>VLOOKUP(B106,'Уч дев'!$A$3:$H$520,6,FALSE)</f>
        <v>0</v>
      </c>
      <c r="H106" s="99" t="str">
        <f>VLOOKUP(B106,'Уч дев'!$A$3:$H$520,7,FALSE)</f>
        <v>ДЮСШ-6</v>
      </c>
      <c r="I106" s="51" t="str">
        <f t="shared" si="8"/>
        <v>1:14,4</v>
      </c>
      <c r="J106" s="277" t="str">
        <f t="shared" si="6"/>
        <v>1ю</v>
      </c>
      <c r="K106" s="277" t="s">
        <v>746</v>
      </c>
      <c r="L106" s="304">
        <v>1</v>
      </c>
      <c r="M106" s="305" t="s">
        <v>680</v>
      </c>
      <c r="N106" s="279">
        <f t="shared" si="7"/>
        <v>114.4</v>
      </c>
      <c r="O106" s="280" t="str">
        <f>VLOOKUP(B106,'Уч дев'!$A$3:$H$520,8,FALSE)</f>
        <v>Красновы Р.Б. К.И.</v>
      </c>
      <c r="P106" s="61" t="s">
        <v>600</v>
      </c>
      <c r="AE106" s="55"/>
      <c r="AF106" s="55"/>
      <c r="AG106" s="55"/>
      <c r="AH106" s="55"/>
      <c r="AI106" s="55"/>
      <c r="AJ106" s="55"/>
      <c r="AK106" s="55"/>
    </row>
    <row r="107" spans="1:37" s="72" customFormat="1" ht="15.75" customHeight="1">
      <c r="A107" s="350" t="s">
        <v>76</v>
      </c>
      <c r="B107" s="350"/>
      <c r="C107" s="350"/>
      <c r="D107" s="350"/>
      <c r="E107" s="350"/>
      <c r="F107" s="350"/>
      <c r="G107" s="350"/>
      <c r="H107" s="350"/>
      <c r="I107" s="350"/>
      <c r="J107" s="350"/>
      <c r="K107" s="350"/>
      <c r="L107" s="350"/>
      <c r="M107" s="350"/>
      <c r="N107" s="350"/>
      <c r="O107" s="350"/>
      <c r="P107" s="350"/>
      <c r="Q107" s="350"/>
      <c r="R107" s="350"/>
      <c r="S107" s="350"/>
      <c r="T107" s="350"/>
      <c r="U107" s="60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</row>
    <row r="108" spans="1:37" s="72" customFormat="1" ht="15.75" customHeight="1">
      <c r="A108" s="351" t="s">
        <v>42</v>
      </c>
      <c r="B108" s="351"/>
      <c r="C108" s="351"/>
      <c r="D108" s="351"/>
      <c r="E108" s="351"/>
      <c r="F108" s="351"/>
      <c r="G108" s="351"/>
      <c r="H108" s="351"/>
      <c r="I108" s="351"/>
      <c r="J108" s="351"/>
      <c r="K108" s="351"/>
      <c r="L108" s="351"/>
      <c r="M108" s="351"/>
      <c r="N108" s="351"/>
      <c r="O108" s="351"/>
      <c r="P108" s="351"/>
      <c r="Q108" s="351"/>
      <c r="R108" s="351"/>
      <c r="S108" s="351"/>
      <c r="T108" s="351"/>
      <c r="U108" s="60"/>
      <c r="V108" s="60"/>
      <c r="W108" s="5"/>
      <c r="X108" s="21"/>
      <c r="AE108" s="84"/>
      <c r="AF108" s="84"/>
      <c r="AG108" s="84"/>
      <c r="AH108" s="84"/>
      <c r="AI108" s="84"/>
      <c r="AJ108" s="84"/>
      <c r="AK108" s="84"/>
    </row>
    <row r="109" spans="1:37" s="86" customFormat="1" ht="13.5" customHeight="1">
      <c r="A109" s="265"/>
      <c r="B109" s="258"/>
      <c r="C109" s="266"/>
      <c r="D109" s="267"/>
      <c r="E109" s="267"/>
      <c r="F109" s="269"/>
      <c r="G109" s="270"/>
      <c r="I109" s="257"/>
      <c r="J109" s="257"/>
      <c r="K109" s="253" t="s">
        <v>24</v>
      </c>
      <c r="L109" s="139"/>
      <c r="M109" s="203"/>
      <c r="N109" s="49"/>
      <c r="O109" s="28" t="s">
        <v>591</v>
      </c>
      <c r="P109" s="347" t="s">
        <v>29</v>
      </c>
      <c r="Q109" s="347"/>
      <c r="R109" s="348" t="s">
        <v>591</v>
      </c>
      <c r="S109" s="348"/>
      <c r="T109" s="348"/>
      <c r="U109" s="38"/>
      <c r="V109" s="5"/>
      <c r="W109" s="5"/>
      <c r="X109" s="21"/>
      <c r="AE109" s="136"/>
      <c r="AF109" s="136"/>
      <c r="AG109" s="136"/>
      <c r="AH109" s="136"/>
      <c r="AI109" s="136"/>
      <c r="AJ109" s="136"/>
      <c r="AK109" s="136"/>
    </row>
    <row r="110" spans="1:37" s="23" customFormat="1" ht="24.75" customHeight="1">
      <c r="A110" s="34" t="s">
        <v>671</v>
      </c>
      <c r="B110" s="34" t="s">
        <v>25</v>
      </c>
      <c r="C110" s="34" t="s">
        <v>3</v>
      </c>
      <c r="D110" s="94" t="s">
        <v>4</v>
      </c>
      <c r="E110" s="34" t="s">
        <v>5</v>
      </c>
      <c r="F110" s="34" t="s">
        <v>6</v>
      </c>
      <c r="G110" s="34" t="s">
        <v>7</v>
      </c>
      <c r="H110" s="85" t="s">
        <v>8</v>
      </c>
      <c r="I110" s="82" t="s">
        <v>10</v>
      </c>
      <c r="J110" s="83" t="s">
        <v>18</v>
      </c>
      <c r="K110" s="83"/>
      <c r="L110" s="94" t="s">
        <v>23</v>
      </c>
      <c r="M110" s="204" t="s">
        <v>24</v>
      </c>
      <c r="N110" s="81" t="s">
        <v>27</v>
      </c>
      <c r="O110" s="80" t="s">
        <v>11</v>
      </c>
      <c r="P110" s="349" t="s">
        <v>12</v>
      </c>
      <c r="Q110" s="349"/>
      <c r="R110" s="349"/>
      <c r="S110" s="294" t="s">
        <v>13</v>
      </c>
      <c r="T110" s="295" t="s">
        <v>2</v>
      </c>
      <c r="U110" s="100"/>
      <c r="V110" s="41"/>
      <c r="W110" s="41"/>
      <c r="X110" s="42"/>
      <c r="AE110" s="113"/>
      <c r="AF110" s="113"/>
      <c r="AG110" s="113"/>
      <c r="AH110" s="113"/>
      <c r="AI110" s="113"/>
      <c r="AJ110" s="113"/>
      <c r="AK110" s="113"/>
    </row>
    <row r="111" spans="1:37" s="5" customFormat="1" ht="15">
      <c r="A111" s="79">
        <v>1</v>
      </c>
      <c r="B111" s="53">
        <v>2</v>
      </c>
      <c r="C111" s="54" t="str">
        <f>VLOOKUP(B111,'Уч дев'!$A$3:$H$520,2,FALSE)</f>
        <v>Пузик Инна</v>
      </c>
      <c r="D111" s="95" t="str">
        <f>VLOOKUP(B111,'Уч дев'!$A$3:$H$520,3,FALSE)</f>
        <v>1997</v>
      </c>
      <c r="E111" s="95"/>
      <c r="F111" s="54" t="str">
        <f>VLOOKUP(B111,'Уч дев'!$A$3:$H$520,5,FALSE)</f>
        <v>Самарская</v>
      </c>
      <c r="G111" s="73">
        <f>VLOOKUP(B111,'Уч дев'!$A$3:$H$520,6,FALSE)</f>
        <v>0</v>
      </c>
      <c r="H111" s="99" t="str">
        <f>VLOOKUP(B111,'Уч дев'!$A$3:$H$520,7,FALSE)</f>
        <v>СДЮСШОР-3 Тольятти</v>
      </c>
      <c r="I111" s="51" t="str">
        <f t="shared" ref="I111:I117" si="9">CONCATENATE(L111,"",M111)</f>
        <v>55,5</v>
      </c>
      <c r="J111" s="277" t="str">
        <f t="shared" ref="J111:J125" si="10">LOOKUP(N111,$U$1:$AC$1,$U$2:$AC$2)</f>
        <v>КМС</v>
      </c>
      <c r="K111" s="277"/>
      <c r="L111" s="304"/>
      <c r="M111" s="305" t="s">
        <v>690</v>
      </c>
      <c r="N111" s="279">
        <f t="shared" ref="N111:N125" si="11">(L111*100)+M111</f>
        <v>55.5</v>
      </c>
      <c r="O111" s="280" t="str">
        <f>VLOOKUP(B111,'Уч дев'!$A$3:$H$520,8,FALSE)</f>
        <v>Пузик О.В</v>
      </c>
      <c r="P111" s="61" t="s">
        <v>146</v>
      </c>
      <c r="AE111" s="55"/>
      <c r="AF111" s="55"/>
      <c r="AG111" s="55"/>
      <c r="AH111" s="55"/>
      <c r="AI111" s="55"/>
      <c r="AJ111" s="55"/>
      <c r="AK111" s="55"/>
    </row>
    <row r="112" spans="1:37" s="5" customFormat="1" ht="15">
      <c r="A112" s="79">
        <v>2</v>
      </c>
      <c r="B112" s="53">
        <v>947</v>
      </c>
      <c r="C112" s="54" t="str">
        <f>VLOOKUP(B112,'Уч дев'!$A$3:$H$520,2,FALSE)</f>
        <v>Колдина Анастасия</v>
      </c>
      <c r="D112" s="95" t="str">
        <f>VLOOKUP(B112,'Уч дев'!$A$3:$H$520,3,FALSE)</f>
        <v>1996</v>
      </c>
      <c r="E112" s="95"/>
      <c r="F112" s="54" t="str">
        <f>VLOOKUP(B112,'Уч дев'!$A$3:$H$520,5,FALSE)</f>
        <v>Тамбовская</v>
      </c>
      <c r="G112" s="73">
        <f>VLOOKUP(B112,'Уч дев'!$A$3:$H$520,6,FALSE)</f>
        <v>0</v>
      </c>
      <c r="H112" s="99" t="str">
        <f>VLOOKUP(B112,'Уч дев'!$A$3:$H$520,7,FALSE)</f>
        <v>СДЮСШОР "ЦПС по ЦИВС"</v>
      </c>
      <c r="I112" s="51" t="str">
        <f t="shared" si="9"/>
        <v>56,8</v>
      </c>
      <c r="J112" s="277" t="str">
        <f t="shared" si="10"/>
        <v>КМС</v>
      </c>
      <c r="K112" s="277"/>
      <c r="L112" s="304"/>
      <c r="M112" s="305" t="s">
        <v>687</v>
      </c>
      <c r="N112" s="279">
        <f t="shared" si="11"/>
        <v>56.8</v>
      </c>
      <c r="O112" s="280" t="str">
        <f>VLOOKUP(B112,'Уч дев'!$A$3:$H$520,8,FALSE)</f>
        <v>Иванов А.Н.</v>
      </c>
      <c r="P112" s="61" t="s">
        <v>146</v>
      </c>
      <c r="AE112" s="55"/>
      <c r="AF112" s="55"/>
      <c r="AG112" s="55"/>
      <c r="AH112" s="55"/>
      <c r="AI112" s="55"/>
      <c r="AJ112" s="55"/>
      <c r="AK112" s="55"/>
    </row>
    <row r="113" spans="1:37" s="5" customFormat="1" ht="15">
      <c r="A113" s="79">
        <v>3</v>
      </c>
      <c r="B113" s="53">
        <v>469</v>
      </c>
      <c r="C113" s="54" t="str">
        <f>VLOOKUP(B113,'Уч дев'!$A$3:$H$520,2,FALSE)</f>
        <v>Серова Анна</v>
      </c>
      <c r="D113" s="95" t="str">
        <f>VLOOKUP(B113,'Уч дев'!$A$3:$H$520,3,FALSE)</f>
        <v>1995</v>
      </c>
      <c r="E113" s="95" t="str">
        <f>VLOOKUP(B113,'Уч дев'!$A$3:$H$520,4,FALSE)</f>
        <v>КМС</v>
      </c>
      <c r="F113" s="54" t="str">
        <f>VLOOKUP(B113,'Уч дев'!$A$3:$H$520,5,FALSE)</f>
        <v xml:space="preserve">Самарская </v>
      </c>
      <c r="G113" s="73">
        <f>VLOOKUP(B113,'Уч дев'!$A$3:$H$520,6,FALSE)</f>
        <v>0</v>
      </c>
      <c r="H113" s="99" t="str">
        <f>VLOOKUP(B113,'Уч дев'!$A$3:$H$520,7,FALSE)</f>
        <v xml:space="preserve"> СДЮСШОР-2</v>
      </c>
      <c r="I113" s="51" t="str">
        <f t="shared" si="9"/>
        <v>57,0</v>
      </c>
      <c r="J113" s="277" t="str">
        <f t="shared" si="10"/>
        <v>КМС</v>
      </c>
      <c r="K113" s="277"/>
      <c r="L113" s="304"/>
      <c r="M113" s="305" t="s">
        <v>695</v>
      </c>
      <c r="N113" s="279">
        <f t="shared" si="11"/>
        <v>57</v>
      </c>
      <c r="O113" s="280" t="str">
        <f>VLOOKUP(B113,'Уч дев'!$A$3:$H$520,8,FALSE)</f>
        <v>Иванова Ю. С.</v>
      </c>
      <c r="P113" s="61" t="s">
        <v>146</v>
      </c>
      <c r="AE113" s="55"/>
      <c r="AF113" s="55"/>
      <c r="AG113" s="55"/>
      <c r="AH113" s="55"/>
      <c r="AI113" s="55"/>
      <c r="AJ113" s="55"/>
      <c r="AK113" s="55"/>
    </row>
    <row r="114" spans="1:37" s="5" customFormat="1" ht="15">
      <c r="A114" s="79">
        <v>4</v>
      </c>
      <c r="B114" s="53">
        <v>437</v>
      </c>
      <c r="C114" s="54" t="str">
        <f>VLOOKUP(B114,'Уч дев'!$A$3:$H$520,2,FALSE)</f>
        <v>Девяткина Ксения</v>
      </c>
      <c r="D114" s="95" t="str">
        <f>VLOOKUP(B114,'Уч дев'!$A$3:$H$520,3,FALSE)</f>
        <v>1998</v>
      </c>
      <c r="E114" s="95" t="str">
        <f>VLOOKUP(B114,'Уч дев'!$A$3:$H$520,4,FALSE)</f>
        <v>КМС</v>
      </c>
      <c r="F114" s="54" t="str">
        <f>VLOOKUP(B114,'Уч дев'!$A$3:$H$520,5,FALSE)</f>
        <v>Пензенская</v>
      </c>
      <c r="G114" s="73">
        <f>VLOOKUP(B114,'Уч дев'!$A$3:$H$520,6,FALSE)</f>
        <v>0</v>
      </c>
      <c r="H114" s="99" t="str">
        <f>VLOOKUP(B114,'Уч дев'!$A$3:$H$520,7,FALSE)</f>
        <v>ДЮСШ-6</v>
      </c>
      <c r="I114" s="51" t="str">
        <f t="shared" si="9"/>
        <v>58,9</v>
      </c>
      <c r="J114" s="277">
        <f t="shared" si="10"/>
        <v>1</v>
      </c>
      <c r="K114" s="277"/>
      <c r="L114" s="304"/>
      <c r="M114" s="305" t="s">
        <v>696</v>
      </c>
      <c r="N114" s="279">
        <f t="shared" si="11"/>
        <v>58.9</v>
      </c>
      <c r="O114" s="280" t="str">
        <f>VLOOKUP(B114,'Уч дев'!$A$3:$H$520,8,FALSE)</f>
        <v>Гарынов А.А</v>
      </c>
      <c r="P114" s="61" t="s">
        <v>147</v>
      </c>
      <c r="AE114" s="55"/>
      <c r="AF114" s="55"/>
      <c r="AG114" s="55"/>
      <c r="AH114" s="55"/>
      <c r="AI114" s="55"/>
      <c r="AJ114" s="55"/>
      <c r="AK114" s="55"/>
    </row>
    <row r="115" spans="1:37" s="5" customFormat="1" ht="15.75" customHeight="1">
      <c r="A115" s="79">
        <v>5</v>
      </c>
      <c r="B115" s="53">
        <v>191</v>
      </c>
      <c r="C115" s="54" t="str">
        <f>VLOOKUP(B115,'Уч дев'!$A$3:$H$520,2,FALSE)</f>
        <v>Ступина Юлия</v>
      </c>
      <c r="D115" s="95" t="str">
        <f>VLOOKUP(B115,'Уч дев'!$A$3:$H$520,3,FALSE)</f>
        <v>1998</v>
      </c>
      <c r="E115" s="95" t="str">
        <f>VLOOKUP(B115,'Уч дев'!$A$3:$H$520,4,FALSE)</f>
        <v>КМС</v>
      </c>
      <c r="F115" s="54" t="str">
        <f>VLOOKUP(B115,'Уч дев'!$A$3:$H$520,5,FALSE)</f>
        <v>Мордовия</v>
      </c>
      <c r="G115" s="73">
        <f>VLOOKUP(B115,'Уч дев'!$A$3:$H$520,6,FALSE)</f>
        <v>0</v>
      </c>
      <c r="H115" s="99" t="str">
        <f>VLOOKUP(B115,'Уч дев'!$A$3:$H$520,7,FALSE)</f>
        <v>СШОР им.П. Г. Болотникова, МГПИ</v>
      </c>
      <c r="I115" s="51" t="str">
        <f t="shared" si="9"/>
        <v>59,4</v>
      </c>
      <c r="J115" s="277">
        <f t="shared" si="10"/>
        <v>1</v>
      </c>
      <c r="K115" s="277"/>
      <c r="L115" s="304"/>
      <c r="M115" s="305" t="s">
        <v>691</v>
      </c>
      <c r="N115" s="279">
        <f t="shared" si="11"/>
        <v>59.4</v>
      </c>
      <c r="O115" s="280" t="str">
        <f>VLOOKUP(B115,'Уч дев'!$A$3:$H$520,8,FALSE)</f>
        <v>Запрялов В.А</v>
      </c>
      <c r="P115" s="61" t="s">
        <v>147</v>
      </c>
      <c r="AE115" s="55"/>
      <c r="AF115" s="55"/>
      <c r="AG115" s="55"/>
      <c r="AH115" s="55"/>
      <c r="AI115" s="55"/>
      <c r="AJ115" s="55"/>
      <c r="AK115" s="55"/>
    </row>
    <row r="116" spans="1:37" s="5" customFormat="1" ht="15.75" customHeight="1">
      <c r="A116" s="79">
        <v>6</v>
      </c>
      <c r="B116" s="53">
        <v>529</v>
      </c>
      <c r="C116" s="54" t="str">
        <f>VLOOKUP(B116,'Уч дев'!$A$3:$H$520,2,FALSE)</f>
        <v>Трубина Екатерина</v>
      </c>
      <c r="D116" s="95">
        <f>VLOOKUP(B116,'Уч дев'!$A$3:$H$520,3,FALSE)</f>
        <v>1997</v>
      </c>
      <c r="E116" s="95">
        <f>VLOOKUP(B116,'Уч дев'!$A$3:$H$520,4,FALSE)</f>
        <v>1</v>
      </c>
      <c r="F116" s="54" t="str">
        <f>VLOOKUP(B116,'Уч дев'!$A$3:$H$520,5,FALSE)</f>
        <v>Самарская</v>
      </c>
      <c r="G116" s="73">
        <f>VLOOKUP(B116,'Уч дев'!$A$3:$H$520,6,FALSE)</f>
        <v>0</v>
      </c>
      <c r="H116" s="99" t="str">
        <f>VLOOKUP(B116,'Уч дев'!$A$3:$H$520,7,FALSE)</f>
        <v xml:space="preserve"> Самарский Университет, СДЮСШОР-2</v>
      </c>
      <c r="I116" s="51" t="str">
        <f t="shared" si="9"/>
        <v>59,7</v>
      </c>
      <c r="J116" s="277">
        <f t="shared" si="10"/>
        <v>1</v>
      </c>
      <c r="K116" s="277"/>
      <c r="L116" s="304"/>
      <c r="M116" s="305" t="s">
        <v>692</v>
      </c>
      <c r="N116" s="279">
        <f t="shared" si="11"/>
        <v>59.7</v>
      </c>
      <c r="O116" s="297" t="str">
        <f>VLOOKUP(B116,'Уч дев'!$A$3:$H$520,8,FALSE)</f>
        <v>Кальбердин И. С., Зайцев И. С., Андронов Ю. В.</v>
      </c>
      <c r="P116" s="61" t="s">
        <v>146</v>
      </c>
      <c r="AE116" s="55"/>
      <c r="AF116" s="55"/>
      <c r="AG116" s="55"/>
      <c r="AH116" s="55"/>
      <c r="AI116" s="55"/>
      <c r="AJ116" s="55"/>
      <c r="AK116" s="55"/>
    </row>
    <row r="117" spans="1:37" s="5" customFormat="1" ht="15">
      <c r="A117" s="79">
        <v>7</v>
      </c>
      <c r="B117" s="53">
        <v>477</v>
      </c>
      <c r="C117" s="54" t="str">
        <f>VLOOKUP(B117,'Уч дев'!$A$3:$H$520,2,FALSE)</f>
        <v>Малашина Юлия</v>
      </c>
      <c r="D117" s="95" t="str">
        <f>VLOOKUP(B117,'Уч дев'!$A$3:$H$520,3,FALSE)</f>
        <v>1997</v>
      </c>
      <c r="E117" s="95" t="str">
        <f>VLOOKUP(B117,'Уч дев'!$A$3:$H$520,4,FALSE)</f>
        <v>КМС</v>
      </c>
      <c r="F117" s="54" t="str">
        <f>VLOOKUP(B117,'Уч дев'!$A$3:$H$520,5,FALSE)</f>
        <v>Пензенская</v>
      </c>
      <c r="G117" s="73">
        <f>VLOOKUP(B117,'Уч дев'!$A$3:$H$520,6,FALSE)</f>
        <v>0</v>
      </c>
      <c r="H117" s="99" t="str">
        <f>VLOOKUP(B117,'Уч дев'!$A$3:$H$520,7,FALSE)</f>
        <v>КСШОР</v>
      </c>
      <c r="I117" s="51" t="str">
        <f t="shared" si="9"/>
        <v>59,8</v>
      </c>
      <c r="J117" s="277">
        <f t="shared" si="10"/>
        <v>1</v>
      </c>
      <c r="K117" s="277"/>
      <c r="L117" s="304"/>
      <c r="M117" s="305" t="s">
        <v>688</v>
      </c>
      <c r="N117" s="279">
        <f t="shared" si="11"/>
        <v>59.8</v>
      </c>
      <c r="O117" s="280" t="str">
        <f>VLOOKUP(B117,'Уч дев'!$A$3:$H$520,8,FALSE)</f>
        <v>Красновы Р.Б. К.И.</v>
      </c>
      <c r="P117" s="61" t="s">
        <v>147</v>
      </c>
      <c r="AE117" s="55"/>
      <c r="AF117" s="55"/>
      <c r="AG117" s="55"/>
      <c r="AH117" s="55"/>
      <c r="AI117" s="55"/>
      <c r="AJ117" s="55"/>
      <c r="AK117" s="55"/>
    </row>
    <row r="118" spans="1:37" s="5" customFormat="1" ht="15">
      <c r="A118" s="79">
        <v>8</v>
      </c>
      <c r="B118" s="53">
        <v>14</v>
      </c>
      <c r="C118" s="54" t="str">
        <f>VLOOKUP(B118,'Уч дев'!$A$3:$H$520,2,FALSE)</f>
        <v>Ветлужских Анастасия</v>
      </c>
      <c r="D118" s="95" t="str">
        <f>VLOOKUP(B118,'Уч дев'!$A$3:$H$520,3,FALSE)</f>
        <v>1996</v>
      </c>
      <c r="E118" s="95">
        <f>VLOOKUP(B118,'Уч дев'!$A$3:$H$520,4,FALSE)</f>
        <v>1</v>
      </c>
      <c r="F118" s="54" t="str">
        <f>VLOOKUP(B118,'Уч дев'!$A$3:$H$520,5,FALSE)</f>
        <v>Тамбовская</v>
      </c>
      <c r="G118" s="73">
        <f>VLOOKUP(B118,'Уч дев'!$A$3:$H$520,6,FALSE)</f>
        <v>0</v>
      </c>
      <c r="H118" s="99" t="str">
        <f>VLOOKUP(B118,'Уч дев'!$A$3:$H$520,7,FALSE)</f>
        <v>Мичуринский ГАУ</v>
      </c>
      <c r="I118" s="51" t="str">
        <f t="shared" ref="I118:I125" si="12">CONCATENATE(L118,":",M118)</f>
        <v>1:00,3</v>
      </c>
      <c r="J118" s="277">
        <f t="shared" si="10"/>
        <v>1</v>
      </c>
      <c r="K118" s="277"/>
      <c r="L118" s="304">
        <v>1</v>
      </c>
      <c r="M118" s="305" t="s">
        <v>693</v>
      </c>
      <c r="N118" s="279">
        <f t="shared" si="11"/>
        <v>100.3</v>
      </c>
      <c r="O118" s="280" t="str">
        <f>VLOOKUP(B118,'Уч дев'!$A$3:$H$520,8,FALSE)</f>
        <v>Мироненко В.И.</v>
      </c>
      <c r="P118" s="61" t="s">
        <v>147</v>
      </c>
      <c r="AE118" s="55"/>
      <c r="AF118" s="55"/>
      <c r="AG118" s="55"/>
      <c r="AH118" s="55"/>
      <c r="AI118" s="55"/>
      <c r="AJ118" s="55"/>
      <c r="AK118" s="55"/>
    </row>
    <row r="119" spans="1:37" s="5" customFormat="1" ht="15">
      <c r="A119" s="79">
        <v>9</v>
      </c>
      <c r="B119" s="53">
        <v>530</v>
      </c>
      <c r="C119" s="54" t="str">
        <f>VLOOKUP(B119,'Уч дев'!$A$3:$H$520,2,FALSE)</f>
        <v>Чубенко Татьяна</v>
      </c>
      <c r="D119" s="95">
        <f>VLOOKUP(B119,'Уч дев'!$A$3:$H$520,3,FALSE)</f>
        <v>1996</v>
      </c>
      <c r="E119" s="95">
        <f>VLOOKUP(B119,'Уч дев'!$A$3:$H$520,4,FALSE)</f>
        <v>1</v>
      </c>
      <c r="F119" s="54" t="str">
        <f>VLOOKUP(B119,'Уч дев'!$A$3:$H$520,5,FALSE)</f>
        <v>Самарская</v>
      </c>
      <c r="G119" s="73">
        <f>VLOOKUP(B119,'Уч дев'!$A$3:$H$520,6,FALSE)</f>
        <v>0</v>
      </c>
      <c r="H119" s="306" t="str">
        <f>VLOOKUP(B119,'Уч дев'!$A$3:$H$520,7,FALSE)</f>
        <v xml:space="preserve"> Самарский Университет, СДЮСШОР-2</v>
      </c>
      <c r="I119" s="51" t="str">
        <f t="shared" si="12"/>
        <v>1:01,0</v>
      </c>
      <c r="J119" s="277">
        <f t="shared" si="10"/>
        <v>1</v>
      </c>
      <c r="K119" s="277"/>
      <c r="L119" s="304">
        <v>1</v>
      </c>
      <c r="M119" s="305" t="s">
        <v>657</v>
      </c>
      <c r="N119" s="279">
        <f t="shared" si="11"/>
        <v>101</v>
      </c>
      <c r="O119" s="297" t="str">
        <f>VLOOKUP(B119,'Уч дев'!$A$3:$H$520,8,FALSE)</f>
        <v>Кальбердин И. С., Зайцев И. С., Андронов Ю. В.</v>
      </c>
      <c r="P119" s="61" t="s">
        <v>150</v>
      </c>
      <c r="AE119" s="55"/>
      <c r="AF119" s="55"/>
      <c r="AG119" s="55"/>
      <c r="AH119" s="55"/>
      <c r="AI119" s="55"/>
      <c r="AJ119" s="55"/>
      <c r="AK119" s="55"/>
    </row>
    <row r="120" spans="1:37" s="5" customFormat="1" ht="15">
      <c r="A120" s="79">
        <v>10</v>
      </c>
      <c r="B120" s="53">
        <v>132</v>
      </c>
      <c r="C120" s="54" t="str">
        <f>VLOOKUP(B120,'Уч дев'!$A$3:$H$520,2,FALSE)</f>
        <v>Лукьянова Диана</v>
      </c>
      <c r="D120" s="95" t="str">
        <f>VLOOKUP(B120,'Уч дев'!$A$3:$H$520,3,FALSE)</f>
        <v>1998</v>
      </c>
      <c r="E120" s="95" t="str">
        <f>VLOOKUP(B120,'Уч дев'!$A$3:$H$520,4,FALSE)</f>
        <v>1</v>
      </c>
      <c r="F120" s="54" t="str">
        <f>VLOOKUP(B120,'Уч дев'!$A$3:$H$520,5,FALSE)</f>
        <v>Пензенская</v>
      </c>
      <c r="G120" s="73">
        <f>VLOOKUP(B120,'Уч дев'!$A$3:$H$520,6,FALSE)</f>
        <v>0</v>
      </c>
      <c r="H120" s="99" t="str">
        <f>VLOOKUP(B120,'Уч дев'!$A$3:$H$520,7,FALSE)</f>
        <v>ПГУАС</v>
      </c>
      <c r="I120" s="51" t="str">
        <f t="shared" si="12"/>
        <v>1:01,1</v>
      </c>
      <c r="J120" s="277">
        <f t="shared" si="10"/>
        <v>1</v>
      </c>
      <c r="K120" s="277"/>
      <c r="L120" s="304">
        <v>1</v>
      </c>
      <c r="M120" s="305" t="s">
        <v>694</v>
      </c>
      <c r="N120" s="279">
        <f t="shared" si="11"/>
        <v>101.1</v>
      </c>
      <c r="O120" s="297" t="str">
        <f>VLOOKUP(B120,'Уч дев'!$A$3:$H$520,8,FALSE)</f>
        <v>Винокуров А.Г., Аксенов А.В., Казуров М.А.</v>
      </c>
      <c r="P120" s="61" t="s">
        <v>600</v>
      </c>
      <c r="AE120" s="55"/>
      <c r="AF120" s="55"/>
      <c r="AG120" s="55"/>
      <c r="AH120" s="55"/>
      <c r="AI120" s="55"/>
      <c r="AJ120" s="55"/>
      <c r="AK120" s="55"/>
    </row>
    <row r="121" spans="1:37" s="5" customFormat="1" ht="15">
      <c r="A121" s="79">
        <v>11</v>
      </c>
      <c r="B121" s="53">
        <v>15</v>
      </c>
      <c r="C121" s="54" t="str">
        <f>VLOOKUP(B121,'Уч дев'!$A$3:$H$520,2,FALSE)</f>
        <v>Пятахина Татьяна</v>
      </c>
      <c r="D121" s="95" t="str">
        <f>VLOOKUP(B121,'Уч дев'!$A$3:$H$520,3,FALSE)</f>
        <v>1997</v>
      </c>
      <c r="E121" s="95">
        <f>VLOOKUP(B121,'Уч дев'!$A$3:$H$520,4,FALSE)</f>
        <v>1</v>
      </c>
      <c r="F121" s="54" t="str">
        <f>VLOOKUP(B121,'Уч дев'!$A$3:$H$520,5,FALSE)</f>
        <v>Тамбовская</v>
      </c>
      <c r="G121" s="73">
        <f>VLOOKUP(B121,'Уч дев'!$A$3:$H$520,6,FALSE)</f>
        <v>0</v>
      </c>
      <c r="H121" s="99" t="str">
        <f>VLOOKUP(B121,'Уч дев'!$A$3:$H$520,7,FALSE)</f>
        <v>Мичуринский ГАУ</v>
      </c>
      <c r="I121" s="51" t="str">
        <f t="shared" si="12"/>
        <v>1:01,4</v>
      </c>
      <c r="J121" s="277">
        <f t="shared" si="10"/>
        <v>1</v>
      </c>
      <c r="K121" s="277"/>
      <c r="L121" s="304">
        <v>1</v>
      </c>
      <c r="M121" s="305" t="s">
        <v>676</v>
      </c>
      <c r="N121" s="279">
        <f t="shared" si="11"/>
        <v>101.4</v>
      </c>
      <c r="O121" s="280" t="str">
        <f>VLOOKUP(B121,'Уч дев'!$A$3:$H$520,8,FALSE)</f>
        <v>Мироненко В.И.</v>
      </c>
      <c r="P121" s="61" t="s">
        <v>150</v>
      </c>
      <c r="AE121" s="55"/>
      <c r="AF121" s="55"/>
      <c r="AG121" s="55"/>
      <c r="AH121" s="55"/>
      <c r="AI121" s="55"/>
      <c r="AJ121" s="55"/>
      <c r="AK121" s="55"/>
    </row>
    <row r="122" spans="1:37" s="5" customFormat="1" ht="15">
      <c r="A122" s="79">
        <v>12</v>
      </c>
      <c r="B122" s="53">
        <v>478</v>
      </c>
      <c r="C122" s="54" t="str">
        <f>VLOOKUP(B122,'Уч дев'!$A$3:$H$520,2,FALSE)</f>
        <v>Русяйкина Ирина</v>
      </c>
      <c r="D122" s="95" t="str">
        <f>VLOOKUP(B122,'Уч дев'!$A$3:$H$520,3,FALSE)</f>
        <v>1995</v>
      </c>
      <c r="E122" s="95" t="str">
        <f>VLOOKUP(B122,'Уч дев'!$A$3:$H$520,4,FALSE)</f>
        <v>КМС</v>
      </c>
      <c r="F122" s="54" t="str">
        <f>VLOOKUP(B122,'Уч дев'!$A$3:$H$520,5,FALSE)</f>
        <v>Пензенская</v>
      </c>
      <c r="G122" s="73">
        <f>VLOOKUP(B122,'Уч дев'!$A$3:$H$520,6,FALSE)</f>
        <v>0</v>
      </c>
      <c r="H122" s="99" t="str">
        <f>VLOOKUP(B122,'Уч дев'!$A$3:$H$520,7,FALSE)</f>
        <v>ДЮСШ-6</v>
      </c>
      <c r="I122" s="51" t="str">
        <f t="shared" si="12"/>
        <v>1:02,3</v>
      </c>
      <c r="J122" s="277">
        <f t="shared" si="10"/>
        <v>2</v>
      </c>
      <c r="K122" s="277"/>
      <c r="L122" s="304">
        <v>1</v>
      </c>
      <c r="M122" s="305" t="s">
        <v>697</v>
      </c>
      <c r="N122" s="279">
        <f t="shared" si="11"/>
        <v>102.3</v>
      </c>
      <c r="O122" s="280" t="str">
        <f>VLOOKUP(B122,'Уч дев'!$A$3:$H$520,8,FALSE)</f>
        <v>Красновы Р.Б. К.И.</v>
      </c>
      <c r="P122" s="61" t="s">
        <v>150</v>
      </c>
      <c r="AE122" s="55"/>
      <c r="AF122" s="55"/>
      <c r="AG122" s="55"/>
      <c r="AH122" s="55"/>
      <c r="AI122" s="55"/>
      <c r="AJ122" s="55"/>
      <c r="AK122" s="55"/>
    </row>
    <row r="123" spans="1:37" s="5" customFormat="1" ht="15">
      <c r="A123" s="79">
        <v>13</v>
      </c>
      <c r="B123" s="53">
        <v>133</v>
      </c>
      <c r="C123" s="54" t="str">
        <f>VLOOKUP(B123,'Уч дев'!$A$3:$H$520,2,FALSE)</f>
        <v>Долотина Виктория</v>
      </c>
      <c r="D123" s="95" t="str">
        <f>VLOOKUP(B123,'Уч дев'!$A$3:$H$520,3,FALSE)</f>
        <v>1997</v>
      </c>
      <c r="E123" s="95" t="str">
        <f>VLOOKUP(B123,'Уч дев'!$A$3:$H$520,4,FALSE)</f>
        <v>2</v>
      </c>
      <c r="F123" s="54" t="str">
        <f>VLOOKUP(B123,'Уч дев'!$A$3:$H$520,5,FALSE)</f>
        <v>Пензенская</v>
      </c>
      <c r="G123" s="73">
        <f>VLOOKUP(B123,'Уч дев'!$A$3:$H$520,6,FALSE)</f>
        <v>0</v>
      </c>
      <c r="H123" s="99" t="str">
        <f>VLOOKUP(B123,'Уч дев'!$A$3:$H$520,7,FALSE)</f>
        <v>ПГУАС</v>
      </c>
      <c r="I123" s="51" t="str">
        <f t="shared" si="12"/>
        <v>1:03,9</v>
      </c>
      <c r="J123" s="277">
        <f t="shared" si="10"/>
        <v>2</v>
      </c>
      <c r="K123" s="277"/>
      <c r="L123" s="304">
        <v>1</v>
      </c>
      <c r="M123" s="305" t="s">
        <v>656</v>
      </c>
      <c r="N123" s="279">
        <f t="shared" si="11"/>
        <v>103.9</v>
      </c>
      <c r="O123" s="297" t="str">
        <f>VLOOKUP(B123,'Уч дев'!$A$3:$H$520,8,FALSE)</f>
        <v>Винокуров А.Г., Аксенов А.В., Казуров М.А.</v>
      </c>
      <c r="P123" s="61" t="s">
        <v>150</v>
      </c>
      <c r="AE123" s="55"/>
      <c r="AF123" s="55"/>
      <c r="AG123" s="55"/>
      <c r="AH123" s="55"/>
      <c r="AI123" s="55"/>
      <c r="AJ123" s="55"/>
      <c r="AK123" s="55"/>
    </row>
    <row r="124" spans="1:37" s="5" customFormat="1" ht="15">
      <c r="A124" s="79">
        <v>14</v>
      </c>
      <c r="B124" s="53">
        <v>388</v>
      </c>
      <c r="C124" s="54" t="str">
        <f>VLOOKUP(B124,'Уч дев'!$A$3:$H$520,2,FALSE)</f>
        <v>Мураева Мария</v>
      </c>
      <c r="D124" s="95" t="str">
        <f>VLOOKUP(B124,'Уч дев'!$A$3:$H$520,3,FALSE)</f>
        <v>1998</v>
      </c>
      <c r="E124" s="95"/>
      <c r="F124" s="54" t="str">
        <f>VLOOKUP(B124,'Уч дев'!$A$3:$H$520,5,FALSE)</f>
        <v>Пензенская</v>
      </c>
      <c r="G124" s="73">
        <f>VLOOKUP(B124,'Уч дев'!$A$3:$H$520,6,FALSE)</f>
        <v>0</v>
      </c>
      <c r="H124" s="99"/>
      <c r="I124" s="51" t="str">
        <f t="shared" si="12"/>
        <v>1:04,3</v>
      </c>
      <c r="J124" s="277">
        <f t="shared" si="10"/>
        <v>2</v>
      </c>
      <c r="K124" s="277"/>
      <c r="L124" s="304">
        <v>1</v>
      </c>
      <c r="M124" s="305" t="s">
        <v>689</v>
      </c>
      <c r="N124" s="279">
        <f t="shared" si="11"/>
        <v>104.3</v>
      </c>
      <c r="O124" s="280" t="str">
        <f>VLOOKUP(B124,'Уч дев'!$A$3:$H$520,8,FALSE)</f>
        <v>Сопруненко В.П, Акатьев В.В</v>
      </c>
      <c r="P124" s="61" t="s">
        <v>600</v>
      </c>
      <c r="AE124" s="55"/>
      <c r="AF124" s="55"/>
      <c r="AG124" s="55"/>
      <c r="AH124" s="55"/>
      <c r="AI124" s="55"/>
      <c r="AJ124" s="55"/>
      <c r="AK124" s="55"/>
    </row>
    <row r="125" spans="1:37" s="5" customFormat="1" ht="15">
      <c r="A125" s="79">
        <v>15</v>
      </c>
      <c r="B125" s="53">
        <v>451</v>
      </c>
      <c r="C125" s="54" t="str">
        <f>VLOOKUP(B125,'Уч дев'!$A$3:$H$520,2,FALSE)</f>
        <v>Фурс Оксана</v>
      </c>
      <c r="D125" s="95" t="str">
        <f>VLOOKUP(B125,'Уч дев'!$A$3:$H$520,3,FALSE)</f>
        <v>1998</v>
      </c>
      <c r="E125" s="95" t="str">
        <f>VLOOKUP(B125,'Уч дев'!$A$3:$H$520,4,FALSE)</f>
        <v>2</v>
      </c>
      <c r="F125" s="54" t="str">
        <f>VLOOKUP(B125,'Уч дев'!$A$3:$H$520,5,FALSE)</f>
        <v>Пензенская</v>
      </c>
      <c r="G125" s="73">
        <f>VLOOKUP(B125,'Уч дев'!$A$3:$H$520,6,FALSE)</f>
        <v>0</v>
      </c>
      <c r="H125" s="99" t="str">
        <f>VLOOKUP(B125,'Уч дев'!$A$3:$H$520,7,FALSE)</f>
        <v>ДЮСШ-6</v>
      </c>
      <c r="I125" s="51" t="str">
        <f t="shared" si="12"/>
        <v>1:11,7</v>
      </c>
      <c r="J125" s="277" t="str">
        <f t="shared" si="10"/>
        <v>1ю</v>
      </c>
      <c r="K125" s="277"/>
      <c r="L125" s="304">
        <v>1</v>
      </c>
      <c r="M125" s="305" t="s">
        <v>679</v>
      </c>
      <c r="N125" s="279">
        <f t="shared" si="11"/>
        <v>111.7</v>
      </c>
      <c r="O125" s="280" t="str">
        <f>VLOOKUP(B125,'Уч дев'!$A$3:$H$520,8,FALSE)</f>
        <v>Дубоносова С.В.</v>
      </c>
      <c r="P125" s="61" t="s">
        <v>600</v>
      </c>
      <c r="AE125" s="55"/>
      <c r="AF125" s="55"/>
      <c r="AG125" s="55"/>
      <c r="AH125" s="55"/>
      <c r="AI125" s="55"/>
      <c r="AJ125" s="55"/>
      <c r="AK125" s="55"/>
    </row>
    <row r="126" spans="1:37" s="5" customFormat="1">
      <c r="A126" s="79"/>
      <c r="B126" s="55"/>
      <c r="D126" s="271"/>
      <c r="E126" s="271"/>
      <c r="F126" s="272"/>
      <c r="G126" s="273"/>
      <c r="H126" s="262"/>
      <c r="I126" s="274"/>
      <c r="J126" s="55"/>
      <c r="K126" s="55"/>
      <c r="L126" s="271"/>
      <c r="M126" s="61"/>
      <c r="N126" s="274"/>
      <c r="P126" s="61"/>
      <c r="AE126" s="55"/>
      <c r="AF126" s="55"/>
      <c r="AG126" s="55"/>
      <c r="AH126" s="55"/>
      <c r="AI126" s="55"/>
      <c r="AJ126" s="55"/>
      <c r="AK126" s="55"/>
    </row>
    <row r="127" spans="1:37">
      <c r="L127" s="90"/>
      <c r="M127" s="65"/>
      <c r="N127" s="63"/>
    </row>
    <row r="128" spans="1:37">
      <c r="L128" s="90"/>
      <c r="M128" s="65"/>
      <c r="N128" s="63"/>
    </row>
  </sheetData>
  <sheetProtection password="C628" sheet="1" objects="1" scenarios="1" formatCells="0" formatColumns="0" formatRows="0" insertColumns="0" insertRows="0" insertHyperlinks="0" deleteColumns="0" deleteRows="0"/>
  <sortState ref="A115:AK134">
    <sortCondition ref="N115:N134"/>
  </sortState>
  <customSheetViews>
    <customSheetView guid="{948F6758-08EB-455E-9DF2-723DFC2E4E47}" showPageBreaks="1" printArea="1" hiddenRows="1" hiddenColumns="1" view="pageBreakPreview" topLeftCell="A100">
      <selection activeCell="I113" sqref="I113"/>
      <rowBreaks count="3" manualBreakCount="3">
        <brk id="43" max="13" man="1"/>
        <brk id="78" max="13" man="1"/>
        <brk id="105" max="13" man="1"/>
      </rowBreaks>
      <pageMargins left="0.15748031496062992" right="0.19685039370078741" top="0.15748031496062992" bottom="0.15748031496062992" header="0.15748031496062992" footer="0.15748031496062992"/>
      <printOptions horizontalCentered="1"/>
      <pageSetup paperSize="9" fitToHeight="5" orientation="landscape" r:id="rId1"/>
      <headerFooter alignWithMargins="0"/>
    </customSheetView>
    <customSheetView guid="{4654A10B-BF2C-4F91-B821-84CF341F9FF3}" scale="80" showPageBreaks="1" printArea="1" hiddenColumns="1" view="pageBreakPreview" topLeftCell="A88">
      <selection activeCell="B89" sqref="B1:B1048576"/>
      <rowBreaks count="3" manualBreakCount="3">
        <brk id="44" max="20" man="1"/>
        <brk id="86" max="19" man="1"/>
        <brk id="109" max="19" man="1"/>
      </rowBreaks>
      <pageMargins left="0.15748031496062992" right="0.19685039370078741" top="0.15748031496062992" bottom="0.15748031496062992" header="0.15748031496062992" footer="0.15748031496062992"/>
      <printOptions horizontalCentered="1"/>
      <pageSetup paperSize="9" orientation="landscape" r:id="rId2"/>
      <headerFooter alignWithMargins="0"/>
    </customSheetView>
    <customSheetView guid="{E05EE54E-E471-44B0-925C-BA927179E512}" showPageBreaks="1" printArea="1" hiddenRows="1" hiddenColumns="1" view="pageBreakPreview" topLeftCell="A100">
      <selection activeCell="I113" sqref="I113"/>
      <rowBreaks count="3" manualBreakCount="3">
        <brk id="43" max="13" man="1"/>
        <brk id="78" max="13" man="1"/>
        <brk id="105" max="13" man="1"/>
      </rowBreaks>
      <pageMargins left="0.15748031496062992" right="0.19685039370078741" top="0.15748031496062992" bottom="0.15748031496062992" header="0.15748031496062992" footer="0.15748031496062992"/>
      <printOptions horizontalCentered="1"/>
      <pageSetup paperSize="9" fitToHeight="5" orientation="landscape" r:id="rId3"/>
      <headerFooter alignWithMargins="0"/>
    </customSheetView>
  </customSheetViews>
  <mergeCells count="27">
    <mergeCell ref="P11:Q11"/>
    <mergeCell ref="R11:T11"/>
    <mergeCell ref="P12:R12"/>
    <mergeCell ref="A45:T45"/>
    <mergeCell ref="A1:U1"/>
    <mergeCell ref="A2:U2"/>
    <mergeCell ref="A9:T9"/>
    <mergeCell ref="A10:T10"/>
    <mergeCell ref="A3:T3"/>
    <mergeCell ref="A5:T5"/>
    <mergeCell ref="A6:T6"/>
    <mergeCell ref="D7:N7"/>
    <mergeCell ref="O7:T7"/>
    <mergeCell ref="A46:T46"/>
    <mergeCell ref="A85:T85"/>
    <mergeCell ref="A86:T86"/>
    <mergeCell ref="P110:R110"/>
    <mergeCell ref="P87:Q87"/>
    <mergeCell ref="R87:T87"/>
    <mergeCell ref="P88:R88"/>
    <mergeCell ref="A107:T107"/>
    <mergeCell ref="A108:T108"/>
    <mergeCell ref="P109:Q109"/>
    <mergeCell ref="R109:T109"/>
    <mergeCell ref="P47:Q47"/>
    <mergeCell ref="R47:T47"/>
    <mergeCell ref="P48:R48"/>
  </mergeCells>
  <phoneticPr fontId="7" type="noConversion"/>
  <printOptions horizontalCentered="1"/>
  <pageMargins left="0.15748031496062992" right="0.19685039370078741" top="0.15748031496062992" bottom="0.15748031496062992" header="0.15748031496062992" footer="0.15748031496062992"/>
  <pageSetup paperSize="9" scale="92" fitToHeight="5" orientation="landscape" r:id="rId4"/>
  <headerFooter alignWithMargins="0"/>
  <rowBreaks count="2" manualBreakCount="2">
    <brk id="41" max="14" man="1"/>
    <brk id="84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D54FE3"/>
  </sheetPr>
  <dimension ref="A1:AK86"/>
  <sheetViews>
    <sheetView view="pageBreakPreview" zoomScaleSheetLayoutView="110" workbookViewId="0">
      <selection activeCell="K71" sqref="K71"/>
    </sheetView>
  </sheetViews>
  <sheetFormatPr defaultRowHeight="12.75"/>
  <cols>
    <col min="1" max="1" width="7" style="15" customWidth="1"/>
    <col min="2" max="2" width="4.7109375" style="13" hidden="1" customWidth="1"/>
    <col min="3" max="3" width="25" style="6" customWidth="1"/>
    <col min="4" max="4" width="9.7109375" style="90" customWidth="1"/>
    <col min="5" max="5" width="7.28515625" style="13" customWidth="1"/>
    <col min="6" max="6" width="18.28515625" style="9" customWidth="1"/>
    <col min="7" max="7" width="11.5703125" style="74" hidden="1" customWidth="1"/>
    <col min="8" max="8" width="25.5703125" style="68" customWidth="1"/>
    <col min="9" max="9" width="8.42578125" style="52" customWidth="1"/>
    <col min="10" max="11" width="6" style="13" customWidth="1"/>
    <col min="12" max="13" width="6" style="46" hidden="1" customWidth="1"/>
    <col min="14" max="14" width="6.42578125" style="46" hidden="1" customWidth="1"/>
    <col min="15" max="15" width="35.140625" style="6" bestFit="1" customWidth="1"/>
    <col min="16" max="16" width="4" style="13" hidden="1" customWidth="1"/>
    <col min="17" max="18" width="4" style="6" hidden="1" customWidth="1"/>
    <col min="19" max="19" width="7.28515625" style="6" hidden="1" customWidth="1"/>
    <col min="20" max="20" width="5.5703125" style="6" hidden="1" customWidth="1"/>
    <col min="21" max="29" width="5.42578125" style="6" hidden="1" customWidth="1"/>
    <col min="30" max="30" width="9.140625" style="6" hidden="1" customWidth="1"/>
    <col min="31" max="37" width="3" style="13" hidden="1" customWidth="1"/>
    <col min="38" max="16384" width="9.140625" style="6"/>
  </cols>
  <sheetData>
    <row r="1" spans="1:37" ht="15.75" customHeight="1">
      <c r="A1" s="369" t="str">
        <f>'60 дев'!A1:U1</f>
        <v>Министерство физической культуры и спорта Пензенской области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58">
        <v>200</v>
      </c>
      <c r="V1" s="58">
        <v>207.1</v>
      </c>
      <c r="W1" s="58">
        <v>216.1</v>
      </c>
      <c r="X1" s="58">
        <v>226.1</v>
      </c>
      <c r="Y1" s="58">
        <v>236.1</v>
      </c>
      <c r="Z1" s="58">
        <v>247.1</v>
      </c>
      <c r="AA1" s="58">
        <v>302.10000000000002</v>
      </c>
      <c r="AB1" s="58">
        <v>317.10000000000002</v>
      </c>
      <c r="AC1" s="58">
        <v>332.1</v>
      </c>
      <c r="AE1" s="58">
        <v>10</v>
      </c>
      <c r="AF1" s="58">
        <v>7</v>
      </c>
      <c r="AG1" s="58">
        <v>4</v>
      </c>
      <c r="AH1" s="58">
        <v>3</v>
      </c>
      <c r="AI1" s="58">
        <v>2</v>
      </c>
      <c r="AJ1" s="58">
        <v>1</v>
      </c>
      <c r="AK1" s="58">
        <v>0</v>
      </c>
    </row>
    <row r="2" spans="1:37" ht="15.75" customHeight="1">
      <c r="A2" s="354" t="s">
        <v>49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58" t="s">
        <v>16</v>
      </c>
      <c r="V2" s="58" t="s">
        <v>15</v>
      </c>
      <c r="W2" s="58">
        <v>1</v>
      </c>
      <c r="X2" s="58">
        <v>2</v>
      </c>
      <c r="Y2" s="58">
        <v>3</v>
      </c>
      <c r="Z2" s="58" t="s">
        <v>19</v>
      </c>
      <c r="AA2" s="58" t="s">
        <v>20</v>
      </c>
      <c r="AB2" s="58" t="s">
        <v>21</v>
      </c>
      <c r="AC2" s="58" t="s">
        <v>31</v>
      </c>
      <c r="AE2" s="58">
        <v>1</v>
      </c>
      <c r="AF2" s="58">
        <v>2</v>
      </c>
      <c r="AG2" s="58">
        <v>3</v>
      </c>
      <c r="AH2" s="58">
        <v>4</v>
      </c>
      <c r="AI2" s="58">
        <v>5</v>
      </c>
      <c r="AJ2" s="58">
        <v>6</v>
      </c>
      <c r="AK2" s="58">
        <v>7</v>
      </c>
    </row>
    <row r="3" spans="1:37" s="16" customFormat="1" ht="11.25" customHeight="1">
      <c r="A3" s="354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V3" s="36"/>
      <c r="AE3" s="12"/>
      <c r="AF3" s="12"/>
      <c r="AG3" s="12"/>
      <c r="AH3" s="12"/>
      <c r="AI3" s="12"/>
      <c r="AJ3" s="12"/>
      <c r="AK3" s="12"/>
    </row>
    <row r="4" spans="1:37" s="16" customFormat="1" ht="17.25" customHeight="1">
      <c r="A4" s="352" t="s">
        <v>747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55"/>
      <c r="V4" s="60"/>
      <c r="W4" s="55"/>
      <c r="X4" s="55"/>
      <c r="Y4" s="60"/>
      <c r="Z4" s="55"/>
      <c r="AA4" s="55"/>
      <c r="AB4" s="60"/>
      <c r="AC4" s="55"/>
      <c r="AD4" s="55"/>
      <c r="AE4" s="60"/>
      <c r="AF4" s="55"/>
      <c r="AG4" s="55"/>
      <c r="AH4" s="60"/>
      <c r="AI4" s="55"/>
      <c r="AJ4" s="55"/>
      <c r="AK4" s="55"/>
    </row>
    <row r="5" spans="1:37" s="16" customFormat="1" ht="31.5" customHeight="1">
      <c r="A5" s="355" t="s">
        <v>77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55"/>
      <c r="V5" s="60"/>
      <c r="W5" s="55"/>
      <c r="X5" s="55"/>
      <c r="Y5" s="55"/>
      <c r="Z5" s="55"/>
      <c r="AA5" s="55"/>
      <c r="AB5" s="55"/>
      <c r="AC5" s="55"/>
      <c r="AD5" s="55"/>
      <c r="AE5" s="60"/>
      <c r="AF5" s="55"/>
      <c r="AG5" s="55"/>
      <c r="AH5" s="60"/>
      <c r="AI5" s="55"/>
      <c r="AJ5" s="55"/>
      <c r="AK5" s="55"/>
    </row>
    <row r="6" spans="1:37" s="16" customFormat="1" ht="15.75" customHeight="1">
      <c r="A6" s="14"/>
      <c r="B6" s="12"/>
      <c r="C6" s="19" t="s">
        <v>1</v>
      </c>
      <c r="D6" s="359" t="s">
        <v>58</v>
      </c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 t="s">
        <v>78</v>
      </c>
      <c r="P6" s="359"/>
      <c r="Q6" s="359"/>
      <c r="R6" s="359"/>
      <c r="S6" s="359"/>
      <c r="T6" s="359"/>
      <c r="U6" s="84"/>
      <c r="V6" s="88"/>
      <c r="W6" s="84"/>
      <c r="X6" s="84"/>
      <c r="Y6" s="88"/>
      <c r="Z6" s="84"/>
      <c r="AA6" s="84"/>
      <c r="AB6" s="88"/>
      <c r="AC6" s="84"/>
      <c r="AD6" s="84"/>
      <c r="AE6" s="55"/>
      <c r="AF6" s="55"/>
      <c r="AG6" s="55"/>
      <c r="AH6" s="55"/>
      <c r="AI6" s="55"/>
      <c r="AJ6" s="55"/>
      <c r="AK6" s="55"/>
    </row>
    <row r="7" spans="1:37" s="16" customFormat="1" ht="15.75" customHeight="1">
      <c r="A7" s="352" t="s">
        <v>72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2"/>
      <c r="Q7" s="352"/>
      <c r="R7" s="352"/>
      <c r="S7" s="352"/>
      <c r="T7" s="352"/>
      <c r="U7" s="60"/>
      <c r="V7" s="55"/>
      <c r="W7" s="55"/>
      <c r="X7" s="55"/>
      <c r="Y7" s="55"/>
      <c r="Z7" s="55"/>
      <c r="AA7" s="55"/>
      <c r="AB7" s="55"/>
      <c r="AC7" s="55"/>
      <c r="AD7" s="55"/>
      <c r="AE7" s="60"/>
      <c r="AF7" s="55"/>
      <c r="AG7" s="55"/>
      <c r="AH7" s="60"/>
      <c r="AI7" s="55"/>
      <c r="AJ7" s="55"/>
      <c r="AK7" s="55"/>
    </row>
    <row r="8" spans="1:37" s="16" customFormat="1" ht="15.75" customHeight="1">
      <c r="A8" s="361" t="s">
        <v>43</v>
      </c>
      <c r="B8" s="361"/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60"/>
      <c r="V8" s="60"/>
      <c r="W8" s="5"/>
      <c r="X8" s="21"/>
      <c r="Y8" s="72"/>
      <c r="Z8" s="72"/>
      <c r="AA8" s="72"/>
      <c r="AB8" s="72"/>
      <c r="AC8" s="72"/>
      <c r="AD8" s="72"/>
      <c r="AE8" s="55"/>
      <c r="AF8" s="55"/>
      <c r="AG8" s="55"/>
      <c r="AH8" s="55"/>
      <c r="AI8" s="55"/>
      <c r="AJ8" s="55"/>
      <c r="AK8" s="55"/>
    </row>
    <row r="9" spans="1:37" s="26" customFormat="1" ht="13.5" customHeight="1">
      <c r="A9" s="30"/>
      <c r="B9" s="56"/>
      <c r="C9" s="33"/>
      <c r="D9" s="93"/>
      <c r="E9" s="32"/>
      <c r="F9" s="29"/>
      <c r="G9" s="76"/>
      <c r="H9" s="69"/>
      <c r="I9" s="367" t="s">
        <v>52</v>
      </c>
      <c r="J9" s="367"/>
      <c r="K9" s="367"/>
      <c r="L9" s="367"/>
      <c r="M9" s="367"/>
      <c r="N9" s="367"/>
      <c r="O9" s="357" t="s">
        <v>596</v>
      </c>
      <c r="P9" s="357"/>
      <c r="Q9" s="357"/>
      <c r="U9" s="38"/>
      <c r="V9" s="5"/>
      <c r="W9" s="5"/>
      <c r="X9" s="21"/>
      <c r="Y9" s="86"/>
      <c r="Z9" s="86"/>
      <c r="AA9" s="86"/>
      <c r="AB9" s="86"/>
      <c r="AC9" s="86"/>
      <c r="AD9" s="86"/>
      <c r="AE9" s="84"/>
      <c r="AF9" s="84"/>
      <c r="AG9" s="84"/>
      <c r="AH9" s="84"/>
      <c r="AI9" s="84"/>
      <c r="AJ9" s="84"/>
      <c r="AK9" s="84"/>
    </row>
    <row r="10" spans="1:37" s="27" customFormat="1" ht="28.5" customHeight="1">
      <c r="A10" s="255" t="s">
        <v>2</v>
      </c>
      <c r="B10" s="255" t="s">
        <v>25</v>
      </c>
      <c r="C10" s="255" t="s">
        <v>3</v>
      </c>
      <c r="D10" s="254" t="s">
        <v>4</v>
      </c>
      <c r="E10" s="255" t="s">
        <v>5</v>
      </c>
      <c r="F10" s="255" t="s">
        <v>6</v>
      </c>
      <c r="G10" s="255" t="s">
        <v>7</v>
      </c>
      <c r="H10" s="205" t="s">
        <v>8</v>
      </c>
      <c r="I10" s="78" t="s">
        <v>10</v>
      </c>
      <c r="J10" s="256" t="s">
        <v>18</v>
      </c>
      <c r="K10" s="256" t="s">
        <v>57</v>
      </c>
      <c r="L10" s="77" t="s">
        <v>32</v>
      </c>
      <c r="M10" s="77" t="s">
        <v>33</v>
      </c>
      <c r="N10" s="110" t="s">
        <v>34</v>
      </c>
      <c r="O10" s="102" t="s">
        <v>11</v>
      </c>
      <c r="P10" s="356" t="s">
        <v>12</v>
      </c>
      <c r="Q10" s="356"/>
      <c r="R10" s="356"/>
      <c r="S10" s="275" t="s">
        <v>13</v>
      </c>
      <c r="T10" s="276" t="s">
        <v>2</v>
      </c>
      <c r="U10" s="100"/>
      <c r="V10" s="39"/>
      <c r="W10" s="39"/>
      <c r="X10" s="40"/>
      <c r="AE10" s="55"/>
      <c r="AF10" s="55"/>
      <c r="AG10" s="55"/>
      <c r="AH10" s="55"/>
      <c r="AI10" s="55"/>
      <c r="AJ10" s="55"/>
      <c r="AK10" s="55"/>
    </row>
    <row r="11" spans="1:37" s="7" customFormat="1" ht="15" customHeight="1">
      <c r="A11" s="45">
        <v>1</v>
      </c>
      <c r="B11" s="53">
        <v>146</v>
      </c>
      <c r="C11" s="54" t="str">
        <f>VLOOKUP(B11,'Уч дев'!$A$3:$H$520,2,FALSE)</f>
        <v xml:space="preserve">Платонова Анастасия </v>
      </c>
      <c r="D11" s="95" t="str">
        <f>VLOOKUP(B11,'Уч дев'!$A$3:$H$520,3,FALSE)</f>
        <v>2003</v>
      </c>
      <c r="E11" s="45" t="str">
        <f>VLOOKUP(B11,'Уч дев'!$A$3:$H$520,4,FALSE)</f>
        <v>1</v>
      </c>
      <c r="F11" s="54" t="str">
        <f>VLOOKUP(B11,'Уч дев'!$A$3:$H$520,5,FALSE)</f>
        <v>Пензенская</v>
      </c>
      <c r="G11" s="73">
        <f>VLOOKUP(B11,'Уч дев'!$A$3:$H$520,6,FALSE)</f>
        <v>0</v>
      </c>
      <c r="H11" s="99" t="str">
        <f>VLOOKUP(B11,'Уч дев'!$A$3:$H$520,7,FALSE)</f>
        <v>КСШОР</v>
      </c>
      <c r="I11" s="51" t="str">
        <f t="shared" ref="I11:I24" si="0">CONCATENATE(L11,":",M11)</f>
        <v>2:21,8</v>
      </c>
      <c r="J11" s="277">
        <f t="shared" ref="J11:J24" si="1">LOOKUP(N11,$U$1:$AC$1,$U$2:$AC$2)</f>
        <v>1</v>
      </c>
      <c r="K11" s="277">
        <v>10</v>
      </c>
      <c r="L11" s="307" t="s">
        <v>147</v>
      </c>
      <c r="M11" s="307" t="s">
        <v>759</v>
      </c>
      <c r="N11" s="308">
        <f t="shared" ref="N11:N30" si="2">(L11*100)+M11</f>
        <v>221.8</v>
      </c>
      <c r="O11" s="280" t="str">
        <f>VLOOKUP(B11,'Уч дев'!$A$3:$H$520,8,FALSE)</f>
        <v>Андреев В.В. Кузнецов В.Б.</v>
      </c>
      <c r="P11" s="277">
        <v>1</v>
      </c>
      <c r="Q11" s="286"/>
      <c r="R11" s="286"/>
      <c r="S11" s="286"/>
      <c r="T11" s="286"/>
      <c r="U11" s="25"/>
      <c r="V11" s="5"/>
      <c r="W11" s="5"/>
      <c r="X11" s="21"/>
      <c r="AE11" s="117"/>
      <c r="AF11" s="117"/>
      <c r="AG11" s="117"/>
      <c r="AH11" s="117"/>
      <c r="AI11" s="117"/>
      <c r="AJ11" s="117"/>
      <c r="AK11" s="117"/>
    </row>
    <row r="12" spans="1:37" s="7" customFormat="1" ht="15" customHeight="1">
      <c r="A12" s="45">
        <v>2</v>
      </c>
      <c r="B12" s="53">
        <v>541</v>
      </c>
      <c r="C12" s="54" t="str">
        <f>VLOOKUP(B12,'Уч дев'!$A$3:$H$520,2,FALSE)</f>
        <v>Самойлова Юлия</v>
      </c>
      <c r="D12" s="95" t="str">
        <f>VLOOKUP(B12,'Уч дев'!$A$3:$H$520,3,FALSE)</f>
        <v>2003</v>
      </c>
      <c r="E12" s="45">
        <f>VLOOKUP(B12,'Уч дев'!$A$3:$H$520,4,FALSE)</f>
        <v>2</v>
      </c>
      <c r="F12" s="54" t="str">
        <f>VLOOKUP(B12,'Уч дев'!$A$3:$H$520,5,FALSE)</f>
        <v>Самарская</v>
      </c>
      <c r="G12" s="73">
        <f>VLOOKUP(B12,'Уч дев'!$A$3:$H$520,6,FALSE)</f>
        <v>0</v>
      </c>
      <c r="H12" s="99" t="str">
        <f>VLOOKUP(B12,'Уч дев'!$A$3:$H$520,7,FALSE)</f>
        <v xml:space="preserve"> СДЮСШОР-2</v>
      </c>
      <c r="I12" s="51" t="str">
        <f t="shared" si="0"/>
        <v>2:23,0</v>
      </c>
      <c r="J12" s="277">
        <f t="shared" si="1"/>
        <v>1</v>
      </c>
      <c r="K12" s="277" t="s">
        <v>746</v>
      </c>
      <c r="L12" s="307" t="s">
        <v>147</v>
      </c>
      <c r="M12" s="307" t="s">
        <v>760</v>
      </c>
      <c r="N12" s="308">
        <f t="shared" si="2"/>
        <v>223</v>
      </c>
      <c r="O12" s="280" t="str">
        <f>VLOOKUP(B12,'Уч дев'!$A$3:$H$520,8,FALSE)</f>
        <v>Зайцев И. С., Андронов Ю.В.</v>
      </c>
      <c r="P12" s="55">
        <v>2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117"/>
      <c r="AF12" s="117"/>
      <c r="AG12" s="117"/>
      <c r="AH12" s="117"/>
      <c r="AI12" s="117"/>
      <c r="AJ12" s="117"/>
      <c r="AK12" s="117"/>
    </row>
    <row r="13" spans="1:37" s="5" customFormat="1" ht="15" customHeight="1">
      <c r="A13" s="45">
        <v>3</v>
      </c>
      <c r="B13" s="53" t="s">
        <v>561</v>
      </c>
      <c r="C13" s="54" t="str">
        <f>VLOOKUP(B13,'Уч дев'!$A$3:$H$520,2,FALSE)</f>
        <v>Каримова Валерия</v>
      </c>
      <c r="D13" s="95" t="str">
        <f>VLOOKUP(B13,'Уч дев'!$A$3:$H$520,3,FALSE)</f>
        <v>2003</v>
      </c>
      <c r="E13" s="45"/>
      <c r="F13" s="54" t="str">
        <f>VLOOKUP(B13,'Уч дев'!$A$3:$H$520,5,FALSE)</f>
        <v>Пензенская</v>
      </c>
      <c r="G13" s="73">
        <f>VLOOKUP(B13,'Уч дев'!$A$3:$H$520,6,FALSE)</f>
        <v>0</v>
      </c>
      <c r="H13" s="99" t="str">
        <f>VLOOKUP(B13,'Уч дев'!$A$3:$H$520,7,FALSE)</f>
        <v>ДЮСШ</v>
      </c>
      <c r="I13" s="51" t="str">
        <f t="shared" si="0"/>
        <v>2:23,6</v>
      </c>
      <c r="J13" s="277">
        <f t="shared" si="1"/>
        <v>1</v>
      </c>
      <c r="K13" s="277" t="s">
        <v>746</v>
      </c>
      <c r="L13" s="307" t="s">
        <v>147</v>
      </c>
      <c r="M13" s="307" t="s">
        <v>761</v>
      </c>
      <c r="N13" s="308">
        <f t="shared" si="2"/>
        <v>223.6</v>
      </c>
      <c r="O13" s="280" t="str">
        <f>VLOOKUP(B13,'Уч дев'!$A$3:$H$520,8,FALSE)</f>
        <v>Димаев Р.Р</v>
      </c>
      <c r="P13" s="55">
        <v>3</v>
      </c>
      <c r="AE13" s="117"/>
      <c r="AF13" s="117"/>
      <c r="AG13" s="117"/>
      <c r="AH13" s="117"/>
      <c r="AI13" s="117"/>
      <c r="AJ13" s="117"/>
      <c r="AK13" s="117"/>
    </row>
    <row r="14" spans="1:37" s="5" customFormat="1" ht="15" customHeight="1">
      <c r="A14" s="45">
        <v>4</v>
      </c>
      <c r="B14" s="53">
        <v>545</v>
      </c>
      <c r="C14" s="54" t="str">
        <f>VLOOKUP(B14,'Уч дев'!$A$3:$H$520,2,FALSE)</f>
        <v>Шаварина  Злата</v>
      </c>
      <c r="D14" s="95" t="str">
        <f>VLOOKUP(B14,'Уч дев'!$A$3:$H$520,3,FALSE)</f>
        <v>2003</v>
      </c>
      <c r="E14" s="45">
        <f>VLOOKUP(B14,'Уч дев'!$A$3:$H$520,4,FALSE)</f>
        <v>2</v>
      </c>
      <c r="F14" s="54" t="str">
        <f>VLOOKUP(B14,'Уч дев'!$A$3:$H$520,5,FALSE)</f>
        <v>Самарская</v>
      </c>
      <c r="G14" s="73">
        <f>VLOOKUP(B14,'Уч дев'!$A$3:$H$520,6,FALSE)</f>
        <v>0</v>
      </c>
      <c r="H14" s="99" t="str">
        <f>VLOOKUP(B14,'Уч дев'!$A$3:$H$520,7,FALSE)</f>
        <v xml:space="preserve"> СДЮСШОР-2</v>
      </c>
      <c r="I14" s="51" t="str">
        <f t="shared" si="0"/>
        <v>2:25,3</v>
      </c>
      <c r="J14" s="277">
        <f t="shared" si="1"/>
        <v>1</v>
      </c>
      <c r="K14" s="277" t="s">
        <v>746</v>
      </c>
      <c r="L14" s="307" t="s">
        <v>147</v>
      </c>
      <c r="M14" s="307" t="s">
        <v>762</v>
      </c>
      <c r="N14" s="308">
        <f t="shared" si="2"/>
        <v>225.3</v>
      </c>
      <c r="O14" s="280" t="str">
        <f>VLOOKUP(B14,'Уч дев'!$A$3:$H$520,8,FALSE)</f>
        <v>Зайцев И. С., Андронов Ю.В.</v>
      </c>
      <c r="P14" s="55">
        <v>4</v>
      </c>
      <c r="AE14" s="111"/>
      <c r="AF14" s="111"/>
      <c r="AG14" s="111"/>
      <c r="AH14" s="111"/>
      <c r="AI14" s="111"/>
      <c r="AJ14" s="111"/>
      <c r="AK14" s="111"/>
    </row>
    <row r="15" spans="1:37" s="5" customFormat="1" ht="15" customHeight="1">
      <c r="A15" s="45">
        <v>5</v>
      </c>
      <c r="B15" s="53">
        <v>353</v>
      </c>
      <c r="C15" s="54" t="str">
        <f>VLOOKUP(B15,'Уч дев'!$A$3:$H$520,2,FALSE)</f>
        <v>Тихонова Дарья</v>
      </c>
      <c r="D15" s="95" t="str">
        <f>VLOOKUP(B15,'Уч дев'!$A$3:$H$520,3,FALSE)</f>
        <v>2004</v>
      </c>
      <c r="E15" s="45"/>
      <c r="F15" s="54" t="str">
        <f>VLOOKUP(B15,'Уч дев'!$A$3:$H$520,5,FALSE)</f>
        <v>Пензенская</v>
      </c>
      <c r="G15" s="73">
        <f>VLOOKUP(B15,'Уч дев'!$A$3:$H$520,6,FALSE)</f>
        <v>0</v>
      </c>
      <c r="H15" s="99" t="str">
        <f>VLOOKUP(B15,'Уч дев'!$A$3:$H$520,7,FALSE)</f>
        <v>Дюсш Мокшан</v>
      </c>
      <c r="I15" s="51" t="str">
        <f t="shared" si="0"/>
        <v>2:26,4</v>
      </c>
      <c r="J15" s="277">
        <f t="shared" si="1"/>
        <v>2</v>
      </c>
      <c r="K15" s="277" t="s">
        <v>746</v>
      </c>
      <c r="L15" s="307" t="s">
        <v>147</v>
      </c>
      <c r="M15" s="307" t="s">
        <v>751</v>
      </c>
      <c r="N15" s="308">
        <f t="shared" si="2"/>
        <v>226.4</v>
      </c>
      <c r="O15" s="280" t="str">
        <f>VLOOKUP(B15,'Уч дев'!$A$3:$H$520,8,FALSE)</f>
        <v>Дудченко Д.А</v>
      </c>
      <c r="P15" s="55">
        <v>1</v>
      </c>
      <c r="AE15" s="111"/>
      <c r="AF15" s="111"/>
      <c r="AG15" s="111"/>
      <c r="AH15" s="111"/>
      <c r="AI15" s="111"/>
      <c r="AJ15" s="111"/>
      <c r="AK15" s="111"/>
    </row>
    <row r="16" spans="1:37" s="5" customFormat="1" ht="15" customHeight="1">
      <c r="A16" s="45">
        <v>6</v>
      </c>
      <c r="B16" s="53">
        <v>80</v>
      </c>
      <c r="C16" s="54" t="str">
        <f>VLOOKUP(B16,'Уч дев'!$A$3:$H$520,2,FALSE)</f>
        <v>Родионова Надежда</v>
      </c>
      <c r="D16" s="95" t="str">
        <f>VLOOKUP(B16,'Уч дев'!$A$3:$H$520,3,FALSE)</f>
        <v>2003</v>
      </c>
      <c r="E16" s="45" t="str">
        <f>VLOOKUP(B16,'Уч дев'!$A$3:$H$520,4,FALSE)</f>
        <v>1</v>
      </c>
      <c r="F16" s="54" t="str">
        <f>VLOOKUP(B16,'Уч дев'!$A$3:$H$520,5,FALSE)</f>
        <v>Пензенская</v>
      </c>
      <c r="G16" s="73">
        <f>VLOOKUP(B16,'Уч дев'!$A$3:$H$520,6,FALSE)</f>
        <v>0</v>
      </c>
      <c r="H16" s="99" t="str">
        <f>VLOOKUP(B16,'Уч дев'!$A$3:$H$520,7,FALSE)</f>
        <v>ДЮСШ Башмаково</v>
      </c>
      <c r="I16" s="51" t="str">
        <f t="shared" si="0"/>
        <v>2:27,4</v>
      </c>
      <c r="J16" s="277">
        <f t="shared" si="1"/>
        <v>2</v>
      </c>
      <c r="K16" s="277" t="s">
        <v>746</v>
      </c>
      <c r="L16" s="307" t="s">
        <v>147</v>
      </c>
      <c r="M16" s="307" t="s">
        <v>616</v>
      </c>
      <c r="N16" s="308">
        <f t="shared" si="2"/>
        <v>227.4</v>
      </c>
      <c r="O16" s="280" t="str">
        <f>VLOOKUP(B16,'Уч дев'!$A$3:$H$520,8,FALSE)</f>
        <v>Безиков М.В.</v>
      </c>
      <c r="P16" s="277">
        <v>5</v>
      </c>
      <c r="Q16" s="286"/>
      <c r="R16" s="286"/>
      <c r="S16" s="286"/>
      <c r="T16" s="286"/>
      <c r="U16" s="25"/>
      <c r="W16" s="41"/>
      <c r="X16" s="42"/>
      <c r="Y16" s="7"/>
      <c r="Z16" s="7"/>
      <c r="AA16" s="7"/>
      <c r="AB16" s="7"/>
      <c r="AC16" s="7"/>
      <c r="AD16" s="7"/>
      <c r="AE16" s="117"/>
      <c r="AF16" s="117"/>
      <c r="AG16" s="117"/>
      <c r="AH16" s="117"/>
      <c r="AI16" s="117"/>
      <c r="AJ16" s="117"/>
      <c r="AK16" s="117"/>
    </row>
    <row r="17" spans="1:37" s="5" customFormat="1" ht="15" customHeight="1">
      <c r="A17" s="45">
        <v>7</v>
      </c>
      <c r="B17" s="53">
        <v>602</v>
      </c>
      <c r="C17" s="54" t="str">
        <f>VLOOKUP(B17,'Уч дев'!$A$3:$H$520,2,FALSE)</f>
        <v>Полякова Анастасия</v>
      </c>
      <c r="D17" s="95" t="str">
        <f>VLOOKUP(B17,'Уч дев'!$A$3:$H$520,3,FALSE)</f>
        <v>2003</v>
      </c>
      <c r="E17" s="45" t="str">
        <f>VLOOKUP(B17,'Уч дев'!$A$3:$H$520,4,FALSE)</f>
        <v>2</v>
      </c>
      <c r="F17" s="54" t="str">
        <f>VLOOKUP(B17,'Уч дев'!$A$3:$H$520,5,FALSE)</f>
        <v>Саратовская</v>
      </c>
      <c r="G17" s="73">
        <f>VLOOKUP(B17,'Уч дев'!$A$3:$H$520,6,FALSE)</f>
        <v>0</v>
      </c>
      <c r="H17" s="99" t="str">
        <f>VLOOKUP(B17,'Уч дев'!$A$3:$H$520,7,FALSE)</f>
        <v>ДЮСШ Энгельс</v>
      </c>
      <c r="I17" s="51" t="str">
        <f t="shared" si="0"/>
        <v>2:32,7</v>
      </c>
      <c r="J17" s="277">
        <f t="shared" si="1"/>
        <v>2</v>
      </c>
      <c r="K17" s="277" t="s">
        <v>746</v>
      </c>
      <c r="L17" s="307" t="s">
        <v>147</v>
      </c>
      <c r="M17" s="307" t="s">
        <v>752</v>
      </c>
      <c r="N17" s="308">
        <f t="shared" si="2"/>
        <v>232.7</v>
      </c>
      <c r="O17" s="280" t="str">
        <f>VLOOKUP(B17,'Уч дев'!$A$3:$H$520,8,FALSE)</f>
        <v>Бабушкина О.И.</v>
      </c>
      <c r="P17" s="55">
        <v>2</v>
      </c>
      <c r="AE17" s="111"/>
      <c r="AF17" s="111"/>
      <c r="AG17" s="111"/>
      <c r="AH17" s="111"/>
      <c r="AI17" s="111"/>
      <c r="AJ17" s="111"/>
      <c r="AK17" s="111"/>
    </row>
    <row r="18" spans="1:37" s="5" customFormat="1" ht="15" customHeight="1">
      <c r="A18" s="45">
        <v>8</v>
      </c>
      <c r="B18" s="53">
        <v>101</v>
      </c>
      <c r="C18" s="54" t="str">
        <f>VLOOKUP(B18,'Уч дев'!$A$3:$H$520,2,FALSE)</f>
        <v>Арайкина Алена</v>
      </c>
      <c r="D18" s="95" t="str">
        <f>VLOOKUP(B18,'Уч дев'!$A$3:$H$520,3,FALSE)</f>
        <v>2004</v>
      </c>
      <c r="E18" s="45"/>
      <c r="F18" s="54" t="str">
        <f>VLOOKUP(B18,'Уч дев'!$A$3:$H$520,5,FALSE)</f>
        <v>Пензенская</v>
      </c>
      <c r="G18" s="73">
        <f>VLOOKUP(B18,'Уч дев'!$A$3:$H$520,6,FALSE)</f>
        <v>0</v>
      </c>
      <c r="H18" s="99" t="str">
        <f>VLOOKUP(B18,'Уч дев'!$A$3:$H$520,7,FALSE)</f>
        <v>ДЮСШ Спасск</v>
      </c>
      <c r="I18" s="51" t="str">
        <f t="shared" si="0"/>
        <v>2:33,7</v>
      </c>
      <c r="J18" s="277">
        <f t="shared" si="1"/>
        <v>2</v>
      </c>
      <c r="K18" s="277" t="s">
        <v>746</v>
      </c>
      <c r="L18" s="307" t="s">
        <v>147</v>
      </c>
      <c r="M18" s="307" t="s">
        <v>753</v>
      </c>
      <c r="N18" s="308">
        <f t="shared" si="2"/>
        <v>233.7</v>
      </c>
      <c r="O18" s="280" t="str">
        <f>VLOOKUP(B18,'Уч дев'!$A$3:$H$520,8,FALSE)</f>
        <v>Кирин В.П.</v>
      </c>
      <c r="P18" s="277">
        <v>1</v>
      </c>
      <c r="Q18" s="286"/>
      <c r="R18" s="286"/>
      <c r="S18" s="286"/>
      <c r="T18" s="286"/>
      <c r="U18" s="25"/>
      <c r="W18" s="41"/>
      <c r="X18" s="42"/>
      <c r="Y18" s="7"/>
      <c r="Z18" s="7"/>
      <c r="AA18" s="7"/>
      <c r="AB18" s="7"/>
      <c r="AC18" s="7"/>
      <c r="AD18" s="7"/>
      <c r="AE18" s="117"/>
      <c r="AF18" s="117"/>
      <c r="AG18" s="117"/>
      <c r="AH18" s="117"/>
      <c r="AI18" s="117"/>
      <c r="AJ18" s="117"/>
      <c r="AK18" s="117"/>
    </row>
    <row r="19" spans="1:37" s="5" customFormat="1" ht="15" customHeight="1">
      <c r="A19" s="45">
        <v>9</v>
      </c>
      <c r="B19" s="53">
        <v>543</v>
      </c>
      <c r="C19" s="54" t="str">
        <f>VLOOKUP(B19,'Уч дев'!$A$3:$H$520,2,FALSE)</f>
        <v>Потапова Ангелина</v>
      </c>
      <c r="D19" s="95" t="str">
        <f>VLOOKUP(B19,'Уч дев'!$A$3:$H$520,3,FALSE)</f>
        <v>2003</v>
      </c>
      <c r="E19" s="45">
        <f>VLOOKUP(B19,'Уч дев'!$A$3:$H$520,4,FALSE)</f>
        <v>2</v>
      </c>
      <c r="F19" s="54" t="str">
        <f>VLOOKUP(B19,'Уч дев'!$A$3:$H$520,5,FALSE)</f>
        <v>Самарская</v>
      </c>
      <c r="G19" s="73">
        <f>VLOOKUP(B19,'Уч дев'!$A$3:$H$520,6,FALSE)</f>
        <v>0</v>
      </c>
      <c r="H19" s="99" t="str">
        <f>VLOOKUP(B19,'Уч дев'!$A$3:$H$520,7,FALSE)</f>
        <v xml:space="preserve"> СДЮСШОР-2</v>
      </c>
      <c r="I19" s="51" t="str">
        <f t="shared" si="0"/>
        <v>2:37,9</v>
      </c>
      <c r="J19" s="277">
        <f t="shared" si="1"/>
        <v>3</v>
      </c>
      <c r="K19" s="277" t="s">
        <v>746</v>
      </c>
      <c r="L19" s="307" t="s">
        <v>147</v>
      </c>
      <c r="M19" s="307" t="s">
        <v>763</v>
      </c>
      <c r="N19" s="308">
        <f t="shared" si="2"/>
        <v>237.9</v>
      </c>
      <c r="O19" s="280" t="str">
        <f>VLOOKUP(B19,'Уч дев'!$A$3:$H$520,8,FALSE)</f>
        <v>Зайцев И. С., Андронов Ю.В.</v>
      </c>
      <c r="P19" s="309">
        <v>6</v>
      </c>
      <c r="Q19" s="310"/>
      <c r="R19" s="310"/>
      <c r="S19" s="310"/>
      <c r="T19" s="310"/>
      <c r="U19" s="7"/>
      <c r="W19" s="7"/>
      <c r="X19" s="21"/>
      <c r="Y19" s="7"/>
      <c r="Z19" s="7"/>
      <c r="AA19" s="7"/>
      <c r="AB19" s="7"/>
      <c r="AC19" s="7"/>
      <c r="AD19" s="7"/>
      <c r="AE19" s="111"/>
      <c r="AF19" s="111"/>
      <c r="AG19" s="111"/>
      <c r="AH19" s="111"/>
      <c r="AI19" s="111"/>
      <c r="AJ19" s="111"/>
      <c r="AK19" s="111"/>
    </row>
    <row r="20" spans="1:37" s="5" customFormat="1" ht="15" customHeight="1">
      <c r="A20" s="45">
        <v>10</v>
      </c>
      <c r="B20" s="53">
        <v>544</v>
      </c>
      <c r="C20" s="54" t="str">
        <f>VLOOKUP(B20,'Уч дев'!$A$3:$H$520,2,FALSE)</f>
        <v>Максимова Анастасия</v>
      </c>
      <c r="D20" s="95" t="str">
        <f>VLOOKUP(B20,'Уч дев'!$A$3:$H$520,3,FALSE)</f>
        <v>2003</v>
      </c>
      <c r="E20" s="45">
        <f>VLOOKUP(B20,'Уч дев'!$A$3:$H$520,4,FALSE)</f>
        <v>2</v>
      </c>
      <c r="F20" s="54" t="str">
        <f>VLOOKUP(B20,'Уч дев'!$A$3:$H$520,5,FALSE)</f>
        <v>Самарская</v>
      </c>
      <c r="G20" s="73">
        <f>VLOOKUP(B20,'Уч дев'!$A$3:$H$520,6,FALSE)</f>
        <v>0</v>
      </c>
      <c r="H20" s="99" t="str">
        <f>VLOOKUP(B20,'Уч дев'!$A$3:$H$520,7,FALSE)</f>
        <v xml:space="preserve"> СДЮСШОР-2</v>
      </c>
      <c r="I20" s="51" t="str">
        <f t="shared" si="0"/>
        <v>2:39,5</v>
      </c>
      <c r="J20" s="277">
        <f t="shared" si="1"/>
        <v>3</v>
      </c>
      <c r="K20" s="277" t="s">
        <v>746</v>
      </c>
      <c r="L20" s="307" t="s">
        <v>147</v>
      </c>
      <c r="M20" s="307" t="s">
        <v>754</v>
      </c>
      <c r="N20" s="308">
        <f t="shared" si="2"/>
        <v>239.5</v>
      </c>
      <c r="O20" s="280" t="str">
        <f>VLOOKUP(B20,'Уч дев'!$A$3:$H$520,8,FALSE)</f>
        <v>Зайцев И. С., Андронов Ю.В.</v>
      </c>
      <c r="P20" s="277">
        <v>2</v>
      </c>
      <c r="Q20" s="286"/>
      <c r="R20" s="286"/>
      <c r="S20" s="286"/>
      <c r="T20" s="286"/>
      <c r="U20" s="25"/>
      <c r="X20" s="21"/>
      <c r="Y20" s="7"/>
      <c r="Z20" s="7"/>
      <c r="AA20" s="7"/>
      <c r="AB20" s="7"/>
      <c r="AC20" s="7"/>
      <c r="AD20" s="7"/>
      <c r="AE20" s="117"/>
      <c r="AF20" s="117"/>
      <c r="AG20" s="117"/>
      <c r="AH20" s="117"/>
      <c r="AI20" s="117"/>
      <c r="AJ20" s="117"/>
      <c r="AK20" s="117"/>
    </row>
    <row r="21" spans="1:37" s="7" customFormat="1" ht="15" customHeight="1">
      <c r="A21" s="45">
        <v>11</v>
      </c>
      <c r="B21" s="53">
        <v>354</v>
      </c>
      <c r="C21" s="54" t="str">
        <f>VLOOKUP(B21,'Уч дев'!$A$3:$H$520,2,FALSE)</f>
        <v>Краснова Юлия</v>
      </c>
      <c r="D21" s="95" t="str">
        <f>VLOOKUP(B21,'Уч дев'!$A$3:$H$520,3,FALSE)</f>
        <v>2003</v>
      </c>
      <c r="E21" s="45"/>
      <c r="F21" s="54" t="str">
        <f>VLOOKUP(B21,'Уч дев'!$A$3:$H$520,5,FALSE)</f>
        <v>Пензенская</v>
      </c>
      <c r="G21" s="73">
        <f>VLOOKUP(B21,'Уч дев'!$A$3:$H$520,6,FALSE)</f>
        <v>0</v>
      </c>
      <c r="H21" s="99" t="str">
        <f>VLOOKUP(B21,'Уч дев'!$A$3:$H$520,7,FALSE)</f>
        <v>Дюсш Мокшан</v>
      </c>
      <c r="I21" s="51" t="str">
        <f t="shared" si="0"/>
        <v>2:41,3</v>
      </c>
      <c r="J21" s="277">
        <f t="shared" si="1"/>
        <v>3</v>
      </c>
      <c r="K21" s="277" t="s">
        <v>746</v>
      </c>
      <c r="L21" s="307" t="s">
        <v>147</v>
      </c>
      <c r="M21" s="307" t="s">
        <v>765</v>
      </c>
      <c r="N21" s="308">
        <f t="shared" si="2"/>
        <v>241.3</v>
      </c>
      <c r="O21" s="280" t="str">
        <f>VLOOKUP(B21,'Уч дев'!$A$3:$H$520,8,FALSE)</f>
        <v xml:space="preserve">Деревянко </v>
      </c>
      <c r="P21" s="5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117"/>
      <c r="AF21" s="117"/>
      <c r="AG21" s="117"/>
      <c r="AH21" s="117"/>
      <c r="AI21" s="117"/>
      <c r="AJ21" s="117"/>
      <c r="AK21" s="117"/>
    </row>
    <row r="22" spans="1:37" s="7" customFormat="1" ht="15" customHeight="1">
      <c r="A22" s="45">
        <v>12</v>
      </c>
      <c r="B22" s="53">
        <v>298</v>
      </c>
      <c r="C22" s="54" t="str">
        <f>VLOOKUP(B22,'Уч дев'!$A$3:$H$520,2,FALSE)</f>
        <v>Ненашева Людмила</v>
      </c>
      <c r="D22" s="95" t="str">
        <f>VLOOKUP(B22,'Уч дев'!$A$3:$H$520,3,FALSE)</f>
        <v>2003</v>
      </c>
      <c r="E22" s="45" t="str">
        <f>VLOOKUP(B22,'Уч дев'!$A$3:$H$520,4,FALSE)</f>
        <v>3</v>
      </c>
      <c r="F22" s="54" t="str">
        <f>VLOOKUP(B22,'Уч дев'!$A$3:$H$520,5,FALSE)</f>
        <v>Пензенская</v>
      </c>
      <c r="G22" s="73">
        <f>VLOOKUP(B22,'Уч дев'!$A$3:$H$520,6,FALSE)</f>
        <v>0</v>
      </c>
      <c r="H22" s="99" t="str">
        <f>VLOOKUP(B22,'Уч дев'!$A$3:$H$520,7,FALSE)</f>
        <v>КСШОР</v>
      </c>
      <c r="I22" s="51" t="str">
        <f t="shared" si="0"/>
        <v>2:43,5</v>
      </c>
      <c r="J22" s="277">
        <f t="shared" si="1"/>
        <v>3</v>
      </c>
      <c r="K22" s="277" t="s">
        <v>746</v>
      </c>
      <c r="L22" s="307" t="s">
        <v>147</v>
      </c>
      <c r="M22" s="307" t="s">
        <v>755</v>
      </c>
      <c r="N22" s="308">
        <f t="shared" si="2"/>
        <v>243.5</v>
      </c>
      <c r="O22" s="280" t="str">
        <f>VLOOKUP(B22,'Уч дев'!$A$3:$H$520,8,FALSE)</f>
        <v>Конова Т.В</v>
      </c>
      <c r="P22" s="55">
        <v>3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111"/>
      <c r="AF22" s="111"/>
      <c r="AG22" s="111"/>
      <c r="AH22" s="111"/>
      <c r="AI22" s="111"/>
      <c r="AJ22" s="111"/>
      <c r="AK22" s="111"/>
    </row>
    <row r="23" spans="1:37" s="7" customFormat="1" ht="15" customHeight="1">
      <c r="A23" s="45">
        <v>13</v>
      </c>
      <c r="B23" s="53">
        <v>65</v>
      </c>
      <c r="C23" s="54" t="str">
        <f>VLOOKUP(B23,'Уч дев'!$A$3:$H$520,2,FALSE)</f>
        <v>Кущенкова Татьяна</v>
      </c>
      <c r="D23" s="95" t="str">
        <f>VLOOKUP(B23,'Уч дев'!$A$3:$H$520,3,FALSE)</f>
        <v>2003</v>
      </c>
      <c r="E23" s="45"/>
      <c r="F23" s="54" t="str">
        <f>VLOOKUP(B23,'Уч дев'!$A$3:$H$520,5,FALSE)</f>
        <v>Пензенская</v>
      </c>
      <c r="G23" s="73">
        <f>VLOOKUP(B23,'Уч дев'!$A$3:$H$520,6,FALSE)</f>
        <v>0</v>
      </c>
      <c r="H23" s="99" t="str">
        <f>VLOOKUP(B23,'Уч дев'!$A$3:$H$520,7,FALSE)</f>
        <v>ДЮСШ</v>
      </c>
      <c r="I23" s="51" t="str">
        <f t="shared" si="0"/>
        <v>2:47,9</v>
      </c>
      <c r="J23" s="277" t="str">
        <f t="shared" si="1"/>
        <v>1ю</v>
      </c>
      <c r="K23" s="277" t="s">
        <v>746</v>
      </c>
      <c r="L23" s="307" t="s">
        <v>147</v>
      </c>
      <c r="M23" s="307" t="s">
        <v>756</v>
      </c>
      <c r="N23" s="308">
        <f t="shared" si="2"/>
        <v>247.9</v>
      </c>
      <c r="O23" s="280" t="str">
        <f>VLOOKUP(B23,'Уч дев'!$A$3:$H$520,8,FALSE)</f>
        <v>Бесчастнова Л.Н.</v>
      </c>
      <c r="P23" s="55">
        <v>4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117"/>
      <c r="AF23" s="117"/>
      <c r="AG23" s="117"/>
      <c r="AH23" s="117"/>
      <c r="AI23" s="117"/>
      <c r="AJ23" s="117"/>
      <c r="AK23" s="117"/>
    </row>
    <row r="24" spans="1:37" s="7" customFormat="1" ht="15" customHeight="1">
      <c r="A24" s="45">
        <v>14</v>
      </c>
      <c r="B24" s="53">
        <v>104</v>
      </c>
      <c r="C24" s="54" t="str">
        <f>VLOOKUP(B24,'Уч дев'!$A$3:$H$520,2,FALSE)</f>
        <v>Шлеева Валерия</v>
      </c>
      <c r="D24" s="95" t="str">
        <f>VLOOKUP(B24,'Уч дев'!$A$3:$H$520,3,FALSE)</f>
        <v>2004</v>
      </c>
      <c r="E24" s="45"/>
      <c r="F24" s="54" t="str">
        <f>VLOOKUP(B24,'Уч дев'!$A$3:$H$520,5,FALSE)</f>
        <v>Пензенская</v>
      </c>
      <c r="G24" s="73">
        <f>VLOOKUP(B24,'Уч дев'!$A$3:$H$520,6,FALSE)</f>
        <v>0</v>
      </c>
      <c r="H24" s="99" t="str">
        <f>VLOOKUP(B24,'Уч дев'!$A$3:$H$520,7,FALSE)</f>
        <v>ДЮСШ Спасск</v>
      </c>
      <c r="I24" s="51" t="str">
        <f t="shared" si="0"/>
        <v>2:53,6</v>
      </c>
      <c r="J24" s="277" t="str">
        <f t="shared" si="1"/>
        <v>1ю</v>
      </c>
      <c r="K24" s="277" t="s">
        <v>746</v>
      </c>
      <c r="L24" s="307" t="s">
        <v>147</v>
      </c>
      <c r="M24" s="307" t="s">
        <v>757</v>
      </c>
      <c r="N24" s="308">
        <f t="shared" si="2"/>
        <v>253.6</v>
      </c>
      <c r="O24" s="280" t="str">
        <f>VLOOKUP(B24,'Уч дев'!$A$3:$H$520,8,FALSE)</f>
        <v>Кирин В.П.</v>
      </c>
      <c r="P24" s="309">
        <v>5</v>
      </c>
      <c r="Q24" s="310"/>
      <c r="R24" s="310"/>
      <c r="S24" s="310"/>
      <c r="T24" s="310"/>
      <c r="V24" s="5"/>
      <c r="X24" s="21"/>
      <c r="AE24" s="111"/>
      <c r="AF24" s="111"/>
      <c r="AG24" s="111"/>
      <c r="AH24" s="111"/>
      <c r="AI24" s="111"/>
      <c r="AJ24" s="111"/>
      <c r="AK24" s="111"/>
    </row>
    <row r="25" spans="1:37" s="7" customFormat="1" ht="15" hidden="1" customHeight="1">
      <c r="A25" s="45"/>
      <c r="B25" s="53">
        <v>64</v>
      </c>
      <c r="C25" s="54" t="str">
        <f>VLOOKUP(B25,'Уч дев'!$A$3:$H$520,2,FALSE)</f>
        <v>Сочко Марина</v>
      </c>
      <c r="D25" s="95" t="str">
        <f>VLOOKUP(B25,'Уч дев'!$A$3:$H$520,3,FALSE)</f>
        <v>2003</v>
      </c>
      <c r="E25" s="45"/>
      <c r="F25" s="54" t="str">
        <f>VLOOKUP(B25,'Уч дев'!$A$3:$H$520,5,FALSE)</f>
        <v>Пензенская</v>
      </c>
      <c r="G25" s="73">
        <f>VLOOKUP(B25,'Уч дев'!$A$3:$H$520,6,FALSE)</f>
        <v>0</v>
      </c>
      <c r="H25" s="99" t="str">
        <f>VLOOKUP(B25,'Уч дев'!$A$3:$H$520,7,FALSE)</f>
        <v>ДЮСШ</v>
      </c>
      <c r="I25" s="51"/>
      <c r="J25" s="277"/>
      <c r="K25" s="277"/>
      <c r="L25" s="307"/>
      <c r="M25" s="307" t="s">
        <v>723</v>
      </c>
      <c r="N25" s="308" t="e">
        <f t="shared" si="2"/>
        <v>#VALUE!</v>
      </c>
      <c r="O25" s="280" t="str">
        <f>VLOOKUP(B25,'Уч дев'!$A$3:$H$520,8,FALSE)</f>
        <v>Бесчастнова Л.Н.</v>
      </c>
      <c r="P25" s="5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311"/>
      <c r="AF25" s="311"/>
      <c r="AG25" s="311"/>
      <c r="AH25" s="311"/>
      <c r="AI25" s="311"/>
      <c r="AJ25" s="311"/>
      <c r="AK25" s="311"/>
    </row>
    <row r="26" spans="1:37" s="7" customFormat="1" ht="15" hidden="1" customHeight="1">
      <c r="A26" s="45"/>
      <c r="B26" s="53">
        <v>74</v>
      </c>
      <c r="C26" s="54" t="str">
        <f>VLOOKUP(B26,'Уч дев'!$A$3:$H$520,2,FALSE)</f>
        <v>Кондратенко Виктория</v>
      </c>
      <c r="D26" s="95" t="str">
        <f>VLOOKUP(B26,'Уч дев'!$A$3:$H$520,3,FALSE)</f>
        <v>2003</v>
      </c>
      <c r="E26" s="45"/>
      <c r="F26" s="54" t="str">
        <f>VLOOKUP(B26,'Уч дев'!$A$3:$H$520,5,FALSE)</f>
        <v>Пензенская</v>
      </c>
      <c r="G26" s="73">
        <f>VLOOKUP(B26,'Уч дев'!$A$3:$H$520,6,FALSE)</f>
        <v>0</v>
      </c>
      <c r="H26" s="99" t="str">
        <f>VLOOKUP(B26,'Уч дев'!$A$3:$H$520,7,FALSE)</f>
        <v>Загоскино</v>
      </c>
      <c r="I26" s="51"/>
      <c r="J26" s="277"/>
      <c r="K26" s="277"/>
      <c r="L26" s="307"/>
      <c r="M26" s="307" t="s">
        <v>723</v>
      </c>
      <c r="N26" s="308" t="e">
        <f t="shared" si="2"/>
        <v>#VALUE!</v>
      </c>
      <c r="O26" s="280" t="str">
        <f>VLOOKUP(B26,'Уч дев'!$A$3:$H$520,8,FALSE)</f>
        <v>Беляков Ю.В</v>
      </c>
      <c r="P26" s="298"/>
      <c r="Q26" s="312"/>
      <c r="R26" s="312"/>
      <c r="S26" s="312"/>
      <c r="T26" s="312"/>
      <c r="V26" s="5"/>
      <c r="W26" s="5"/>
      <c r="X26" s="5"/>
      <c r="AE26" s="111"/>
      <c r="AF26" s="111"/>
      <c r="AG26" s="111"/>
      <c r="AH26" s="111"/>
      <c r="AI26" s="111"/>
      <c r="AJ26" s="111"/>
      <c r="AK26" s="111"/>
    </row>
    <row r="27" spans="1:37" s="5" customFormat="1" ht="15" hidden="1" customHeight="1">
      <c r="A27" s="45"/>
      <c r="B27" s="53">
        <v>125</v>
      </c>
      <c r="C27" s="54" t="str">
        <f>VLOOKUP(B27,'Уч дев'!$A$3:$H$520,2,FALSE)</f>
        <v xml:space="preserve">Служаева Вика </v>
      </c>
      <c r="D27" s="95" t="str">
        <f>VLOOKUP(B27,'Уч дев'!$A$3:$H$520,3,FALSE)</f>
        <v>2003</v>
      </c>
      <c r="E27" s="45"/>
      <c r="F27" s="54" t="str">
        <f>VLOOKUP(B27,'Уч дев'!$A$3:$H$520,5,FALSE)</f>
        <v>Пензенская</v>
      </c>
      <c r="G27" s="73">
        <f>VLOOKUP(B27,'Уч дев'!$A$3:$H$520,6,FALSE)</f>
        <v>0</v>
      </c>
      <c r="H27" s="99" t="str">
        <f>VLOOKUP(B27,'Уч дев'!$A$3:$H$520,7,FALSE)</f>
        <v xml:space="preserve">Засечное </v>
      </c>
      <c r="I27" s="51"/>
      <c r="J27" s="277"/>
      <c r="K27" s="277"/>
      <c r="L27" s="307"/>
      <c r="M27" s="307" t="s">
        <v>723</v>
      </c>
      <c r="N27" s="308" t="e">
        <f t="shared" si="2"/>
        <v>#VALUE!</v>
      </c>
      <c r="O27" s="280" t="str">
        <f>VLOOKUP(B27,'Уч дев'!$A$3:$H$520,8,FALSE)</f>
        <v>Чернышов А.В.</v>
      </c>
      <c r="P27" s="277"/>
      <c r="Q27" s="286"/>
      <c r="R27" s="286"/>
      <c r="S27" s="286"/>
      <c r="T27" s="286"/>
      <c r="U27" s="7"/>
      <c r="X27" s="21"/>
      <c r="Y27" s="7"/>
      <c r="Z27" s="7"/>
      <c r="AA27" s="7"/>
      <c r="AB27" s="7"/>
      <c r="AC27" s="7"/>
      <c r="AD27" s="7"/>
      <c r="AE27" s="111"/>
      <c r="AF27" s="111"/>
      <c r="AG27" s="111"/>
      <c r="AH27" s="111"/>
      <c r="AI27" s="111"/>
      <c r="AJ27" s="111"/>
      <c r="AK27" s="111"/>
    </row>
    <row r="28" spans="1:37" s="5" customFormat="1" ht="15" hidden="1" customHeight="1">
      <c r="A28" s="45"/>
      <c r="B28" s="53">
        <v>124</v>
      </c>
      <c r="C28" s="54" t="str">
        <f>VLOOKUP(B28,'Уч дев'!$A$3:$H$520,2,FALSE)</f>
        <v>Шафеева Алина</v>
      </c>
      <c r="D28" s="95" t="str">
        <f>VLOOKUP(B28,'Уч дев'!$A$3:$H$520,3,FALSE)</f>
        <v>2003</v>
      </c>
      <c r="E28" s="45"/>
      <c r="F28" s="54" t="str">
        <f>VLOOKUP(B28,'Уч дев'!$A$3:$H$520,5,FALSE)</f>
        <v>Пензенская</v>
      </c>
      <c r="G28" s="73">
        <f>VLOOKUP(B28,'Уч дев'!$A$3:$H$520,6,FALSE)</f>
        <v>0</v>
      </c>
      <c r="H28" s="99" t="str">
        <f>VLOOKUP(B28,'Уч дев'!$A$3:$H$520,7,FALSE)</f>
        <v xml:space="preserve">Засечное </v>
      </c>
      <c r="I28" s="51"/>
      <c r="J28" s="277"/>
      <c r="K28" s="277"/>
      <c r="L28" s="307"/>
      <c r="M28" s="307" t="s">
        <v>723</v>
      </c>
      <c r="N28" s="308" t="e">
        <f t="shared" si="2"/>
        <v>#VALUE!</v>
      </c>
      <c r="O28" s="280" t="str">
        <f>VLOOKUP(B28,'Уч дев'!$A$3:$H$520,8,FALSE)</f>
        <v>Чернышов А.В.</v>
      </c>
      <c r="P28" s="55"/>
      <c r="AE28" s="117"/>
      <c r="AF28" s="117"/>
      <c r="AG28" s="117"/>
      <c r="AH28" s="117"/>
      <c r="AI28" s="117"/>
      <c r="AJ28" s="117"/>
      <c r="AK28" s="117"/>
    </row>
    <row r="29" spans="1:37" s="5" customFormat="1" ht="15" hidden="1" customHeight="1">
      <c r="A29" s="45"/>
      <c r="B29" s="53">
        <v>120</v>
      </c>
      <c r="C29" s="54" t="str">
        <f>VLOOKUP(B29,'Уч дев'!$A$3:$H$520,2,FALSE)</f>
        <v>Малкина Карина</v>
      </c>
      <c r="D29" s="95" t="str">
        <f>VLOOKUP(B29,'Уч дев'!$A$3:$H$520,3,FALSE)</f>
        <v>2004</v>
      </c>
      <c r="E29" s="45"/>
      <c r="F29" s="54" t="str">
        <f>VLOOKUP(B29,'Уч дев'!$A$3:$H$520,5,FALSE)</f>
        <v>Пензенская</v>
      </c>
      <c r="G29" s="73">
        <f>VLOOKUP(B29,'Уч дев'!$A$3:$H$520,6,FALSE)</f>
        <v>0</v>
      </c>
      <c r="H29" s="99" t="str">
        <f>VLOOKUP(B29,'Уч дев'!$A$3:$H$520,7,FALSE)</f>
        <v xml:space="preserve">Засечное </v>
      </c>
      <c r="I29" s="51"/>
      <c r="J29" s="277"/>
      <c r="K29" s="277"/>
      <c r="L29" s="307"/>
      <c r="M29" s="307" t="s">
        <v>723</v>
      </c>
      <c r="N29" s="308" t="e">
        <f t="shared" si="2"/>
        <v>#VALUE!</v>
      </c>
      <c r="O29" s="280" t="str">
        <f>VLOOKUP(B29,'Уч дев'!$A$3:$H$520,8,FALSE)</f>
        <v>Чернышов А.В.</v>
      </c>
      <c r="P29" s="55"/>
      <c r="AE29" s="111"/>
      <c r="AF29" s="111"/>
      <c r="AG29" s="111"/>
      <c r="AH29" s="111"/>
      <c r="AI29" s="111"/>
      <c r="AJ29" s="111"/>
      <c r="AK29" s="111"/>
    </row>
    <row r="30" spans="1:37" s="5" customFormat="1" ht="15" hidden="1" customHeight="1">
      <c r="A30" s="45"/>
      <c r="B30" s="53">
        <v>112</v>
      </c>
      <c r="C30" s="54" t="str">
        <f>VLOOKUP(B30,'Уч дев'!$A$3:$H$520,2,FALSE)</f>
        <v>Фомина Ангелика</v>
      </c>
      <c r="D30" s="95" t="str">
        <f>VLOOKUP(B30,'Уч дев'!$A$3:$H$520,3,FALSE)</f>
        <v>2004</v>
      </c>
      <c r="E30" s="45"/>
      <c r="F30" s="54" t="str">
        <f>VLOOKUP(B30,'Уч дев'!$A$3:$H$520,5,FALSE)</f>
        <v>Пензенская</v>
      </c>
      <c r="G30" s="73">
        <f>VLOOKUP(B30,'Уч дев'!$A$3:$H$520,6,FALSE)</f>
        <v>0</v>
      </c>
      <c r="H30" s="99" t="str">
        <f>VLOOKUP(B30,'Уч дев'!$A$3:$H$520,7,FALSE)</f>
        <v>ДЮСШ Спасск</v>
      </c>
      <c r="I30" s="51"/>
      <c r="J30" s="277"/>
      <c r="K30" s="277"/>
      <c r="L30" s="307"/>
      <c r="M30" s="307" t="s">
        <v>723</v>
      </c>
      <c r="N30" s="308" t="e">
        <f t="shared" si="2"/>
        <v>#VALUE!</v>
      </c>
      <c r="O30" s="280" t="str">
        <f>VLOOKUP(B30,'Уч дев'!$A$3:$H$520,8,FALSE)</f>
        <v>Кирин В.П.</v>
      </c>
      <c r="P30" s="55"/>
      <c r="AE30" s="117"/>
      <c r="AF30" s="117"/>
      <c r="AG30" s="117"/>
      <c r="AH30" s="117"/>
      <c r="AI30" s="117"/>
      <c r="AJ30" s="117"/>
      <c r="AK30" s="117"/>
    </row>
    <row r="31" spans="1:37" s="72" customFormat="1" ht="15.75" customHeight="1">
      <c r="A31" s="350" t="s">
        <v>74</v>
      </c>
      <c r="B31" s="350"/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S31" s="350"/>
      <c r="T31" s="350"/>
      <c r="U31" s="60"/>
      <c r="V31" s="55"/>
      <c r="W31" s="55"/>
      <c r="X31" s="55"/>
      <c r="Y31" s="55"/>
      <c r="Z31" s="55"/>
      <c r="AA31" s="55"/>
      <c r="AB31" s="55"/>
      <c r="AC31" s="55"/>
      <c r="AD31" s="55"/>
      <c r="AE31" s="60"/>
      <c r="AF31" s="55"/>
      <c r="AG31" s="55"/>
      <c r="AH31" s="60"/>
      <c r="AI31" s="55"/>
      <c r="AJ31" s="55"/>
      <c r="AK31" s="55"/>
    </row>
    <row r="32" spans="1:37" s="72" customFormat="1" ht="15.75" customHeight="1">
      <c r="A32" s="351" t="s">
        <v>43</v>
      </c>
      <c r="B32" s="351"/>
      <c r="C32" s="351"/>
      <c r="D32" s="351"/>
      <c r="E32" s="351"/>
      <c r="F32" s="351"/>
      <c r="G32" s="351"/>
      <c r="H32" s="351"/>
      <c r="I32" s="351"/>
      <c r="J32" s="351"/>
      <c r="K32" s="351"/>
      <c r="L32" s="351"/>
      <c r="M32" s="351"/>
      <c r="N32" s="351"/>
      <c r="O32" s="351"/>
      <c r="P32" s="351"/>
      <c r="Q32" s="351"/>
      <c r="R32" s="351"/>
      <c r="S32" s="351"/>
      <c r="T32" s="351"/>
      <c r="U32" s="60"/>
      <c r="V32" s="60"/>
      <c r="W32" s="5"/>
      <c r="X32" s="21"/>
      <c r="AE32" s="55"/>
      <c r="AF32" s="55"/>
      <c r="AG32" s="55"/>
      <c r="AH32" s="55"/>
      <c r="AI32" s="55"/>
      <c r="AJ32" s="55"/>
      <c r="AK32" s="55"/>
    </row>
    <row r="33" spans="1:37" s="86" customFormat="1" ht="13.5" customHeight="1">
      <c r="A33" s="265"/>
      <c r="B33" s="258"/>
      <c r="C33" s="266"/>
      <c r="D33" s="267"/>
      <c r="E33" s="268"/>
      <c r="F33" s="269"/>
      <c r="G33" s="270"/>
      <c r="H33" s="313"/>
      <c r="I33" s="366" t="s">
        <v>52</v>
      </c>
      <c r="J33" s="366"/>
      <c r="K33" s="366"/>
      <c r="L33" s="366"/>
      <c r="M33" s="366"/>
      <c r="N33" s="366"/>
      <c r="O33" s="314" t="s">
        <v>806</v>
      </c>
      <c r="P33" s="347" t="s">
        <v>29</v>
      </c>
      <c r="Q33" s="347"/>
      <c r="R33" s="348" t="s">
        <v>597</v>
      </c>
      <c r="S33" s="348"/>
      <c r="T33" s="348"/>
      <c r="U33" s="38"/>
      <c r="V33" s="5"/>
      <c r="W33" s="5"/>
      <c r="X33" s="21"/>
      <c r="AE33" s="84"/>
      <c r="AF33" s="84"/>
      <c r="AG33" s="84"/>
      <c r="AH33" s="84"/>
      <c r="AI33" s="84"/>
      <c r="AJ33" s="84"/>
      <c r="AK33" s="84"/>
    </row>
    <row r="34" spans="1:37" s="23" customFormat="1" ht="28.5" customHeight="1">
      <c r="A34" s="255" t="s">
        <v>2</v>
      </c>
      <c r="B34" s="255" t="s">
        <v>25</v>
      </c>
      <c r="C34" s="255" t="s">
        <v>3</v>
      </c>
      <c r="D34" s="254" t="s">
        <v>4</v>
      </c>
      <c r="E34" s="255" t="s">
        <v>5</v>
      </c>
      <c r="F34" s="255" t="s">
        <v>6</v>
      </c>
      <c r="G34" s="255" t="s">
        <v>7</v>
      </c>
      <c r="H34" s="205" t="s">
        <v>8</v>
      </c>
      <c r="I34" s="78" t="s">
        <v>10</v>
      </c>
      <c r="J34" s="256" t="s">
        <v>18</v>
      </c>
      <c r="K34" s="256" t="s">
        <v>57</v>
      </c>
      <c r="L34" s="77" t="s">
        <v>32</v>
      </c>
      <c r="M34" s="77" t="s">
        <v>33</v>
      </c>
      <c r="N34" s="110" t="s">
        <v>34</v>
      </c>
      <c r="O34" s="102" t="s">
        <v>11</v>
      </c>
      <c r="P34" s="349" t="s">
        <v>12</v>
      </c>
      <c r="Q34" s="349"/>
      <c r="R34" s="349"/>
      <c r="S34" s="294" t="s">
        <v>13</v>
      </c>
      <c r="T34" s="295" t="s">
        <v>2</v>
      </c>
      <c r="U34" s="100"/>
      <c r="V34" s="41"/>
      <c r="W34" s="41"/>
      <c r="X34" s="42"/>
      <c r="AE34" s="55"/>
      <c r="AF34" s="55"/>
      <c r="AG34" s="55"/>
      <c r="AH34" s="55"/>
      <c r="AI34" s="55"/>
      <c r="AJ34" s="55"/>
      <c r="AK34" s="55"/>
    </row>
    <row r="35" spans="1:37" s="7" customFormat="1" ht="15" customHeight="1">
      <c r="A35" s="45">
        <v>1</v>
      </c>
      <c r="B35" s="53">
        <v>610</v>
      </c>
      <c r="C35" s="54" t="str">
        <f>VLOOKUP(B35,'Уч дев'!$A$3:$H$520,2,FALSE)</f>
        <v>Кулагина Анастасия</v>
      </c>
      <c r="D35" s="95" t="str">
        <f>VLOOKUP(B35,'Уч дев'!$A$3:$H$520,3,FALSE)</f>
        <v>2001</v>
      </c>
      <c r="E35" s="45" t="str">
        <f>VLOOKUP(B35,'Уч дев'!$A$3:$H$520,4,FALSE)</f>
        <v>1</v>
      </c>
      <c r="F35" s="54" t="str">
        <f>VLOOKUP(B35,'Уч дев'!$A$3:$H$520,5,FALSE)</f>
        <v>Саратовская</v>
      </c>
      <c r="G35" s="73">
        <f>VLOOKUP(B35,'Уч дев'!$A$3:$H$520,6,FALSE)</f>
        <v>0</v>
      </c>
      <c r="H35" s="99" t="str">
        <f>VLOOKUP(B35,'Уч дев'!$A$3:$H$520,7,FALSE)</f>
        <v>ДЮСШ Энгельс</v>
      </c>
      <c r="I35" s="51" t="str">
        <f t="shared" ref="I35:I53" si="3">CONCATENATE(L35,":",M35)</f>
        <v>2:19,4</v>
      </c>
      <c r="J35" s="277">
        <f t="shared" ref="J35:J53" si="4">LOOKUP(N35,$U$1:$AC$1,$U$2:$AC$2)</f>
        <v>1</v>
      </c>
      <c r="K35" s="277" t="s">
        <v>746</v>
      </c>
      <c r="L35" s="307" t="s">
        <v>147</v>
      </c>
      <c r="M35" s="307" t="s">
        <v>777</v>
      </c>
      <c r="N35" s="308">
        <f t="shared" ref="N35:N59" si="5">(L35*100)+M35</f>
        <v>219.4</v>
      </c>
      <c r="O35" s="280" t="str">
        <f>VLOOKUP(B35,'Уч дев'!$A$3:$H$520,8,FALSE)</f>
        <v>Ромашко М.А.</v>
      </c>
      <c r="P35" s="277"/>
      <c r="Q35" s="286"/>
      <c r="R35" s="286"/>
      <c r="S35" s="286"/>
      <c r="T35" s="286"/>
      <c r="U35" s="25"/>
      <c r="V35" s="5"/>
      <c r="W35" s="41"/>
      <c r="X35" s="42"/>
      <c r="AE35" s="117"/>
      <c r="AF35" s="117"/>
      <c r="AG35" s="117"/>
      <c r="AH35" s="117"/>
      <c r="AI35" s="117"/>
      <c r="AJ35" s="117"/>
      <c r="AK35" s="117"/>
    </row>
    <row r="36" spans="1:37" s="7" customFormat="1" ht="15" customHeight="1">
      <c r="A36" s="45">
        <v>2</v>
      </c>
      <c r="B36" s="53">
        <v>503</v>
      </c>
      <c r="C36" s="54" t="str">
        <f>VLOOKUP(B36,'Уч дев'!$A$3:$H$520,2,FALSE)</f>
        <v>Уразманова Карина</v>
      </c>
      <c r="D36" s="95">
        <f>VLOOKUP(B36,'Уч дев'!$A$3:$H$520,3,FALSE)</f>
        <v>2001</v>
      </c>
      <c r="E36" s="45">
        <f>VLOOKUP(B36,'Уч дев'!$A$3:$H$520,4,FALSE)</f>
        <v>1</v>
      </c>
      <c r="F36" s="54" t="str">
        <f>VLOOKUP(B36,'Уч дев'!$A$3:$H$520,5,FALSE)</f>
        <v xml:space="preserve">Самарская </v>
      </c>
      <c r="G36" s="73">
        <f>VLOOKUP(B36,'Уч дев'!$A$3:$H$520,6,FALSE)</f>
        <v>0</v>
      </c>
      <c r="H36" s="99" t="str">
        <f>VLOOKUP(B36,'Уч дев'!$A$3:$H$520,7,FALSE)</f>
        <v xml:space="preserve"> СДЮСШОР-2</v>
      </c>
      <c r="I36" s="51" t="str">
        <f t="shared" si="3"/>
        <v>2:20,6</v>
      </c>
      <c r="J36" s="277">
        <f t="shared" si="4"/>
        <v>1</v>
      </c>
      <c r="K36" s="277" t="s">
        <v>746</v>
      </c>
      <c r="L36" s="307" t="s">
        <v>147</v>
      </c>
      <c r="M36" s="307" t="s">
        <v>778</v>
      </c>
      <c r="N36" s="308">
        <f t="shared" si="5"/>
        <v>220.6</v>
      </c>
      <c r="O36" s="280" t="str">
        <f>VLOOKUP(B36,'Уч дев'!$A$3:$H$520,8,FALSE)</f>
        <v>Лобачева Е. Н.</v>
      </c>
      <c r="P36" s="277"/>
      <c r="Q36" s="286"/>
      <c r="R36" s="286"/>
      <c r="S36" s="286"/>
      <c r="T36" s="286"/>
      <c r="U36" s="25"/>
      <c r="V36" s="5"/>
      <c r="W36" s="5"/>
      <c r="X36" s="21"/>
      <c r="AE36" s="117"/>
      <c r="AF36" s="117"/>
      <c r="AG36" s="117"/>
      <c r="AH36" s="117"/>
      <c r="AI36" s="117"/>
      <c r="AJ36" s="117"/>
      <c r="AK36" s="117"/>
    </row>
    <row r="37" spans="1:37" s="5" customFormat="1" ht="15" customHeight="1">
      <c r="A37" s="45">
        <v>3</v>
      </c>
      <c r="B37" s="53">
        <v>558</v>
      </c>
      <c r="C37" s="54" t="str">
        <f>VLOOKUP(B37,'Уч дев'!$A$3:$H$520,2,FALSE)</f>
        <v>Комарницкая Кристина</v>
      </c>
      <c r="D37" s="95" t="str">
        <f>VLOOKUP(B37,'Уч дев'!$A$3:$H$520,3,FALSE)</f>
        <v>2001</v>
      </c>
      <c r="E37" s="45">
        <f>VLOOKUP(B37,'Уч дев'!$A$3:$H$520,4,FALSE)</f>
        <v>1</v>
      </c>
      <c r="F37" s="54" t="str">
        <f>VLOOKUP(B37,'Уч дев'!$A$3:$H$520,5,FALSE)</f>
        <v>Самарская</v>
      </c>
      <c r="G37" s="73">
        <f>VLOOKUP(B37,'Уч дев'!$A$3:$H$520,6,FALSE)</f>
        <v>0</v>
      </c>
      <c r="H37" s="99" t="str">
        <f>VLOOKUP(B37,'Уч дев'!$A$3:$H$520,7,FALSE)</f>
        <v xml:space="preserve"> СДЮСШОР-2</v>
      </c>
      <c r="I37" s="51" t="str">
        <f t="shared" si="3"/>
        <v>2:22,4</v>
      </c>
      <c r="J37" s="277">
        <f t="shared" si="4"/>
        <v>1</v>
      </c>
      <c r="K37" s="277" t="s">
        <v>746</v>
      </c>
      <c r="L37" s="307" t="s">
        <v>147</v>
      </c>
      <c r="M37" s="307" t="s">
        <v>779</v>
      </c>
      <c r="N37" s="308">
        <f t="shared" si="5"/>
        <v>222.4</v>
      </c>
      <c r="O37" s="280" t="str">
        <f>VLOOKUP(B37,'Уч дев'!$A$3:$H$520,8,FALSE)</f>
        <v>Зайцев И. С., Андронов Ю.В.</v>
      </c>
      <c r="P37" s="55"/>
      <c r="AE37" s="117"/>
      <c r="AF37" s="117"/>
      <c r="AG37" s="117"/>
      <c r="AH37" s="117"/>
      <c r="AI37" s="117"/>
      <c r="AJ37" s="117"/>
      <c r="AK37" s="117"/>
    </row>
    <row r="38" spans="1:37" s="5" customFormat="1" ht="15" customHeight="1">
      <c r="A38" s="45">
        <v>4</v>
      </c>
      <c r="B38" s="53">
        <v>963</v>
      </c>
      <c r="C38" s="54" t="str">
        <f>VLOOKUP(B38,'Уч дев'!$A$3:$H$520,2,FALSE)</f>
        <v>Иванова Анастасия</v>
      </c>
      <c r="D38" s="95" t="str">
        <f>VLOOKUP(B38,'Уч дев'!$A$3:$H$520,3,FALSE)</f>
        <v>2001</v>
      </c>
      <c r="E38" s="45" t="str">
        <f>VLOOKUP(B38,'Уч дев'!$A$3:$H$520,4,FALSE)</f>
        <v>1</v>
      </c>
      <c r="F38" s="54" t="str">
        <f>VLOOKUP(B38,'Уч дев'!$A$3:$H$520,5,FALSE)</f>
        <v>Саратовская</v>
      </c>
      <c r="G38" s="73">
        <f>VLOOKUP(B38,'Уч дев'!$A$3:$H$520,6,FALSE)</f>
        <v>0</v>
      </c>
      <c r="H38" s="99" t="str">
        <f>VLOOKUP(B38,'Уч дев'!$A$3:$H$520,7,FALSE)</f>
        <v>СДЮСШОР-6</v>
      </c>
      <c r="I38" s="51" t="str">
        <f t="shared" si="3"/>
        <v>2:27,3</v>
      </c>
      <c r="J38" s="277">
        <f t="shared" si="4"/>
        <v>2</v>
      </c>
      <c r="K38" s="277" t="s">
        <v>746</v>
      </c>
      <c r="L38" s="307" t="s">
        <v>147</v>
      </c>
      <c r="M38" s="307" t="s">
        <v>780</v>
      </c>
      <c r="N38" s="308">
        <f t="shared" si="5"/>
        <v>227.3</v>
      </c>
      <c r="O38" s="280" t="str">
        <f>VLOOKUP(B38,'Уч дев'!$A$3:$H$520,8,FALSE)</f>
        <v>Тихненко С.Г.</v>
      </c>
      <c r="P38" s="55"/>
      <c r="AE38" s="117"/>
      <c r="AF38" s="117"/>
      <c r="AG38" s="117"/>
      <c r="AH38" s="117"/>
      <c r="AI38" s="117"/>
      <c r="AJ38" s="117"/>
      <c r="AK38" s="117"/>
    </row>
    <row r="39" spans="1:37" s="5" customFormat="1" ht="15" customHeight="1">
      <c r="A39" s="45">
        <v>5</v>
      </c>
      <c r="B39" s="53">
        <v>942</v>
      </c>
      <c r="C39" s="54" t="str">
        <f>VLOOKUP(B39,'Уч дев'!$A$3:$H$520,2,FALSE)</f>
        <v>Кадерова Марьям</v>
      </c>
      <c r="D39" s="95" t="str">
        <f>VLOOKUP(B39,'Уч дев'!$A$3:$H$520,3,FALSE)</f>
        <v>2001</v>
      </c>
      <c r="E39" s="45"/>
      <c r="F39" s="54" t="str">
        <f>VLOOKUP(B39,'Уч дев'!$A$3:$H$520,5,FALSE)</f>
        <v>Пензенская</v>
      </c>
      <c r="G39" s="73">
        <f>VLOOKUP(B39,'Уч дев'!$A$3:$H$520,6,FALSE)</f>
        <v>0</v>
      </c>
      <c r="H39" s="99" t="str">
        <f>VLOOKUP(B39,'Уч дев'!$A$3:$H$520,7,FALSE)</f>
        <v>СДЮСШОР, УОР</v>
      </c>
      <c r="I39" s="51" t="str">
        <f t="shared" si="3"/>
        <v>2:30,2</v>
      </c>
      <c r="J39" s="277">
        <f t="shared" si="4"/>
        <v>2</v>
      </c>
      <c r="K39" s="277" t="s">
        <v>746</v>
      </c>
      <c r="L39" s="307" t="s">
        <v>147</v>
      </c>
      <c r="M39" s="307" t="s">
        <v>764</v>
      </c>
      <c r="N39" s="308">
        <f t="shared" si="5"/>
        <v>230.2</v>
      </c>
      <c r="O39" s="280" t="str">
        <f>VLOOKUP(B39,'Уч дев'!$A$3:$H$520,8,FALSE)</f>
        <v>Тюленевы С.В.,С.Е.</v>
      </c>
      <c r="P39" s="315"/>
      <c r="Q39" s="283"/>
      <c r="R39" s="283"/>
      <c r="S39" s="282"/>
      <c r="T39" s="283"/>
      <c r="U39" s="38"/>
      <c r="V39" s="41"/>
      <c r="X39" s="21"/>
      <c r="Y39" s="23"/>
      <c r="Z39" s="23"/>
      <c r="AA39" s="23"/>
      <c r="AB39" s="23"/>
      <c r="AC39" s="23"/>
      <c r="AD39" s="23"/>
      <c r="AE39" s="117"/>
      <c r="AF39" s="117"/>
      <c r="AG39" s="117"/>
      <c r="AH39" s="117"/>
      <c r="AI39" s="117"/>
      <c r="AJ39" s="117"/>
      <c r="AK39" s="117"/>
    </row>
    <row r="40" spans="1:37" s="5" customFormat="1" ht="15" customHeight="1">
      <c r="A40" s="45">
        <v>6</v>
      </c>
      <c r="B40" s="53">
        <v>554</v>
      </c>
      <c r="C40" s="54" t="str">
        <f>VLOOKUP(B40,'Уч дев'!$A$3:$H$520,2,FALSE)</f>
        <v>Беспалова Елизавета</v>
      </c>
      <c r="D40" s="95" t="str">
        <f>VLOOKUP(B40,'Уч дев'!$A$3:$H$520,3,FALSE)</f>
        <v>2002</v>
      </c>
      <c r="E40" s="45">
        <f>VLOOKUP(B40,'Уч дев'!$A$3:$H$520,4,FALSE)</f>
        <v>2</v>
      </c>
      <c r="F40" s="54" t="str">
        <f>VLOOKUP(B40,'Уч дев'!$A$3:$H$520,5,FALSE)</f>
        <v>Самарская</v>
      </c>
      <c r="G40" s="73">
        <f>VLOOKUP(B40,'Уч дев'!$A$3:$H$520,6,FALSE)</f>
        <v>0</v>
      </c>
      <c r="H40" s="99" t="str">
        <f>VLOOKUP(B40,'Уч дев'!$A$3:$H$520,7,FALSE)</f>
        <v xml:space="preserve"> СДЮСШОР-2</v>
      </c>
      <c r="I40" s="51" t="str">
        <f t="shared" si="3"/>
        <v>2:31,2</v>
      </c>
      <c r="J40" s="277">
        <f t="shared" si="4"/>
        <v>2</v>
      </c>
      <c r="K40" s="277" t="s">
        <v>746</v>
      </c>
      <c r="L40" s="307" t="s">
        <v>147</v>
      </c>
      <c r="M40" s="307" t="s">
        <v>781</v>
      </c>
      <c r="N40" s="308">
        <f t="shared" si="5"/>
        <v>231.2</v>
      </c>
      <c r="O40" s="280" t="str">
        <f>VLOOKUP(B40,'Уч дев'!$A$3:$H$520,8,FALSE)</f>
        <v>Зайцев И. С., Андронов Ю.В.</v>
      </c>
      <c r="P40" s="277"/>
      <c r="Q40" s="286"/>
      <c r="R40" s="286"/>
      <c r="S40" s="286"/>
      <c r="T40" s="286"/>
      <c r="U40" s="7"/>
      <c r="W40" s="7"/>
      <c r="X40" s="21"/>
      <c r="Y40" s="7"/>
      <c r="Z40" s="7"/>
      <c r="AA40" s="7"/>
      <c r="AB40" s="7"/>
      <c r="AC40" s="7"/>
      <c r="AD40" s="7"/>
      <c r="AE40" s="111"/>
      <c r="AF40" s="111"/>
      <c r="AG40" s="111"/>
      <c r="AH40" s="111"/>
      <c r="AI40" s="111"/>
      <c r="AJ40" s="111"/>
      <c r="AK40" s="111"/>
    </row>
    <row r="41" spans="1:37" s="5" customFormat="1" ht="15" customHeight="1">
      <c r="A41" s="45">
        <v>7</v>
      </c>
      <c r="B41" s="53">
        <v>581</v>
      </c>
      <c r="C41" s="54" t="str">
        <f>VLOOKUP(B41,'Уч дев'!$A$3:$H$520,2,FALSE)</f>
        <v>Колобродова  Валерия</v>
      </c>
      <c r="D41" s="95" t="str">
        <f>VLOOKUP(B41,'Уч дев'!$A$3:$H$520,3,FALSE)</f>
        <v>2001</v>
      </c>
      <c r="E41" s="45" t="str">
        <f>VLOOKUP(B41,'Уч дев'!$A$3:$H$520,4,FALSE)</f>
        <v>КМС</v>
      </c>
      <c r="F41" s="54" t="str">
        <f>VLOOKUP(B41,'Уч дев'!$A$3:$H$520,5,FALSE)</f>
        <v>Тульская</v>
      </c>
      <c r="G41" s="73">
        <f>VLOOKUP(B41,'Уч дев'!$A$3:$H$520,6,FALSE)</f>
        <v>0</v>
      </c>
      <c r="H41" s="99" t="str">
        <f>VLOOKUP(B41,'Уч дев'!$A$3:$H$520,7,FALSE)</f>
        <v>ЦСП ТО</v>
      </c>
      <c r="I41" s="51" t="str">
        <f t="shared" si="3"/>
        <v>2:31,4</v>
      </c>
      <c r="J41" s="277">
        <f t="shared" si="4"/>
        <v>2</v>
      </c>
      <c r="K41" s="277" t="s">
        <v>746</v>
      </c>
      <c r="L41" s="307" t="s">
        <v>147</v>
      </c>
      <c r="M41" s="307" t="s">
        <v>769</v>
      </c>
      <c r="N41" s="308">
        <f t="shared" si="5"/>
        <v>231.4</v>
      </c>
      <c r="O41" s="280" t="str">
        <f>VLOOKUP(B41,'Уч дев'!$A$3:$H$520,8,FALSE)</f>
        <v>Фильчев А.В.</v>
      </c>
      <c r="P41" s="277"/>
      <c r="Q41" s="286"/>
      <c r="R41" s="286"/>
      <c r="S41" s="286"/>
      <c r="T41" s="286"/>
      <c r="U41" s="7"/>
      <c r="W41" s="7"/>
      <c r="X41" s="21"/>
      <c r="Y41" s="7"/>
      <c r="Z41" s="7"/>
      <c r="AA41" s="7"/>
      <c r="AB41" s="7"/>
      <c r="AC41" s="7"/>
      <c r="AD41" s="7"/>
      <c r="AE41" s="111"/>
      <c r="AF41" s="111"/>
      <c r="AG41" s="111"/>
      <c r="AH41" s="111"/>
      <c r="AI41" s="111"/>
      <c r="AJ41" s="111"/>
      <c r="AK41" s="111"/>
    </row>
    <row r="42" spans="1:37" s="5" customFormat="1" ht="15" customHeight="1">
      <c r="A42" s="45">
        <v>8</v>
      </c>
      <c r="B42" s="53">
        <v>387</v>
      </c>
      <c r="C42" s="54" t="str">
        <f>VLOOKUP(B42,'Уч дев'!$A$3:$H$520,2,FALSE)</f>
        <v>Мураева Дарья</v>
      </c>
      <c r="D42" s="95" t="str">
        <f>VLOOKUP(B42,'Уч дев'!$A$3:$H$520,3,FALSE)</f>
        <v>2001</v>
      </c>
      <c r="E42" s="45"/>
      <c r="F42" s="54" t="str">
        <f>VLOOKUP(B42,'Уч дев'!$A$3:$H$520,5,FALSE)</f>
        <v>Пензенская</v>
      </c>
      <c r="G42" s="73">
        <f>VLOOKUP(B42,'Уч дев'!$A$3:$H$520,6,FALSE)</f>
        <v>0</v>
      </c>
      <c r="H42" s="99" t="str">
        <f>VLOOKUP(B42,'Уч дев'!$A$3:$H$520,7,FALSE)</f>
        <v>ДЮСШ-2 Кузнецк</v>
      </c>
      <c r="I42" s="51" t="str">
        <f t="shared" si="3"/>
        <v>2:32,3</v>
      </c>
      <c r="J42" s="277">
        <f t="shared" si="4"/>
        <v>2</v>
      </c>
      <c r="K42" s="277" t="s">
        <v>746</v>
      </c>
      <c r="L42" s="307" t="s">
        <v>147</v>
      </c>
      <c r="M42" s="307" t="s">
        <v>782</v>
      </c>
      <c r="N42" s="308">
        <f t="shared" si="5"/>
        <v>232.3</v>
      </c>
      <c r="O42" s="280" t="str">
        <f>VLOOKUP(B42,'Уч дев'!$A$3:$H$520,8,FALSE)</f>
        <v>Акатьев В.В</v>
      </c>
      <c r="P42" s="55"/>
      <c r="AE42" s="111"/>
      <c r="AF42" s="111"/>
      <c r="AG42" s="111"/>
      <c r="AH42" s="111"/>
      <c r="AI42" s="111"/>
      <c r="AJ42" s="111"/>
      <c r="AK42" s="111"/>
    </row>
    <row r="43" spans="1:37" s="5" customFormat="1" ht="15" customHeight="1">
      <c r="A43" s="45">
        <v>9</v>
      </c>
      <c r="B43" s="53">
        <v>960</v>
      </c>
      <c r="C43" s="54" t="str">
        <f>VLOOKUP(B43,'Уч дев'!$A$3:$H$520,2,FALSE)</f>
        <v>Давлятшина Дания</v>
      </c>
      <c r="D43" s="95" t="str">
        <f>VLOOKUP(B43,'Уч дев'!$A$3:$H$520,3,FALSE)</f>
        <v>2001</v>
      </c>
      <c r="E43" s="45" t="str">
        <f>VLOOKUP(B43,'Уч дев'!$A$3:$H$520,4,FALSE)</f>
        <v>2</v>
      </c>
      <c r="F43" s="54" t="str">
        <f>VLOOKUP(B43,'Уч дев'!$A$3:$H$520,5,FALSE)</f>
        <v>Саратовская</v>
      </c>
      <c r="G43" s="73">
        <f>VLOOKUP(B43,'Уч дев'!$A$3:$H$520,6,FALSE)</f>
        <v>0</v>
      </c>
      <c r="H43" s="99" t="str">
        <f>VLOOKUP(B43,'Уч дев'!$A$3:$H$520,7,FALSE)</f>
        <v>СДЮСШОР-6</v>
      </c>
      <c r="I43" s="51" t="str">
        <f t="shared" si="3"/>
        <v>2:32,8</v>
      </c>
      <c r="J43" s="277">
        <f t="shared" si="4"/>
        <v>2</v>
      </c>
      <c r="K43" s="277" t="s">
        <v>746</v>
      </c>
      <c r="L43" s="307" t="s">
        <v>147</v>
      </c>
      <c r="M43" s="307" t="s">
        <v>770</v>
      </c>
      <c r="N43" s="308">
        <f t="shared" si="5"/>
        <v>232.8</v>
      </c>
      <c r="O43" s="280" t="str">
        <f>VLOOKUP(B43,'Уч дев'!$A$3:$H$520,8,FALSE)</f>
        <v>Тихненко С.Г.</v>
      </c>
      <c r="P43" s="55"/>
      <c r="AE43" s="117"/>
      <c r="AF43" s="117"/>
      <c r="AG43" s="117"/>
      <c r="AH43" s="117"/>
      <c r="AI43" s="117"/>
      <c r="AJ43" s="117"/>
      <c r="AK43" s="117"/>
    </row>
    <row r="44" spans="1:37" s="5" customFormat="1" ht="15" customHeight="1">
      <c r="A44" s="45">
        <v>10</v>
      </c>
      <c r="B44" s="53">
        <v>573</v>
      </c>
      <c r="C44" s="54" t="str">
        <f>VLOOKUP(B44,'Уч дев'!$A$3:$H$520,2,FALSE)</f>
        <v>Коновалова Екатерина</v>
      </c>
      <c r="D44" s="95" t="str">
        <f>VLOOKUP(B44,'Уч дев'!$A$3:$H$520,3,FALSE)</f>
        <v>2001</v>
      </c>
      <c r="E44" s="45"/>
      <c r="F44" s="54" t="str">
        <f>VLOOKUP(B44,'Уч дев'!$A$3:$H$520,5,FALSE)</f>
        <v>Тамбовская</v>
      </c>
      <c r="G44" s="73">
        <f>VLOOKUP(B44,'Уч дев'!$A$3:$H$520,6,FALSE)</f>
        <v>0</v>
      </c>
      <c r="H44" s="99" t="str">
        <f>VLOOKUP(B44,'Уч дев'!$A$3:$H$520,7,FALSE)</f>
        <v>ДЮСШ-2 Котовск</v>
      </c>
      <c r="I44" s="51" t="str">
        <f t="shared" si="3"/>
        <v>2:33,1</v>
      </c>
      <c r="J44" s="277">
        <f t="shared" si="4"/>
        <v>2</v>
      </c>
      <c r="K44" s="277" t="s">
        <v>746</v>
      </c>
      <c r="L44" s="307" t="s">
        <v>147</v>
      </c>
      <c r="M44" s="307" t="s">
        <v>783</v>
      </c>
      <c r="N44" s="308">
        <f t="shared" si="5"/>
        <v>233.1</v>
      </c>
      <c r="O44" s="280" t="str">
        <f>VLOOKUP(B44,'Уч дев'!$A$3:$H$520,8,FALSE)</f>
        <v>Лукьянова С.А</v>
      </c>
      <c r="P44" s="55"/>
      <c r="AE44" s="111"/>
      <c r="AF44" s="111"/>
      <c r="AG44" s="111"/>
      <c r="AH44" s="111"/>
      <c r="AI44" s="111"/>
      <c r="AJ44" s="111"/>
      <c r="AK44" s="111"/>
    </row>
    <row r="45" spans="1:37" s="5" customFormat="1" ht="15" customHeight="1">
      <c r="A45" s="45">
        <v>11</v>
      </c>
      <c r="B45" s="53">
        <v>946</v>
      </c>
      <c r="C45" s="54" t="str">
        <f>VLOOKUP(B45,'Уч дев'!$A$3:$H$520,2,FALSE)</f>
        <v>Запорожченко Елизавета</v>
      </c>
      <c r="D45" s="95" t="str">
        <f>VLOOKUP(B45,'Уч дев'!$A$3:$H$520,3,FALSE)</f>
        <v>2001</v>
      </c>
      <c r="E45" s="45"/>
      <c r="F45" s="54" t="str">
        <f>VLOOKUP(B45,'Уч дев'!$A$3:$H$520,5,FALSE)</f>
        <v>Тамбовская</v>
      </c>
      <c r="G45" s="73">
        <f>VLOOKUP(B45,'Уч дев'!$A$3:$H$520,6,FALSE)</f>
        <v>0</v>
      </c>
      <c r="H45" s="99" t="str">
        <f>VLOOKUP(B45,'Уч дев'!$A$3:$H$520,7,FALSE)</f>
        <v>СДЮСШОР "ЦПС по ЦИВС"</v>
      </c>
      <c r="I45" s="51" t="str">
        <f t="shared" si="3"/>
        <v>2:35,8</v>
      </c>
      <c r="J45" s="277">
        <f t="shared" si="4"/>
        <v>2</v>
      </c>
      <c r="K45" s="277" t="s">
        <v>746</v>
      </c>
      <c r="L45" s="307" t="s">
        <v>147</v>
      </c>
      <c r="M45" s="307" t="s">
        <v>771</v>
      </c>
      <c r="N45" s="308">
        <f t="shared" si="5"/>
        <v>235.8</v>
      </c>
      <c r="O45" s="280" t="str">
        <f>VLOOKUP(B45,'Уч дев'!$A$3:$H$520,8,FALSE)</f>
        <v>Иванов А.Н.</v>
      </c>
      <c r="P45" s="277"/>
      <c r="Q45" s="286"/>
      <c r="R45" s="286"/>
      <c r="S45" s="286"/>
      <c r="T45" s="286"/>
      <c r="U45" s="25"/>
      <c r="X45" s="21"/>
      <c r="Y45" s="7"/>
      <c r="Z45" s="7"/>
      <c r="AA45" s="7"/>
      <c r="AB45" s="7"/>
      <c r="AC45" s="7"/>
      <c r="AD45" s="7"/>
      <c r="AE45" s="117"/>
      <c r="AF45" s="117"/>
      <c r="AG45" s="117"/>
      <c r="AH45" s="117"/>
      <c r="AI45" s="117"/>
      <c r="AJ45" s="117"/>
      <c r="AK45" s="117"/>
    </row>
    <row r="46" spans="1:37" s="5" customFormat="1" ht="15" customHeight="1">
      <c r="A46" s="45">
        <v>12</v>
      </c>
      <c r="B46" s="53">
        <v>560</v>
      </c>
      <c r="C46" s="54" t="str">
        <f>VLOOKUP(B46,'Уч дев'!$A$3:$H$520,2,FALSE)</f>
        <v>Бильданова Фатима</v>
      </c>
      <c r="D46" s="95" t="str">
        <f>VLOOKUP(B46,'Уч дев'!$A$3:$H$520,3,FALSE)</f>
        <v>2002</v>
      </c>
      <c r="E46" s="45" t="str">
        <f>VLOOKUP(B46,'Уч дев'!$A$3:$H$520,4,FALSE)</f>
        <v>2</v>
      </c>
      <c r="F46" s="54" t="str">
        <f>VLOOKUP(B46,'Уч дев'!$A$3:$H$520,5,FALSE)</f>
        <v>Самарская</v>
      </c>
      <c r="G46" s="73">
        <f>VLOOKUP(B46,'Уч дев'!$A$3:$H$520,6,FALSE)</f>
        <v>0</v>
      </c>
      <c r="H46" s="99" t="str">
        <f>VLOOKUP(B46,'Уч дев'!$A$3:$H$520,7,FALSE)</f>
        <v>СДЮСШОР-2</v>
      </c>
      <c r="I46" s="51" t="str">
        <f t="shared" si="3"/>
        <v>2:39,8</v>
      </c>
      <c r="J46" s="277">
        <f t="shared" si="4"/>
        <v>3</v>
      </c>
      <c r="K46" s="277" t="s">
        <v>746</v>
      </c>
      <c r="L46" s="307" t="s">
        <v>147</v>
      </c>
      <c r="M46" s="307" t="s">
        <v>772</v>
      </c>
      <c r="N46" s="308">
        <f t="shared" si="5"/>
        <v>239.8</v>
      </c>
      <c r="O46" s="280" t="str">
        <f>VLOOKUP(B46,'Уч дев'!$A$3:$H$520,8,FALSE)</f>
        <v>Зайцев И. С., Андронов Ю.В.</v>
      </c>
      <c r="P46" s="55"/>
      <c r="AE46" s="111"/>
      <c r="AF46" s="111"/>
      <c r="AG46" s="111"/>
      <c r="AH46" s="111"/>
      <c r="AI46" s="111"/>
      <c r="AJ46" s="111"/>
      <c r="AK46" s="111"/>
    </row>
    <row r="47" spans="1:37" s="5" customFormat="1" ht="15" customHeight="1">
      <c r="A47" s="45">
        <v>13</v>
      </c>
      <c r="B47" s="53">
        <v>555</v>
      </c>
      <c r="C47" s="54" t="str">
        <f>VLOOKUP(B47,'Уч дев'!$A$3:$H$520,2,FALSE)</f>
        <v>Лялюхина Анна</v>
      </c>
      <c r="D47" s="95" t="str">
        <f>VLOOKUP(B47,'Уч дев'!$A$3:$H$520,3,FALSE)</f>
        <v>2002</v>
      </c>
      <c r="E47" s="45">
        <f>VLOOKUP(B47,'Уч дев'!$A$3:$H$520,4,FALSE)</f>
        <v>2</v>
      </c>
      <c r="F47" s="54" t="str">
        <f>VLOOKUP(B47,'Уч дев'!$A$3:$H$520,5,FALSE)</f>
        <v>Самарская</v>
      </c>
      <c r="G47" s="73">
        <f>VLOOKUP(B47,'Уч дев'!$A$3:$H$520,6,FALSE)</f>
        <v>0</v>
      </c>
      <c r="H47" s="99" t="str">
        <f>VLOOKUP(B47,'Уч дев'!$A$3:$H$520,7,FALSE)</f>
        <v xml:space="preserve"> СДЮСШОР-2</v>
      </c>
      <c r="I47" s="51" t="str">
        <f t="shared" si="3"/>
        <v>2:40,9</v>
      </c>
      <c r="J47" s="277">
        <f t="shared" si="4"/>
        <v>3</v>
      </c>
      <c r="K47" s="277" t="s">
        <v>746</v>
      </c>
      <c r="L47" s="307" t="s">
        <v>147</v>
      </c>
      <c r="M47" s="307" t="s">
        <v>773</v>
      </c>
      <c r="N47" s="308">
        <f t="shared" si="5"/>
        <v>240.9</v>
      </c>
      <c r="O47" s="280" t="str">
        <f>VLOOKUP(B47,'Уч дев'!$A$3:$H$520,8,FALSE)</f>
        <v>Зайцев И. С., Андронов Ю.В.</v>
      </c>
      <c r="P47" s="277"/>
      <c r="Q47" s="286"/>
      <c r="R47" s="286"/>
      <c r="S47" s="286"/>
      <c r="T47" s="286"/>
      <c r="U47" s="25"/>
      <c r="W47" s="41"/>
      <c r="X47" s="42"/>
      <c r="Y47" s="7"/>
      <c r="Z47" s="7"/>
      <c r="AA47" s="7"/>
      <c r="AB47" s="7"/>
      <c r="AC47" s="7"/>
      <c r="AD47" s="7"/>
      <c r="AE47" s="117"/>
      <c r="AF47" s="117"/>
      <c r="AG47" s="117"/>
      <c r="AH47" s="117"/>
      <c r="AI47" s="117"/>
      <c r="AJ47" s="117"/>
      <c r="AK47" s="117"/>
    </row>
    <row r="48" spans="1:37" s="5" customFormat="1" ht="15" customHeight="1">
      <c r="A48" s="45">
        <v>14</v>
      </c>
      <c r="B48" s="53">
        <v>129</v>
      </c>
      <c r="C48" s="54" t="str">
        <f>VLOOKUP(B48,'Уч дев'!$A$3:$H$520,2,FALSE)</f>
        <v>Трясучкина Дарья</v>
      </c>
      <c r="D48" s="95" t="str">
        <f>VLOOKUP(B48,'Уч дев'!$A$3:$H$520,3,FALSE)</f>
        <v>2002</v>
      </c>
      <c r="E48" s="45">
        <f>VLOOKUP(B48,'Уч дев'!$A$3:$H$520,4,FALSE)</f>
        <v>2</v>
      </c>
      <c r="F48" s="54" t="str">
        <f>VLOOKUP(B48,'Уч дев'!$A$3:$H$520,5,FALSE)</f>
        <v>Пензенская</v>
      </c>
      <c r="G48" s="73">
        <f>VLOOKUP(B48,'Уч дев'!$A$3:$H$520,6,FALSE)</f>
        <v>0</v>
      </c>
      <c r="H48" s="99" t="str">
        <f>VLOOKUP(B48,'Уч дев'!$A$3:$H$520,7,FALSE)</f>
        <v>СДЮСШОР г.Заречный</v>
      </c>
      <c r="I48" s="51" t="str">
        <f t="shared" si="3"/>
        <v>2:42,3</v>
      </c>
      <c r="J48" s="277">
        <f t="shared" si="4"/>
        <v>3</v>
      </c>
      <c r="K48" s="277" t="s">
        <v>746</v>
      </c>
      <c r="L48" s="307" t="s">
        <v>147</v>
      </c>
      <c r="M48" s="307" t="s">
        <v>766</v>
      </c>
      <c r="N48" s="308">
        <f t="shared" si="5"/>
        <v>242.3</v>
      </c>
      <c r="O48" s="280" t="str">
        <f>VLOOKUP(B48,'Уч дев'!$A$3:$H$520,8,FALSE)</f>
        <v>Аксеновы А.В. и Е.С., Костина О.А.</v>
      </c>
      <c r="P48" s="298"/>
      <c r="Q48" s="312"/>
      <c r="R48" s="312"/>
      <c r="S48" s="312"/>
      <c r="T48" s="312"/>
      <c r="U48" s="7"/>
      <c r="Y48" s="7"/>
      <c r="Z48" s="7"/>
      <c r="AA48" s="7"/>
      <c r="AB48" s="7"/>
      <c r="AC48" s="7"/>
      <c r="AD48" s="7"/>
      <c r="AE48" s="111"/>
      <c r="AF48" s="111"/>
      <c r="AG48" s="111"/>
      <c r="AH48" s="111"/>
      <c r="AI48" s="111"/>
      <c r="AJ48" s="111"/>
      <c r="AK48" s="111"/>
    </row>
    <row r="49" spans="1:37" s="5" customFormat="1" ht="15" customHeight="1">
      <c r="A49" s="45">
        <v>15</v>
      </c>
      <c r="B49" s="53">
        <v>378</v>
      </c>
      <c r="C49" s="54" t="str">
        <f>VLOOKUP(B49,'Уч дев'!$A$3:$H$520,2,FALSE)</f>
        <v>Денисова Екатерина</v>
      </c>
      <c r="D49" s="95" t="str">
        <f>VLOOKUP(B49,'Уч дев'!$A$3:$H$520,3,FALSE)</f>
        <v>2002</v>
      </c>
      <c r="E49" s="45"/>
      <c r="F49" s="54" t="str">
        <f>VLOOKUP(B49,'Уч дев'!$A$3:$H$520,5,FALSE)</f>
        <v>Пензенская</v>
      </c>
      <c r="G49" s="73">
        <f>VLOOKUP(B49,'Уч дев'!$A$3:$H$520,6,FALSE)</f>
        <v>0</v>
      </c>
      <c r="H49" s="99" t="str">
        <f>VLOOKUP(B49,'Уч дев'!$A$3:$H$520,7,FALSE)</f>
        <v>ДЮСШ-2 Кузнецк</v>
      </c>
      <c r="I49" s="51" t="str">
        <f t="shared" si="3"/>
        <v>2:42,5</v>
      </c>
      <c r="J49" s="277">
        <f t="shared" si="4"/>
        <v>3</v>
      </c>
      <c r="K49" s="277" t="s">
        <v>746</v>
      </c>
      <c r="L49" s="307" t="s">
        <v>147</v>
      </c>
      <c r="M49" s="307" t="s">
        <v>767</v>
      </c>
      <c r="N49" s="308">
        <f t="shared" si="5"/>
        <v>242.5</v>
      </c>
      <c r="O49" s="280" t="str">
        <f>VLOOKUP(B49,'Уч дев'!$A$3:$H$520,8,FALSE)</f>
        <v>Акатьев В.В,Смирнова Е.Н.</v>
      </c>
      <c r="P49" s="55"/>
      <c r="AE49" s="111"/>
      <c r="AF49" s="111"/>
      <c r="AG49" s="111"/>
      <c r="AH49" s="111"/>
      <c r="AI49" s="111"/>
      <c r="AJ49" s="111"/>
      <c r="AK49" s="111"/>
    </row>
    <row r="50" spans="1:37" s="5" customFormat="1" ht="15" customHeight="1">
      <c r="A50" s="45">
        <v>16</v>
      </c>
      <c r="B50" s="53">
        <v>553</v>
      </c>
      <c r="C50" s="54" t="str">
        <f>VLOOKUP(B50,'Уч дев'!$A$3:$H$520,2,FALSE)</f>
        <v>Панина Анастасия</v>
      </c>
      <c r="D50" s="95" t="str">
        <f>VLOOKUP(B50,'Уч дев'!$A$3:$H$520,3,FALSE)</f>
        <v>2002</v>
      </c>
      <c r="E50" s="45">
        <f>VLOOKUP(B50,'Уч дев'!$A$3:$H$520,4,FALSE)</f>
        <v>2</v>
      </c>
      <c r="F50" s="54" t="str">
        <f>VLOOKUP(B50,'Уч дев'!$A$3:$H$520,5,FALSE)</f>
        <v>Самарская</v>
      </c>
      <c r="G50" s="73">
        <f>VLOOKUP(B50,'Уч дев'!$A$3:$H$520,6,FALSE)</f>
        <v>0</v>
      </c>
      <c r="H50" s="99" t="str">
        <f>VLOOKUP(B50,'Уч дев'!$A$3:$H$520,7,FALSE)</f>
        <v xml:space="preserve"> СДЮСШОР-2</v>
      </c>
      <c r="I50" s="51" t="str">
        <f t="shared" si="3"/>
        <v>2:43,9</v>
      </c>
      <c r="J50" s="277">
        <f t="shared" si="4"/>
        <v>3</v>
      </c>
      <c r="K50" s="277" t="s">
        <v>746</v>
      </c>
      <c r="L50" s="307" t="s">
        <v>147</v>
      </c>
      <c r="M50" s="307" t="s">
        <v>774</v>
      </c>
      <c r="N50" s="308">
        <f t="shared" si="5"/>
        <v>243.9</v>
      </c>
      <c r="O50" s="280" t="str">
        <f>VLOOKUP(B50,'Уч дев'!$A$3:$H$520,8,FALSE)</f>
        <v>Зайцев И. С., Андронов Ю.В.</v>
      </c>
      <c r="P50" s="55"/>
      <c r="AE50" s="117"/>
      <c r="AF50" s="117"/>
      <c r="AG50" s="117"/>
      <c r="AH50" s="117"/>
      <c r="AI50" s="117"/>
      <c r="AJ50" s="117"/>
      <c r="AK50" s="117"/>
    </row>
    <row r="51" spans="1:37" s="5" customFormat="1" ht="15" customHeight="1">
      <c r="A51" s="45">
        <v>17</v>
      </c>
      <c r="B51" s="53">
        <v>105</v>
      </c>
      <c r="C51" s="54" t="str">
        <f>VLOOKUP(B51,'Уч дев'!$A$3:$H$520,2,FALSE)</f>
        <v>Гуськова Татьяна</v>
      </c>
      <c r="D51" s="95" t="str">
        <f>VLOOKUP(B51,'Уч дев'!$A$3:$H$520,3,FALSE)</f>
        <v>2001</v>
      </c>
      <c r="E51" s="45"/>
      <c r="F51" s="54" t="str">
        <f>VLOOKUP(B51,'Уч дев'!$A$3:$H$520,5,FALSE)</f>
        <v>Пензенская</v>
      </c>
      <c r="G51" s="73">
        <f>VLOOKUP(B51,'Уч дев'!$A$3:$H$520,6,FALSE)</f>
        <v>0</v>
      </c>
      <c r="H51" s="99" t="str">
        <f>VLOOKUP(B51,'Уч дев'!$A$3:$H$520,7,FALSE)</f>
        <v>ДЮСШ Спасск</v>
      </c>
      <c r="I51" s="51" t="str">
        <f t="shared" si="3"/>
        <v>2:44,9</v>
      </c>
      <c r="J51" s="277">
        <f t="shared" si="4"/>
        <v>3</v>
      </c>
      <c r="K51" s="277" t="s">
        <v>746</v>
      </c>
      <c r="L51" s="307" t="s">
        <v>147</v>
      </c>
      <c r="M51" s="307" t="s">
        <v>775</v>
      </c>
      <c r="N51" s="308">
        <f t="shared" si="5"/>
        <v>244.9</v>
      </c>
      <c r="O51" s="280" t="str">
        <f>VLOOKUP(B51,'Уч дев'!$A$3:$H$520,8,FALSE)</f>
        <v>Кирин В.П.</v>
      </c>
      <c r="P51" s="309"/>
      <c r="Q51" s="310"/>
      <c r="R51" s="310"/>
      <c r="S51" s="310"/>
      <c r="T51" s="310"/>
      <c r="U51" s="7"/>
      <c r="W51" s="7"/>
      <c r="X51" s="21"/>
      <c r="Y51" s="7"/>
      <c r="Z51" s="7"/>
      <c r="AA51" s="7"/>
      <c r="AB51" s="7"/>
      <c r="AC51" s="7"/>
      <c r="AD51" s="7"/>
      <c r="AE51" s="111"/>
      <c r="AF51" s="111"/>
      <c r="AG51" s="111"/>
      <c r="AH51" s="111"/>
      <c r="AI51" s="111"/>
      <c r="AJ51" s="111"/>
      <c r="AK51" s="111"/>
    </row>
    <row r="52" spans="1:37" s="7" customFormat="1" ht="15" customHeight="1">
      <c r="A52" s="45">
        <v>18</v>
      </c>
      <c r="B52" s="53">
        <v>81</v>
      </c>
      <c r="C52" s="54" t="str">
        <f>VLOOKUP(B52,'Уч дев'!$A$3:$H$520,2,FALSE)</f>
        <v>Чекмарева Ева</v>
      </c>
      <c r="D52" s="95" t="str">
        <f>VLOOKUP(B52,'Уч дев'!$A$3:$H$520,3,FALSE)</f>
        <v>2002</v>
      </c>
      <c r="E52" s="45" t="str">
        <f>VLOOKUP(B52,'Уч дев'!$A$3:$H$520,4,FALSE)</f>
        <v>3</v>
      </c>
      <c r="F52" s="54" t="str">
        <f>VLOOKUP(B52,'Уч дев'!$A$3:$H$520,5,FALSE)</f>
        <v>Пензенская</v>
      </c>
      <c r="G52" s="73">
        <f>VLOOKUP(B52,'Уч дев'!$A$3:$H$520,6,FALSE)</f>
        <v>0</v>
      </c>
      <c r="H52" s="99" t="str">
        <f>VLOOKUP(B52,'Уч дев'!$A$3:$H$520,7,FALSE)</f>
        <v>СДЮСШОР Заречный</v>
      </c>
      <c r="I52" s="51" t="str">
        <f t="shared" si="3"/>
        <v>2:48,1</v>
      </c>
      <c r="J52" s="277" t="str">
        <f t="shared" si="4"/>
        <v>1ю</v>
      </c>
      <c r="K52" s="277" t="s">
        <v>746</v>
      </c>
      <c r="L52" s="307" t="s">
        <v>147</v>
      </c>
      <c r="M52" s="307" t="s">
        <v>776</v>
      </c>
      <c r="N52" s="308">
        <f t="shared" si="5"/>
        <v>248.1</v>
      </c>
      <c r="O52" s="280" t="str">
        <f>VLOOKUP(B52,'Уч дев'!$A$3:$H$520,8,FALSE)</f>
        <v>Сёмин С.В.</v>
      </c>
      <c r="P52" s="5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111"/>
      <c r="AF52" s="111"/>
      <c r="AG52" s="111"/>
      <c r="AH52" s="111"/>
      <c r="AI52" s="111"/>
      <c r="AJ52" s="111"/>
      <c r="AK52" s="111"/>
    </row>
    <row r="53" spans="1:37" s="7" customFormat="1" ht="15" customHeight="1">
      <c r="A53" s="45">
        <v>19</v>
      </c>
      <c r="B53" s="53">
        <v>608</v>
      </c>
      <c r="C53" s="54" t="str">
        <f>VLOOKUP(B53,'Уч дев'!$A$3:$H$520,2,FALSE)</f>
        <v>Никитина Полина</v>
      </c>
      <c r="D53" s="95" t="str">
        <f>VLOOKUP(B53,'Уч дев'!$A$3:$H$520,3,FALSE)</f>
        <v>2001</v>
      </c>
      <c r="E53" s="45" t="str">
        <f>VLOOKUP(B53,'Уч дев'!$A$3:$H$520,4,FALSE)</f>
        <v>2</v>
      </c>
      <c r="F53" s="54" t="str">
        <f>VLOOKUP(B53,'Уч дев'!$A$3:$H$520,5,FALSE)</f>
        <v>Саратовская</v>
      </c>
      <c r="G53" s="73">
        <f>VLOOKUP(B53,'Уч дев'!$A$3:$H$520,6,FALSE)</f>
        <v>0</v>
      </c>
      <c r="H53" s="99" t="str">
        <f>VLOOKUP(B53,'Уч дев'!$A$3:$H$520,7,FALSE)</f>
        <v>ДЮСШ Энгельс</v>
      </c>
      <c r="I53" s="51" t="str">
        <f t="shared" si="3"/>
        <v>2:52,3</v>
      </c>
      <c r="J53" s="277" t="str">
        <f t="shared" si="4"/>
        <v>1ю</v>
      </c>
      <c r="K53" s="277" t="s">
        <v>746</v>
      </c>
      <c r="L53" s="307" t="s">
        <v>147</v>
      </c>
      <c r="M53" s="307" t="s">
        <v>768</v>
      </c>
      <c r="N53" s="308">
        <f t="shared" si="5"/>
        <v>252.3</v>
      </c>
      <c r="O53" s="280" t="str">
        <f>VLOOKUP(B53,'Уч дев'!$A$3:$H$520,8,FALSE)</f>
        <v>Бабушкина О.И.</v>
      </c>
      <c r="P53" s="315"/>
      <c r="Q53" s="283"/>
      <c r="R53" s="283"/>
      <c r="S53" s="282"/>
      <c r="T53" s="283"/>
      <c r="U53" s="38"/>
      <c r="V53" s="41"/>
      <c r="W53" s="5"/>
      <c r="X53" s="21"/>
      <c r="Y53" s="23"/>
      <c r="Z53" s="23"/>
      <c r="AA53" s="23"/>
      <c r="AB53" s="23"/>
      <c r="AC53" s="23"/>
      <c r="AD53" s="23"/>
      <c r="AE53" s="117"/>
      <c r="AF53" s="117"/>
      <c r="AG53" s="117"/>
      <c r="AH53" s="117"/>
      <c r="AI53" s="117"/>
      <c r="AJ53" s="117"/>
      <c r="AK53" s="117"/>
    </row>
    <row r="54" spans="1:37" s="5" customFormat="1" ht="15" customHeight="1">
      <c r="A54" s="45"/>
      <c r="B54" s="53">
        <v>578</v>
      </c>
      <c r="C54" s="54" t="str">
        <f>VLOOKUP(B54,'Уч дев'!$A$3:$H$520,2,FALSE)</f>
        <v>Абаева Екатерина</v>
      </c>
      <c r="D54" s="95" t="str">
        <f>VLOOKUP(B54,'Уч дев'!$A$3:$H$520,3,FALSE)</f>
        <v>2000</v>
      </c>
      <c r="E54" s="45" t="str">
        <f>VLOOKUP(B54,'Уч дев'!$A$3:$H$520,4,FALSE)</f>
        <v>1</v>
      </c>
      <c r="F54" s="54" t="str">
        <f>VLOOKUP(B54,'Уч дев'!$A$3:$H$520,5,FALSE)</f>
        <v>Тульская</v>
      </c>
      <c r="G54" s="73">
        <f>VLOOKUP(B54,'Уч дев'!$A$3:$H$520,6,FALSE)</f>
        <v>0</v>
      </c>
      <c r="H54" s="99" t="str">
        <f>VLOOKUP(B54,'Уч дев'!$A$3:$H$520,7,FALSE)</f>
        <v>ЦСП ТО</v>
      </c>
      <c r="I54" s="51" t="str">
        <f>CONCATENATE(L54,"",M54)</f>
        <v>сошла</v>
      </c>
      <c r="J54" s="277"/>
      <c r="K54" s="277" t="s">
        <v>746</v>
      </c>
      <c r="L54" s="307" t="s">
        <v>602</v>
      </c>
      <c r="M54" s="307"/>
      <c r="N54" s="308" t="e">
        <f t="shared" si="5"/>
        <v>#VALUE!</v>
      </c>
      <c r="O54" s="280" t="str">
        <f>VLOOKUP(B54,'Уч дев'!$A$3:$H$520,8,FALSE)</f>
        <v>Ковтун Н.Н.</v>
      </c>
      <c r="P54" s="309"/>
      <c r="Q54" s="310"/>
      <c r="R54" s="310"/>
      <c r="S54" s="310"/>
      <c r="T54" s="310"/>
      <c r="U54" s="7"/>
      <c r="W54" s="7"/>
      <c r="X54" s="21"/>
      <c r="Y54" s="7"/>
      <c r="Z54" s="7"/>
      <c r="AA54" s="7"/>
      <c r="AB54" s="7"/>
      <c r="AC54" s="7"/>
      <c r="AD54" s="7"/>
      <c r="AE54" s="111"/>
      <c r="AF54" s="111"/>
      <c r="AG54" s="111"/>
      <c r="AH54" s="111"/>
      <c r="AI54" s="111"/>
      <c r="AJ54" s="111"/>
      <c r="AK54" s="111"/>
    </row>
    <row r="55" spans="1:37" s="7" customFormat="1" ht="15" hidden="1" customHeight="1">
      <c r="A55" s="45"/>
      <c r="B55" s="53">
        <v>56</v>
      </c>
      <c r="C55" s="54" t="str">
        <f>VLOOKUP(B55,'Уч дев'!$A$3:$H$520,2,FALSE)</f>
        <v>Плотникова Ирина</v>
      </c>
      <c r="D55" s="95" t="str">
        <f>VLOOKUP(B55,'Уч дев'!$A$3:$H$520,3,FALSE)</f>
        <v>2001</v>
      </c>
      <c r="E55" s="45" t="str">
        <f>VLOOKUP(B55,'Уч дев'!$A$3:$H$520,4,FALSE)</f>
        <v>2</v>
      </c>
      <c r="F55" s="54" t="str">
        <f>VLOOKUP(B55,'Уч дев'!$A$3:$H$520,5,FALSE)</f>
        <v>Пензенская</v>
      </c>
      <c r="G55" s="73">
        <f>VLOOKUP(B55,'Уч дев'!$A$3:$H$520,6,FALSE)</f>
        <v>0</v>
      </c>
      <c r="H55" s="99" t="str">
        <f>VLOOKUP(B55,'Уч дев'!$A$3:$H$520,7,FALSE)</f>
        <v>ДЮСШ</v>
      </c>
      <c r="I55" s="51"/>
      <c r="J55" s="277" t="e">
        <f>LOOKUP(N55,$U$1:$AC$1,$U$2:$AC$2)</f>
        <v>#VALUE!</v>
      </c>
      <c r="K55" s="277"/>
      <c r="L55" s="307" t="s">
        <v>625</v>
      </c>
      <c r="M55" s="307"/>
      <c r="N55" s="308" t="e">
        <f t="shared" si="5"/>
        <v>#VALUE!</v>
      </c>
      <c r="O55" s="280" t="str">
        <f>VLOOKUP(B55,'Уч дев'!$A$3:$H$520,8,FALSE)</f>
        <v>Устинова Ю.В.</v>
      </c>
      <c r="P55" s="5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311"/>
      <c r="AF55" s="311"/>
      <c r="AG55" s="311"/>
      <c r="AH55" s="311"/>
      <c r="AI55" s="311"/>
      <c r="AJ55" s="311"/>
      <c r="AK55" s="311"/>
    </row>
    <row r="56" spans="1:37" s="5" customFormat="1" ht="15" hidden="1" customHeight="1">
      <c r="A56" s="45"/>
      <c r="B56" s="53">
        <v>121</v>
      </c>
      <c r="C56" s="54" t="str">
        <f>VLOOKUP(B56,'Уч дев'!$A$3:$H$520,2,FALSE)</f>
        <v xml:space="preserve">Выходцева Настя </v>
      </c>
      <c r="D56" s="95" t="str">
        <f>VLOOKUP(B56,'Уч дев'!$A$3:$H$520,3,FALSE)</f>
        <v>2001</v>
      </c>
      <c r="E56" s="45">
        <f>VLOOKUP(B56,'Уч дев'!$A$3:$H$520,4,FALSE)</f>
        <v>0</v>
      </c>
      <c r="F56" s="54" t="str">
        <f>VLOOKUP(B56,'Уч дев'!$A$3:$H$520,5,FALSE)</f>
        <v>Пензенская</v>
      </c>
      <c r="G56" s="73">
        <f>VLOOKUP(B56,'Уч дев'!$A$3:$H$520,6,FALSE)</f>
        <v>0</v>
      </c>
      <c r="H56" s="99" t="str">
        <f>VLOOKUP(B56,'Уч дев'!$A$3:$H$520,7,FALSE)</f>
        <v xml:space="preserve">Засечное </v>
      </c>
      <c r="I56" s="51"/>
      <c r="J56" s="277" t="e">
        <f>LOOKUP(N56,$U$1:$AC$1,$U$2:$AC$2)</f>
        <v>#VALUE!</v>
      </c>
      <c r="K56" s="277"/>
      <c r="L56" s="307" t="s">
        <v>625</v>
      </c>
      <c r="M56" s="307"/>
      <c r="N56" s="308" t="e">
        <f t="shared" si="5"/>
        <v>#VALUE!</v>
      </c>
      <c r="O56" s="280" t="str">
        <f>VLOOKUP(B56,'Уч дев'!$A$3:$H$520,8,FALSE)</f>
        <v>Чернышов А.В.</v>
      </c>
      <c r="P56" s="55"/>
      <c r="AE56" s="111"/>
      <c r="AF56" s="111"/>
      <c r="AG56" s="111"/>
      <c r="AH56" s="111"/>
      <c r="AI56" s="111"/>
      <c r="AJ56" s="111"/>
      <c r="AK56" s="111"/>
    </row>
    <row r="57" spans="1:37" s="5" customFormat="1" ht="15" hidden="1" customHeight="1">
      <c r="A57" s="45"/>
      <c r="B57" s="53">
        <v>55</v>
      </c>
      <c r="C57" s="54" t="str">
        <f>VLOOKUP(B57,'Уч дев'!$A$3:$H$520,2,FALSE)</f>
        <v>Киселева Виктория</v>
      </c>
      <c r="D57" s="95" t="str">
        <f>VLOOKUP(B57,'Уч дев'!$A$3:$H$520,3,FALSE)</f>
        <v>2002</v>
      </c>
      <c r="E57" s="45" t="str">
        <f>VLOOKUP(B57,'Уч дев'!$A$3:$H$520,4,FALSE)</f>
        <v>2</v>
      </c>
      <c r="F57" s="54" t="str">
        <f>VLOOKUP(B57,'Уч дев'!$A$3:$H$520,5,FALSE)</f>
        <v>Пензенская</v>
      </c>
      <c r="G57" s="73">
        <f>VLOOKUP(B57,'Уч дев'!$A$3:$H$520,6,FALSE)</f>
        <v>0</v>
      </c>
      <c r="H57" s="99" t="str">
        <f>VLOOKUP(B57,'Уч дев'!$A$3:$H$520,7,FALSE)</f>
        <v>ДЮСШ</v>
      </c>
      <c r="I57" s="51"/>
      <c r="J57" s="277" t="e">
        <f>LOOKUP(N57,$U$1:$AC$1,$U$2:$AC$2)</f>
        <v>#VALUE!</v>
      </c>
      <c r="K57" s="277"/>
      <c r="L57" s="307" t="s">
        <v>625</v>
      </c>
      <c r="M57" s="307"/>
      <c r="N57" s="308" t="e">
        <f t="shared" si="5"/>
        <v>#VALUE!</v>
      </c>
      <c r="O57" s="280" t="str">
        <f>VLOOKUP(B57,'Уч дев'!$A$3:$H$520,8,FALSE)</f>
        <v>Устинова Ю.В.</v>
      </c>
      <c r="P57" s="277"/>
      <c r="Q57" s="286"/>
      <c r="R57" s="286"/>
      <c r="S57" s="286"/>
      <c r="T57" s="286"/>
      <c r="U57" s="7"/>
      <c r="X57" s="21"/>
      <c r="Y57" s="7"/>
      <c r="Z57" s="7"/>
      <c r="AA57" s="7"/>
      <c r="AB57" s="7"/>
      <c r="AC57" s="7"/>
      <c r="AD57" s="7"/>
      <c r="AE57" s="111"/>
      <c r="AF57" s="111"/>
      <c r="AG57" s="111"/>
      <c r="AH57" s="111"/>
      <c r="AI57" s="111"/>
      <c r="AJ57" s="111"/>
      <c r="AK57" s="111"/>
    </row>
    <row r="58" spans="1:37" s="5" customFormat="1" ht="15" hidden="1" customHeight="1">
      <c r="A58" s="45"/>
      <c r="B58" s="53">
        <v>90</v>
      </c>
      <c r="C58" s="54" t="str">
        <f>VLOOKUP(B58,'Уч дев'!$A$3:$H$520,2,FALSE)</f>
        <v>Митясова Виктория</v>
      </c>
      <c r="D58" s="95" t="str">
        <f>VLOOKUP(B58,'Уч дев'!$A$3:$H$520,3,FALSE)</f>
        <v>2002</v>
      </c>
      <c r="E58" s="45" t="str">
        <f>VLOOKUP(B58,'Уч дев'!$A$3:$H$520,4,FALSE)</f>
        <v>3</v>
      </c>
      <c r="F58" s="54" t="str">
        <f>VLOOKUP(B58,'Уч дев'!$A$3:$H$520,5,FALSE)</f>
        <v>Пензенская</v>
      </c>
      <c r="G58" s="73">
        <f>VLOOKUP(B58,'Уч дев'!$A$3:$H$520,6,FALSE)</f>
        <v>0</v>
      </c>
      <c r="H58" s="99" t="str">
        <f>VLOOKUP(B58,'Уч дев'!$A$3:$H$520,7,FALSE)</f>
        <v>СДЮСШОР Заречный</v>
      </c>
      <c r="I58" s="51" t="str">
        <f>CONCATENATE(L58,":",M58)</f>
        <v>н.я:</v>
      </c>
      <c r="J58" s="277" t="e">
        <f>LOOKUP(N58,$U$1:$AC$1,$U$2:$AC$2)</f>
        <v>#VALUE!</v>
      </c>
      <c r="K58" s="277"/>
      <c r="L58" s="307" t="s">
        <v>625</v>
      </c>
      <c r="M58" s="307"/>
      <c r="N58" s="308" t="e">
        <f t="shared" si="5"/>
        <v>#VALUE!</v>
      </c>
      <c r="O58" s="280" t="str">
        <f>VLOOKUP(B58,'Уч дев'!$A$3:$H$520,8,FALSE)</f>
        <v>Сёмин С.В.</v>
      </c>
      <c r="P58" s="277"/>
      <c r="Q58" s="286"/>
      <c r="R58" s="286"/>
      <c r="S58" s="286"/>
      <c r="T58" s="286"/>
      <c r="U58" s="7"/>
      <c r="W58" s="7"/>
      <c r="X58" s="21"/>
      <c r="Y58" s="7"/>
      <c r="Z58" s="7"/>
      <c r="AA58" s="7"/>
      <c r="AB58" s="7"/>
      <c r="AC58" s="7"/>
      <c r="AD58" s="7"/>
      <c r="AE58" s="111"/>
      <c r="AF58" s="111"/>
      <c r="AG58" s="111"/>
      <c r="AH58" s="111"/>
      <c r="AI58" s="111"/>
      <c r="AJ58" s="111"/>
      <c r="AK58" s="111"/>
    </row>
    <row r="59" spans="1:37" s="5" customFormat="1" ht="15" hidden="1" customHeight="1">
      <c r="A59" s="45"/>
      <c r="B59" s="53">
        <v>374</v>
      </c>
      <c r="C59" s="54" t="str">
        <f>VLOOKUP(B59,'Уч дев'!$A$3:$H$520,2,FALSE)</f>
        <v>Баженова Дарья</v>
      </c>
      <c r="D59" s="95" t="str">
        <f>VLOOKUP(B59,'Уч дев'!$A$3:$H$520,3,FALSE)</f>
        <v>2001</v>
      </c>
      <c r="E59" s="45">
        <f>VLOOKUP(B59,'Уч дев'!$A$3:$H$520,4,FALSE)</f>
        <v>0</v>
      </c>
      <c r="F59" s="54" t="str">
        <f>VLOOKUP(B59,'Уч дев'!$A$3:$H$520,5,FALSE)</f>
        <v>Пензенская</v>
      </c>
      <c r="G59" s="73">
        <f>VLOOKUP(B59,'Уч дев'!$A$3:$H$520,6,FALSE)</f>
        <v>0</v>
      </c>
      <c r="H59" s="99" t="str">
        <f>VLOOKUP(B59,'Уч дев'!$A$3:$H$520,7,FALSE)</f>
        <v>ДЮСШ-2 Кузнецк</v>
      </c>
      <c r="I59" s="51"/>
      <c r="J59" s="277" t="e">
        <f>LOOKUP(N59,$U$1:$AC$1,$U$2:$AC$2)</f>
        <v>#VALUE!</v>
      </c>
      <c r="K59" s="277"/>
      <c r="L59" s="307" t="s">
        <v>625</v>
      </c>
      <c r="M59" s="307"/>
      <c r="N59" s="308" t="e">
        <f t="shared" si="5"/>
        <v>#VALUE!</v>
      </c>
      <c r="O59" s="280" t="str">
        <f>VLOOKUP(B59,'Уч дев'!$A$3:$H$520,8,FALSE)</f>
        <v>Смирнова Е.Н., Сафонова Т.В.</v>
      </c>
      <c r="P59" s="277"/>
      <c r="Q59" s="286"/>
      <c r="R59" s="286"/>
      <c r="S59" s="286"/>
      <c r="T59" s="286"/>
      <c r="U59" s="7"/>
      <c r="X59" s="21"/>
      <c r="Y59" s="7"/>
      <c r="Z59" s="7"/>
      <c r="AA59" s="7"/>
      <c r="AB59" s="7"/>
      <c r="AC59" s="7"/>
      <c r="AD59" s="7"/>
      <c r="AE59" s="117"/>
      <c r="AF59" s="117"/>
      <c r="AG59" s="117"/>
      <c r="AH59" s="117"/>
      <c r="AI59" s="117"/>
      <c r="AJ59" s="117"/>
      <c r="AK59" s="117"/>
    </row>
    <row r="60" spans="1:37" s="72" customFormat="1" ht="15.75" customHeight="1">
      <c r="A60" s="350" t="s">
        <v>75</v>
      </c>
      <c r="B60" s="350"/>
      <c r="C60" s="350"/>
      <c r="D60" s="350"/>
      <c r="E60" s="350"/>
      <c r="F60" s="350"/>
      <c r="G60" s="350"/>
      <c r="H60" s="350"/>
      <c r="I60" s="350"/>
      <c r="J60" s="350"/>
      <c r="K60" s="350"/>
      <c r="L60" s="350"/>
      <c r="M60" s="350"/>
      <c r="N60" s="350"/>
      <c r="O60" s="350"/>
      <c r="P60" s="350"/>
      <c r="Q60" s="350"/>
      <c r="R60" s="350"/>
      <c r="S60" s="350"/>
      <c r="T60" s="350"/>
      <c r="U60" s="60"/>
      <c r="V60" s="55"/>
      <c r="W60" s="55"/>
      <c r="X60" s="55"/>
      <c r="Y60" s="55"/>
      <c r="Z60" s="55"/>
      <c r="AA60" s="55"/>
      <c r="AB60" s="55"/>
      <c r="AC60" s="55"/>
      <c r="AD60" s="55"/>
      <c r="AE60" s="60"/>
      <c r="AF60" s="55"/>
      <c r="AG60" s="55"/>
      <c r="AH60" s="60"/>
      <c r="AI60" s="55"/>
      <c r="AJ60" s="55"/>
      <c r="AK60" s="55"/>
    </row>
    <row r="61" spans="1:37" s="72" customFormat="1" ht="15.75" customHeight="1">
      <c r="A61" s="351" t="s">
        <v>43</v>
      </c>
      <c r="B61" s="351"/>
      <c r="C61" s="351"/>
      <c r="D61" s="351"/>
      <c r="E61" s="351"/>
      <c r="F61" s="351"/>
      <c r="G61" s="351"/>
      <c r="H61" s="351"/>
      <c r="I61" s="351"/>
      <c r="J61" s="351"/>
      <c r="K61" s="351"/>
      <c r="L61" s="351"/>
      <c r="M61" s="351"/>
      <c r="N61" s="351"/>
      <c r="O61" s="351"/>
      <c r="P61" s="351"/>
      <c r="Q61" s="351"/>
      <c r="R61" s="351"/>
      <c r="S61" s="351"/>
      <c r="T61" s="351"/>
      <c r="U61" s="60"/>
      <c r="V61" s="60"/>
      <c r="W61" s="5"/>
      <c r="X61" s="21"/>
      <c r="AE61" s="55"/>
      <c r="AF61" s="55"/>
      <c r="AG61" s="55"/>
      <c r="AH61" s="55"/>
      <c r="AI61" s="55"/>
      <c r="AJ61" s="55"/>
      <c r="AK61" s="55"/>
    </row>
    <row r="62" spans="1:37" s="86" customFormat="1" ht="13.5" customHeight="1">
      <c r="A62" s="265"/>
      <c r="B62" s="258"/>
      <c r="C62" s="266"/>
      <c r="D62" s="267"/>
      <c r="E62" s="268"/>
      <c r="F62" s="269"/>
      <c r="G62" s="270"/>
      <c r="H62" s="313"/>
      <c r="I62" s="368" t="s">
        <v>52</v>
      </c>
      <c r="J62" s="368"/>
      <c r="K62" s="368"/>
      <c r="L62" s="61"/>
      <c r="M62" s="61"/>
      <c r="N62" s="61"/>
      <c r="O62" s="316" t="s">
        <v>644</v>
      </c>
      <c r="P62" s="347" t="s">
        <v>29</v>
      </c>
      <c r="Q62" s="347"/>
      <c r="S62" s="5"/>
      <c r="T62" s="5"/>
      <c r="U62" s="38"/>
      <c r="V62" s="5"/>
      <c r="W62" s="5"/>
      <c r="X62" s="21"/>
      <c r="AE62" s="84"/>
      <c r="AF62" s="84"/>
      <c r="AG62" s="84"/>
      <c r="AH62" s="84"/>
      <c r="AI62" s="84"/>
      <c r="AJ62" s="84"/>
      <c r="AK62" s="84"/>
    </row>
    <row r="63" spans="1:37" s="23" customFormat="1" ht="28.5" customHeight="1">
      <c r="A63" s="255" t="s">
        <v>2</v>
      </c>
      <c r="B63" s="255" t="s">
        <v>25</v>
      </c>
      <c r="C63" s="255" t="s">
        <v>3</v>
      </c>
      <c r="D63" s="254" t="s">
        <v>4</v>
      </c>
      <c r="E63" s="255" t="s">
        <v>5</v>
      </c>
      <c r="F63" s="255" t="s">
        <v>6</v>
      </c>
      <c r="G63" s="255" t="s">
        <v>7</v>
      </c>
      <c r="H63" s="205" t="s">
        <v>8</v>
      </c>
      <c r="I63" s="78" t="s">
        <v>10</v>
      </c>
      <c r="J63" s="256" t="s">
        <v>18</v>
      </c>
      <c r="K63" s="256" t="s">
        <v>57</v>
      </c>
      <c r="L63" s="77" t="s">
        <v>32</v>
      </c>
      <c r="M63" s="77" t="s">
        <v>33</v>
      </c>
      <c r="N63" s="110" t="s">
        <v>34</v>
      </c>
      <c r="O63" s="102" t="s">
        <v>11</v>
      </c>
      <c r="P63" s="295" t="s">
        <v>12</v>
      </c>
      <c r="Q63" s="5"/>
      <c r="R63" s="5"/>
      <c r="S63" s="294" t="s">
        <v>13</v>
      </c>
      <c r="T63" s="295" t="s">
        <v>2</v>
      </c>
      <c r="U63" s="100"/>
      <c r="V63" s="41"/>
      <c r="W63" s="41"/>
      <c r="X63" s="42"/>
      <c r="AE63" s="55"/>
      <c r="AF63" s="55"/>
      <c r="AG63" s="55"/>
      <c r="AH63" s="55"/>
      <c r="AI63" s="55"/>
      <c r="AJ63" s="55"/>
      <c r="AK63" s="55"/>
    </row>
    <row r="64" spans="1:37" s="7" customFormat="1" ht="15" customHeight="1">
      <c r="A64" s="45">
        <v>1</v>
      </c>
      <c r="B64" s="53">
        <v>613</v>
      </c>
      <c r="C64" s="54" t="str">
        <f>VLOOKUP(B64,'Уч дев'!$A$3:$H$520,2,FALSE)</f>
        <v>Распопова Яна</v>
      </c>
      <c r="D64" s="95" t="str">
        <f>VLOOKUP(B64,'Уч дев'!$A$3:$H$520,3,FALSE)</f>
        <v>2000</v>
      </c>
      <c r="E64" s="45" t="str">
        <f>VLOOKUP(B64,'Уч дев'!$A$3:$H$520,4,FALSE)</f>
        <v>КМС</v>
      </c>
      <c r="F64" s="54" t="str">
        <f>VLOOKUP(B64,'Уч дев'!$A$3:$H$520,5,FALSE)</f>
        <v>Саратовская</v>
      </c>
      <c r="G64" s="73">
        <f>VLOOKUP(B64,'Уч дев'!$A$3:$H$520,6,FALSE)</f>
        <v>0</v>
      </c>
      <c r="H64" s="99" t="str">
        <f>VLOOKUP(B64,'Уч дев'!$A$3:$H$520,7,FALSE)</f>
        <v>ДЮСШ Энгельс</v>
      </c>
      <c r="I64" s="51" t="str">
        <f t="shared" ref="I64:I71" si="6">CONCATENATE(L64,":",M64)</f>
        <v>2:13,3</v>
      </c>
      <c r="J64" s="277" t="str">
        <f t="shared" ref="J64:J71" si="7">LOOKUP(N64,$U$1:$AC$1,$U$2:$AC$2)</f>
        <v>КМС</v>
      </c>
      <c r="K64" s="277" t="s">
        <v>746</v>
      </c>
      <c r="L64" s="307" t="s">
        <v>147</v>
      </c>
      <c r="M64" s="307" t="s">
        <v>784</v>
      </c>
      <c r="N64" s="308">
        <f t="shared" ref="N64:N74" si="8">(L64*100)+M64</f>
        <v>213.3</v>
      </c>
      <c r="O64" s="280" t="str">
        <f>VLOOKUP(B64,'Уч дев'!$A$3:$H$520,8,FALSE)</f>
        <v>Ромашко М.А.</v>
      </c>
      <c r="P64" s="277"/>
      <c r="Q64" s="286"/>
      <c r="R64" s="286"/>
      <c r="S64" s="286"/>
      <c r="T64" s="286"/>
      <c r="U64" s="25"/>
      <c r="V64" s="5"/>
      <c r="W64" s="41"/>
      <c r="X64" s="42"/>
      <c r="AE64" s="117"/>
      <c r="AF64" s="117"/>
      <c r="AG64" s="117"/>
      <c r="AH64" s="117"/>
      <c r="AI64" s="117"/>
      <c r="AJ64" s="117"/>
      <c r="AK64" s="117"/>
    </row>
    <row r="65" spans="1:37" s="7" customFormat="1" ht="15" customHeight="1">
      <c r="A65" s="45">
        <v>2</v>
      </c>
      <c r="B65" s="53">
        <v>341</v>
      </c>
      <c r="C65" s="54" t="str">
        <f>VLOOKUP(B65,'Уч дев'!$A$3:$H$520,2,FALSE)</f>
        <v>Рузманова Карина</v>
      </c>
      <c r="D65" s="95" t="str">
        <f>VLOOKUP(B65,'Уч дев'!$A$3:$H$520,3,FALSE)</f>
        <v>1999</v>
      </c>
      <c r="E65" s="45" t="str">
        <f>VLOOKUP(B65,'Уч дев'!$A$3:$H$520,4,FALSE)</f>
        <v>1</v>
      </c>
      <c r="F65" s="54" t="str">
        <f>VLOOKUP(B65,'Уч дев'!$A$3:$H$520,5,FALSE)</f>
        <v>Пензенская</v>
      </c>
      <c r="G65" s="73">
        <f>VLOOKUP(B65,'Уч дев'!$A$3:$H$520,6,FALSE)</f>
        <v>0</v>
      </c>
      <c r="H65" s="99" t="str">
        <f>VLOOKUP(B65,'Уч дев'!$A$3:$H$520,7,FALSE)</f>
        <v>КСШОР</v>
      </c>
      <c r="I65" s="51" t="str">
        <f t="shared" si="6"/>
        <v>2:17,3</v>
      </c>
      <c r="J65" s="277">
        <f t="shared" si="7"/>
        <v>1</v>
      </c>
      <c r="K65" s="277">
        <v>10</v>
      </c>
      <c r="L65" s="307" t="s">
        <v>147</v>
      </c>
      <c r="M65" s="307" t="s">
        <v>785</v>
      </c>
      <c r="N65" s="308">
        <f t="shared" si="8"/>
        <v>217.3</v>
      </c>
      <c r="O65" s="280" t="str">
        <f>VLOOKUP(B65,'Уч дев'!$A$3:$H$520,8,FALSE)</f>
        <v>Кузнецов В.Б</v>
      </c>
      <c r="P65" s="298"/>
      <c r="Q65" s="312"/>
      <c r="R65" s="312"/>
      <c r="S65" s="312"/>
      <c r="T65" s="312"/>
      <c r="V65" s="5"/>
      <c r="W65" s="5"/>
      <c r="X65" s="5"/>
      <c r="AE65" s="111"/>
      <c r="AF65" s="111"/>
      <c r="AG65" s="111"/>
      <c r="AH65" s="111"/>
      <c r="AI65" s="111"/>
      <c r="AJ65" s="111"/>
      <c r="AK65" s="111"/>
    </row>
    <row r="66" spans="1:37" s="7" customFormat="1" ht="15" customHeight="1">
      <c r="A66" s="45">
        <v>3</v>
      </c>
      <c r="B66" s="53">
        <v>506</v>
      </c>
      <c r="C66" s="54" t="str">
        <f>VLOOKUP(B66,'Уч дев'!$A$3:$H$520,2,FALSE)</f>
        <v>Стою Анна</v>
      </c>
      <c r="D66" s="95" t="str">
        <f>VLOOKUP(B66,'Уч дев'!$A$3:$H$520,3,FALSE)</f>
        <v>2000</v>
      </c>
      <c r="E66" s="45">
        <f>VLOOKUP(B66,'Уч дев'!$A$3:$H$520,4,FALSE)</f>
        <v>1</v>
      </c>
      <c r="F66" s="54" t="str">
        <f>VLOOKUP(B66,'Уч дев'!$A$3:$H$520,5,FALSE)</f>
        <v>Самарская</v>
      </c>
      <c r="G66" s="73">
        <f>VLOOKUP(B66,'Уч дев'!$A$3:$H$520,6,FALSE)</f>
        <v>0</v>
      </c>
      <c r="H66" s="99" t="str">
        <f>VLOOKUP(B66,'Уч дев'!$A$3:$H$520,7,FALSE)</f>
        <v>СДЮСШОР Новокуйбышевск</v>
      </c>
      <c r="I66" s="51" t="str">
        <f t="shared" si="6"/>
        <v>2:17,7</v>
      </c>
      <c r="J66" s="277">
        <f t="shared" si="7"/>
        <v>1</v>
      </c>
      <c r="K66" s="277" t="s">
        <v>746</v>
      </c>
      <c r="L66" s="307" t="s">
        <v>147</v>
      </c>
      <c r="M66" s="307" t="s">
        <v>786</v>
      </c>
      <c r="N66" s="308">
        <f t="shared" si="8"/>
        <v>217.7</v>
      </c>
      <c r="O66" s="280" t="str">
        <f>VLOOKUP(B66,'Уч дев'!$A$3:$H$520,8,FALSE)</f>
        <v>Полубояровы О.Ю. И Ю.П.</v>
      </c>
      <c r="P66" s="5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117"/>
      <c r="AF66" s="117"/>
      <c r="AG66" s="117"/>
      <c r="AH66" s="117"/>
      <c r="AI66" s="117"/>
      <c r="AJ66" s="117"/>
      <c r="AK66" s="117"/>
    </row>
    <row r="67" spans="1:37" s="7" customFormat="1" ht="15" customHeight="1">
      <c r="A67" s="45">
        <v>4</v>
      </c>
      <c r="B67" s="53">
        <v>340</v>
      </c>
      <c r="C67" s="54" t="str">
        <f>VLOOKUP(B67,'Уч дев'!$A$3:$H$520,2,FALSE)</f>
        <v>Семенова Любовь</v>
      </c>
      <c r="D67" s="95" t="str">
        <f>VLOOKUP(B67,'Уч дев'!$A$3:$H$520,3,FALSE)</f>
        <v>2002</v>
      </c>
      <c r="E67" s="45"/>
      <c r="F67" s="54" t="str">
        <f>VLOOKUP(B67,'Уч дев'!$A$3:$H$520,5,FALSE)</f>
        <v>Пензенская</v>
      </c>
      <c r="G67" s="73">
        <f>VLOOKUP(B67,'Уч дев'!$A$3:$H$520,6,FALSE)</f>
        <v>0</v>
      </c>
      <c r="H67" s="99" t="str">
        <f>VLOOKUP(B67,'Уч дев'!$A$3:$H$520,7,FALSE)</f>
        <v>КСШОР</v>
      </c>
      <c r="I67" s="51" t="str">
        <f t="shared" si="6"/>
        <v>2:25,3</v>
      </c>
      <c r="J67" s="277">
        <f t="shared" si="7"/>
        <v>1</v>
      </c>
      <c r="K67" s="277" t="s">
        <v>746</v>
      </c>
      <c r="L67" s="307" t="s">
        <v>147</v>
      </c>
      <c r="M67" s="307" t="s">
        <v>762</v>
      </c>
      <c r="N67" s="308">
        <f t="shared" si="8"/>
        <v>225.3</v>
      </c>
      <c r="O67" s="280" t="str">
        <f>VLOOKUP(B67,'Уч дев'!$A$3:$H$520,8,FALSE)</f>
        <v>Кузнецов В.Б</v>
      </c>
      <c r="P67" s="277"/>
      <c r="Q67" s="286"/>
      <c r="R67" s="286"/>
      <c r="S67" s="286"/>
      <c r="T67" s="286"/>
      <c r="V67" s="5"/>
      <c r="W67" s="5"/>
      <c r="X67" s="21"/>
      <c r="AE67" s="111"/>
      <c r="AF67" s="111"/>
      <c r="AG67" s="111"/>
      <c r="AH67" s="111"/>
      <c r="AI67" s="111"/>
      <c r="AJ67" s="111"/>
      <c r="AK67" s="111"/>
    </row>
    <row r="68" spans="1:37" s="5" customFormat="1" ht="15" customHeight="1">
      <c r="A68" s="45">
        <v>5</v>
      </c>
      <c r="B68" s="53">
        <v>533</v>
      </c>
      <c r="C68" s="54" t="str">
        <f>VLOOKUP(B68,'Уч дев'!$A$3:$H$520,2,FALSE)</f>
        <v>Марескина Виолетта</v>
      </c>
      <c r="D68" s="95" t="str">
        <f>VLOOKUP(B68,'Уч дев'!$A$3:$H$520,3,FALSE)</f>
        <v>2000</v>
      </c>
      <c r="E68" s="45">
        <f>VLOOKUP(B68,'Уч дев'!$A$3:$H$520,4,FALSE)</f>
        <v>1</v>
      </c>
      <c r="F68" s="54" t="str">
        <f>VLOOKUP(B68,'Уч дев'!$A$3:$H$520,5,FALSE)</f>
        <v>Самарская</v>
      </c>
      <c r="G68" s="73">
        <f>VLOOKUP(B68,'Уч дев'!$A$3:$H$520,6,FALSE)</f>
        <v>0</v>
      </c>
      <c r="H68" s="99" t="str">
        <f>VLOOKUP(B68,'Уч дев'!$A$3:$H$520,7,FALSE)</f>
        <v xml:space="preserve"> СДЮСШОР-2</v>
      </c>
      <c r="I68" s="51" t="str">
        <f t="shared" si="6"/>
        <v>2:26,7</v>
      </c>
      <c r="J68" s="277">
        <f t="shared" si="7"/>
        <v>2</v>
      </c>
      <c r="K68" s="277" t="s">
        <v>746</v>
      </c>
      <c r="L68" s="307" t="s">
        <v>147</v>
      </c>
      <c r="M68" s="307" t="s">
        <v>787</v>
      </c>
      <c r="N68" s="308">
        <f t="shared" si="8"/>
        <v>226.7</v>
      </c>
      <c r="O68" s="280" t="str">
        <f>VLOOKUP(B68,'Уч дев'!$A$3:$H$520,8,FALSE)</f>
        <v>Зайцев И. С., Андронов Ю.В.</v>
      </c>
      <c r="P68" s="277"/>
      <c r="Q68" s="286"/>
      <c r="R68" s="286"/>
      <c r="S68" s="286"/>
      <c r="T68" s="286"/>
      <c r="U68" s="25"/>
      <c r="X68" s="21"/>
      <c r="Y68" s="7"/>
      <c r="Z68" s="7"/>
      <c r="AA68" s="7"/>
      <c r="AB68" s="7"/>
      <c r="AC68" s="7"/>
      <c r="AD68" s="7"/>
      <c r="AE68" s="117"/>
      <c r="AF68" s="117"/>
      <c r="AG68" s="117"/>
      <c r="AH68" s="117"/>
      <c r="AI68" s="117"/>
      <c r="AJ68" s="117"/>
      <c r="AK68" s="117"/>
    </row>
    <row r="69" spans="1:37" s="5" customFormat="1" ht="15" customHeight="1">
      <c r="A69" s="45">
        <v>6</v>
      </c>
      <c r="B69" s="53">
        <v>221</v>
      </c>
      <c r="C69" s="54" t="str">
        <f>VLOOKUP(B69,'Уч дев'!$A$3:$H$520,2,FALSE)</f>
        <v>Федюшкина Валерия</v>
      </c>
      <c r="D69" s="95" t="str">
        <f>VLOOKUP(B69,'Уч дев'!$A$3:$H$520,3,FALSE)</f>
        <v>1999</v>
      </c>
      <c r="E69" s="45">
        <f>VLOOKUP(B69,'Уч дев'!$A$3:$H$520,4,FALSE)</f>
        <v>1</v>
      </c>
      <c r="F69" s="54" t="str">
        <f>VLOOKUP(B69,'Уч дев'!$A$3:$H$520,5,FALSE)</f>
        <v>Мордовия</v>
      </c>
      <c r="G69" s="73">
        <f>VLOOKUP(B69,'Уч дев'!$A$3:$H$520,6,FALSE)</f>
        <v>0</v>
      </c>
      <c r="H69" s="99" t="str">
        <f>VLOOKUP(B69,'Уч дев'!$A$3:$H$520,7,FALSE)</f>
        <v>КСШОР</v>
      </c>
      <c r="I69" s="51" t="str">
        <f t="shared" si="6"/>
        <v>2:29,6</v>
      </c>
      <c r="J69" s="277">
        <f t="shared" si="7"/>
        <v>2</v>
      </c>
      <c r="K69" s="277" t="s">
        <v>746</v>
      </c>
      <c r="L69" s="307" t="s">
        <v>147</v>
      </c>
      <c r="M69" s="307" t="s">
        <v>788</v>
      </c>
      <c r="N69" s="308">
        <f t="shared" si="8"/>
        <v>229.6</v>
      </c>
      <c r="O69" s="280" t="str">
        <f>VLOOKUP(B69,'Уч дев'!$A$3:$H$520,8,FALSE)</f>
        <v>Масеев В.Н., Бебенов А.В.</v>
      </c>
      <c r="P69" s="55"/>
      <c r="AE69" s="311"/>
      <c r="AF69" s="311"/>
      <c r="AG69" s="311"/>
      <c r="AH69" s="311"/>
      <c r="AI69" s="311"/>
      <c r="AJ69" s="311"/>
      <c r="AK69" s="311"/>
    </row>
    <row r="70" spans="1:37" s="5" customFormat="1" ht="15" customHeight="1">
      <c r="A70" s="45">
        <v>7</v>
      </c>
      <c r="B70" s="53">
        <v>175</v>
      </c>
      <c r="C70" s="54" t="str">
        <f>VLOOKUP(B70,'Уч дев'!$A$3:$H$520,2,FALSE)</f>
        <v>Рычкова Ольга</v>
      </c>
      <c r="D70" s="95" t="str">
        <f>VLOOKUP(B70,'Уч дев'!$A$3:$H$520,3,FALSE)</f>
        <v>1999</v>
      </c>
      <c r="E70" s="45" t="str">
        <f>VLOOKUP(B70,'Уч дев'!$A$3:$H$520,4,FALSE)</f>
        <v>1</v>
      </c>
      <c r="F70" s="54" t="str">
        <f>VLOOKUP(B70,'Уч дев'!$A$3:$H$520,5,FALSE)</f>
        <v>Мордовия</v>
      </c>
      <c r="G70" s="73">
        <f>VLOOKUP(B70,'Уч дев'!$A$3:$H$520,6,FALSE)</f>
        <v>0</v>
      </c>
      <c r="H70" s="99" t="str">
        <f>VLOOKUP(B70,'Уч дев'!$A$3:$H$520,7,FALSE)</f>
        <v>МГУ им. Н. П. Огарёва</v>
      </c>
      <c r="I70" s="51" t="str">
        <f t="shared" si="6"/>
        <v>2:33,0</v>
      </c>
      <c r="J70" s="277">
        <f t="shared" si="7"/>
        <v>2</v>
      </c>
      <c r="K70" s="277" t="s">
        <v>746</v>
      </c>
      <c r="L70" s="307" t="s">
        <v>147</v>
      </c>
      <c r="M70" s="307" t="s">
        <v>789</v>
      </c>
      <c r="N70" s="308">
        <f t="shared" si="8"/>
        <v>233</v>
      </c>
      <c r="O70" s="280" t="str">
        <f>VLOOKUP(B70,'Уч дев'!$A$3:$H$520,8,FALSE)</f>
        <v>Иванов А. И.</v>
      </c>
      <c r="P70" s="55"/>
      <c r="AE70" s="117"/>
      <c r="AF70" s="117"/>
      <c r="AG70" s="117"/>
      <c r="AH70" s="117"/>
      <c r="AI70" s="117"/>
      <c r="AJ70" s="117"/>
      <c r="AK70" s="117"/>
    </row>
    <row r="71" spans="1:37" s="5" customFormat="1" ht="15" customHeight="1">
      <c r="A71" s="45">
        <v>8</v>
      </c>
      <c r="B71" s="53">
        <v>352</v>
      </c>
      <c r="C71" s="54" t="str">
        <f>VLOOKUP(B71,'Уч дев'!$A$3:$H$520,2,FALSE)</f>
        <v>Гуркина Елизавета</v>
      </c>
      <c r="D71" s="95" t="str">
        <f>VLOOKUP(B71,'Уч дев'!$A$3:$H$520,3,FALSE)</f>
        <v>2000</v>
      </c>
      <c r="E71" s="45">
        <f>VLOOKUP(B71,'Уч дев'!$A$3:$H$520,4,FALSE)</f>
        <v>0</v>
      </c>
      <c r="F71" s="54" t="str">
        <f>VLOOKUP(B71,'Уч дев'!$A$3:$H$520,5,FALSE)</f>
        <v>Пензенская</v>
      </c>
      <c r="G71" s="73">
        <f>VLOOKUP(B71,'Уч дев'!$A$3:$H$520,6,FALSE)</f>
        <v>0</v>
      </c>
      <c r="H71" s="99" t="str">
        <f>VLOOKUP(B71,'Уч дев'!$A$3:$H$520,7,FALSE)</f>
        <v>Дюсш Мокшан</v>
      </c>
      <c r="I71" s="51" t="str">
        <f t="shared" si="6"/>
        <v>2:37,9</v>
      </c>
      <c r="J71" s="277">
        <f t="shared" si="7"/>
        <v>3</v>
      </c>
      <c r="K71" s="277" t="s">
        <v>746</v>
      </c>
      <c r="L71" s="307" t="s">
        <v>147</v>
      </c>
      <c r="M71" s="307" t="s">
        <v>763</v>
      </c>
      <c r="N71" s="308">
        <f t="shared" si="8"/>
        <v>237.9</v>
      </c>
      <c r="O71" s="280" t="str">
        <f>VLOOKUP(B71,'Уч дев'!$A$3:$H$520,8,FALSE)</f>
        <v>Дудченко Д.А</v>
      </c>
      <c r="P71" s="55"/>
      <c r="AE71" s="111"/>
      <c r="AF71" s="111"/>
      <c r="AG71" s="111"/>
      <c r="AH71" s="111"/>
      <c r="AI71" s="111"/>
      <c r="AJ71" s="111"/>
      <c r="AK71" s="111"/>
    </row>
    <row r="72" spans="1:37" s="7" customFormat="1" ht="15" hidden="1" customHeight="1">
      <c r="A72" s="45"/>
      <c r="B72" s="53">
        <v>16</v>
      </c>
      <c r="C72" s="54" t="str">
        <f>VLOOKUP(B72,'Уч дев'!$A$3:$H$520,2,FALSE)</f>
        <v>Денисова Ангелина</v>
      </c>
      <c r="D72" s="95" t="str">
        <f>VLOOKUP(B72,'Уч дев'!$A$3:$H$520,3,FALSE)</f>
        <v>2000</v>
      </c>
      <c r="E72" s="45" t="str">
        <f>VLOOKUP(B72,'Уч дев'!$A$3:$H$520,4,FALSE)</f>
        <v>2</v>
      </c>
      <c r="F72" s="54" t="str">
        <f>VLOOKUP(B72,'Уч дев'!$A$3:$H$520,5,FALSE)</f>
        <v>Самарская</v>
      </c>
      <c r="G72" s="73">
        <f>VLOOKUP(B72,'Уч дев'!$A$3:$H$520,6,FALSE)</f>
        <v>0</v>
      </c>
      <c r="H72" s="99" t="str">
        <f>VLOOKUP(B72,'Уч дев'!$A$3:$H$520,7,FALSE)</f>
        <v>Борская СШ-1</v>
      </c>
      <c r="I72" s="51"/>
      <c r="J72" s="277"/>
      <c r="K72" s="277" t="s">
        <v>746</v>
      </c>
      <c r="L72" s="307"/>
      <c r="M72" s="307"/>
      <c r="N72" s="308">
        <f t="shared" si="8"/>
        <v>0</v>
      </c>
      <c r="O72" s="280">
        <f>VLOOKUP(B72,'Уч дев'!$A$3:$H$520,8,FALSE)</f>
        <v>0</v>
      </c>
      <c r="P72" s="5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117"/>
      <c r="AF72" s="117"/>
      <c r="AG72" s="117"/>
      <c r="AH72" s="117"/>
      <c r="AI72" s="117"/>
      <c r="AJ72" s="117"/>
      <c r="AK72" s="117"/>
    </row>
    <row r="73" spans="1:37" s="7" customFormat="1" ht="15" hidden="1" customHeight="1">
      <c r="A73" s="45"/>
      <c r="B73" s="53">
        <v>532</v>
      </c>
      <c r="C73" s="54" t="str">
        <f>VLOOKUP(B73,'Уч дев'!$A$3:$H$520,2,FALSE)</f>
        <v>Пискарева Кристина</v>
      </c>
      <c r="D73" s="95" t="str">
        <f>VLOOKUP(B73,'Уч дев'!$A$3:$H$520,3,FALSE)</f>
        <v>1999</v>
      </c>
      <c r="E73" s="45">
        <f>VLOOKUP(B73,'Уч дев'!$A$3:$H$520,4,FALSE)</f>
        <v>2</v>
      </c>
      <c r="F73" s="54" t="str">
        <f>VLOOKUP(B73,'Уч дев'!$A$3:$H$520,5,FALSE)</f>
        <v>Самарская</v>
      </c>
      <c r="G73" s="73">
        <f>VLOOKUP(B73,'Уч дев'!$A$3:$H$520,6,FALSE)</f>
        <v>0</v>
      </c>
      <c r="H73" s="99" t="str">
        <f>VLOOKUP(B73,'Уч дев'!$A$3:$H$520,7,FALSE)</f>
        <v xml:space="preserve"> СДЮСШОР-2</v>
      </c>
      <c r="I73" s="51"/>
      <c r="J73" s="277"/>
      <c r="K73" s="277" t="s">
        <v>746</v>
      </c>
      <c r="L73" s="307"/>
      <c r="M73" s="307"/>
      <c r="N73" s="308">
        <f t="shared" si="8"/>
        <v>0</v>
      </c>
      <c r="O73" s="280" t="str">
        <f>VLOOKUP(B73,'Уч дев'!$A$3:$H$520,8,FALSE)</f>
        <v>Комаров С. В.</v>
      </c>
      <c r="P73" s="5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111"/>
      <c r="AF73" s="111"/>
      <c r="AG73" s="111"/>
      <c r="AH73" s="111"/>
      <c r="AI73" s="111"/>
      <c r="AJ73" s="111"/>
      <c r="AK73" s="111"/>
    </row>
    <row r="74" spans="1:37" s="7" customFormat="1" ht="15" hidden="1" customHeight="1">
      <c r="A74" s="45"/>
      <c r="B74" s="53">
        <v>386</v>
      </c>
      <c r="C74" s="54" t="str">
        <f>VLOOKUP(B74,'Уч дев'!$A$3:$H$520,2,FALSE)</f>
        <v>Медведева Анастасия</v>
      </c>
      <c r="D74" s="95" t="str">
        <f>VLOOKUP(B74,'Уч дев'!$A$3:$H$520,3,FALSE)</f>
        <v>2000</v>
      </c>
      <c r="E74" s="45">
        <f>VLOOKUP(B74,'Уч дев'!$A$3:$H$520,4,FALSE)</f>
        <v>0</v>
      </c>
      <c r="F74" s="54" t="str">
        <f>VLOOKUP(B74,'Уч дев'!$A$3:$H$520,5,FALSE)</f>
        <v>Пензенская</v>
      </c>
      <c r="G74" s="73">
        <f>VLOOKUP(B74,'Уч дев'!$A$3:$H$520,6,FALSE)</f>
        <v>0</v>
      </c>
      <c r="H74" s="99" t="str">
        <f>VLOOKUP(B74,'Уч дев'!$A$3:$H$520,7,FALSE)</f>
        <v>ДЮСШ-2 Кузнецк</v>
      </c>
      <c r="I74" s="51"/>
      <c r="J74" s="277"/>
      <c r="K74" s="277" t="s">
        <v>746</v>
      </c>
      <c r="L74" s="307"/>
      <c r="M74" s="307"/>
      <c r="N74" s="308">
        <f t="shared" si="8"/>
        <v>0</v>
      </c>
      <c r="O74" s="280" t="str">
        <f>VLOOKUP(B74,'Уч дев'!$A$3:$H$520,8,FALSE)</f>
        <v>Акатьев В.В</v>
      </c>
      <c r="P74" s="309"/>
      <c r="Q74" s="310"/>
      <c r="R74" s="310"/>
      <c r="S74" s="310"/>
      <c r="T74" s="310"/>
      <c r="V74" s="5"/>
      <c r="X74" s="21"/>
      <c r="AE74" s="111"/>
      <c r="AF74" s="111"/>
      <c r="AG74" s="111"/>
      <c r="AH74" s="111"/>
      <c r="AI74" s="111"/>
      <c r="AJ74" s="111"/>
      <c r="AK74" s="111"/>
    </row>
    <row r="75" spans="1:37" s="72" customFormat="1" ht="15.75" customHeight="1">
      <c r="A75" s="350" t="s">
        <v>76</v>
      </c>
      <c r="B75" s="350"/>
      <c r="C75" s="350"/>
      <c r="D75" s="350"/>
      <c r="E75" s="350"/>
      <c r="F75" s="350"/>
      <c r="G75" s="350"/>
      <c r="H75" s="350"/>
      <c r="I75" s="350"/>
      <c r="J75" s="350"/>
      <c r="K75" s="350"/>
      <c r="L75" s="350"/>
      <c r="M75" s="350"/>
      <c r="N75" s="350"/>
      <c r="O75" s="350"/>
      <c r="P75" s="350"/>
      <c r="Q75" s="350"/>
      <c r="R75" s="350"/>
      <c r="S75" s="350"/>
      <c r="T75" s="350"/>
      <c r="U75" s="60"/>
      <c r="V75" s="55"/>
      <c r="W75" s="55"/>
      <c r="X75" s="55"/>
      <c r="Y75" s="55"/>
      <c r="Z75" s="55"/>
      <c r="AA75" s="55"/>
      <c r="AB75" s="55"/>
      <c r="AC75" s="55"/>
      <c r="AD75" s="55"/>
      <c r="AE75" s="60"/>
      <c r="AF75" s="55"/>
      <c r="AG75" s="55"/>
      <c r="AH75" s="60"/>
      <c r="AI75" s="55"/>
      <c r="AJ75" s="55"/>
      <c r="AK75" s="55"/>
    </row>
    <row r="76" spans="1:37" s="72" customFormat="1" ht="15.75" customHeight="1">
      <c r="A76" s="351" t="s">
        <v>43</v>
      </c>
      <c r="B76" s="351"/>
      <c r="C76" s="351"/>
      <c r="D76" s="351"/>
      <c r="E76" s="351"/>
      <c r="F76" s="351"/>
      <c r="G76" s="351"/>
      <c r="H76" s="351"/>
      <c r="I76" s="351"/>
      <c r="J76" s="351"/>
      <c r="K76" s="351"/>
      <c r="L76" s="351"/>
      <c r="M76" s="351"/>
      <c r="N76" s="351"/>
      <c r="O76" s="351"/>
      <c r="P76" s="351"/>
      <c r="Q76" s="351"/>
      <c r="R76" s="351"/>
      <c r="S76" s="351"/>
      <c r="T76" s="351"/>
      <c r="U76" s="60"/>
      <c r="V76" s="60"/>
      <c r="W76" s="5"/>
      <c r="X76" s="21"/>
      <c r="AE76" s="55"/>
      <c r="AF76" s="55"/>
      <c r="AG76" s="55"/>
      <c r="AH76" s="55"/>
      <c r="AI76" s="55"/>
      <c r="AJ76" s="55"/>
      <c r="AK76" s="55"/>
    </row>
    <row r="77" spans="1:37" s="86" customFormat="1" ht="13.5" customHeight="1">
      <c r="A77" s="265"/>
      <c r="B77" s="258"/>
      <c r="C77" s="266"/>
      <c r="D77" s="267"/>
      <c r="E77" s="268"/>
      <c r="F77" s="269"/>
      <c r="G77" s="270"/>
      <c r="H77" s="313"/>
      <c r="I77" s="366" t="s">
        <v>52</v>
      </c>
      <c r="J77" s="366"/>
      <c r="K77" s="366"/>
      <c r="L77" s="366"/>
      <c r="M77" s="366"/>
      <c r="N77" s="366"/>
      <c r="O77" s="348" t="s">
        <v>645</v>
      </c>
      <c r="P77" s="348"/>
      <c r="Q77" s="348"/>
      <c r="U77" s="38"/>
      <c r="V77" s="5"/>
      <c r="W77" s="5"/>
      <c r="X77" s="21"/>
      <c r="AE77" s="84"/>
      <c r="AF77" s="84"/>
      <c r="AG77" s="84"/>
      <c r="AH77" s="84"/>
      <c r="AI77" s="84"/>
      <c r="AJ77" s="84"/>
      <c r="AK77" s="84"/>
    </row>
    <row r="78" spans="1:37" s="23" customFormat="1" ht="28.5" customHeight="1">
      <c r="A78" s="255" t="s">
        <v>2</v>
      </c>
      <c r="B78" s="255" t="s">
        <v>25</v>
      </c>
      <c r="C78" s="255" t="s">
        <v>3</v>
      </c>
      <c r="D78" s="254" t="s">
        <v>4</v>
      </c>
      <c r="E78" s="255" t="s">
        <v>5</v>
      </c>
      <c r="F78" s="255" t="s">
        <v>6</v>
      </c>
      <c r="G78" s="255" t="s">
        <v>7</v>
      </c>
      <c r="H78" s="205" t="s">
        <v>8</v>
      </c>
      <c r="I78" s="78" t="s">
        <v>10</v>
      </c>
      <c r="J78" s="256" t="s">
        <v>18</v>
      </c>
      <c r="K78" s="256"/>
      <c r="L78" s="77" t="s">
        <v>32</v>
      </c>
      <c r="M78" s="77" t="s">
        <v>33</v>
      </c>
      <c r="N78" s="110" t="s">
        <v>34</v>
      </c>
      <c r="O78" s="102" t="s">
        <v>11</v>
      </c>
      <c r="P78" s="349" t="s">
        <v>12</v>
      </c>
      <c r="Q78" s="349"/>
      <c r="R78" s="349"/>
      <c r="S78" s="294" t="s">
        <v>13</v>
      </c>
      <c r="T78" s="295" t="s">
        <v>2</v>
      </c>
      <c r="U78" s="100"/>
      <c r="V78" s="41"/>
      <c r="W78" s="41"/>
      <c r="X78" s="42"/>
      <c r="AE78" s="55"/>
      <c r="AF78" s="55"/>
      <c r="AG78" s="55"/>
      <c r="AH78" s="55"/>
      <c r="AI78" s="55"/>
      <c r="AJ78" s="55"/>
      <c r="AK78" s="55"/>
    </row>
    <row r="79" spans="1:37" s="7" customFormat="1" ht="15" customHeight="1">
      <c r="A79" s="45">
        <v>1</v>
      </c>
      <c r="B79" s="53">
        <v>345</v>
      </c>
      <c r="C79" s="54" t="str">
        <f>VLOOKUP(B79,'Уч дев'!$A$3:$H$520,2,FALSE)</f>
        <v>Смирнова Елена</v>
      </c>
      <c r="D79" s="95" t="str">
        <f>VLOOKUP(B79,'Уч дев'!$A$3:$H$520,3,FALSE)</f>
        <v>1997</v>
      </c>
      <c r="E79" s="45"/>
      <c r="F79" s="54" t="str">
        <f>VLOOKUP(B79,'Уч дев'!$A$3:$H$520,5,FALSE)</f>
        <v>Пензенская</v>
      </c>
      <c r="G79" s="73">
        <f>VLOOKUP(B79,'Уч дев'!$A$3:$H$520,6,FALSE)</f>
        <v>0</v>
      </c>
      <c r="H79" s="99" t="str">
        <f>VLOOKUP(B79,'Уч дев'!$A$3:$H$520,7,FALSE)</f>
        <v>КСШОР</v>
      </c>
      <c r="I79" s="51" t="str">
        <f t="shared" ref="I79:I86" si="9">CONCATENATE(L79,":",M79)</f>
        <v>2:18,0</v>
      </c>
      <c r="J79" s="277">
        <f t="shared" ref="J79:J86" si="10">LOOKUP(N79,$U$1:$AC$1,$U$2:$AC$2)</f>
        <v>1</v>
      </c>
      <c r="K79" s="277"/>
      <c r="L79" s="307" t="s">
        <v>147</v>
      </c>
      <c r="M79" s="307" t="s">
        <v>790</v>
      </c>
      <c r="N79" s="308">
        <f t="shared" ref="N79:N86" si="11">(L79*100)+M79</f>
        <v>218</v>
      </c>
      <c r="O79" s="280" t="str">
        <f>VLOOKUP(B79,'Уч дев'!$A$3:$H$520,8,FALSE)</f>
        <v>Кузнецов В.Б</v>
      </c>
      <c r="P79" s="315"/>
      <c r="Q79" s="283"/>
      <c r="R79" s="283"/>
      <c r="S79" s="282"/>
      <c r="T79" s="283"/>
      <c r="U79" s="38"/>
      <c r="V79" s="41"/>
      <c r="W79" s="5"/>
      <c r="X79" s="21"/>
      <c r="Y79" s="23"/>
      <c r="Z79" s="23"/>
      <c r="AA79" s="23"/>
      <c r="AB79" s="23"/>
      <c r="AC79" s="23"/>
      <c r="AD79" s="23"/>
      <c r="AE79" s="117"/>
      <c r="AF79" s="117"/>
      <c r="AG79" s="117"/>
      <c r="AH79" s="117"/>
      <c r="AI79" s="117"/>
      <c r="AJ79" s="117"/>
      <c r="AK79" s="117"/>
    </row>
    <row r="80" spans="1:37" s="7" customFormat="1" ht="15" customHeight="1">
      <c r="A80" s="45">
        <v>2</v>
      </c>
      <c r="B80" s="53">
        <v>192</v>
      </c>
      <c r="C80" s="54" t="str">
        <f>VLOOKUP(B80,'Уч дев'!$A$3:$H$520,2,FALSE)</f>
        <v>Чегодайкина Марина</v>
      </c>
      <c r="D80" s="95" t="str">
        <f>VLOOKUP(B80,'Уч дев'!$A$3:$H$520,3,FALSE)</f>
        <v>1997</v>
      </c>
      <c r="E80" s="45" t="str">
        <f>VLOOKUP(B80,'Уч дев'!$A$3:$H$520,4,FALSE)</f>
        <v>КМС</v>
      </c>
      <c r="F80" s="54" t="str">
        <f>VLOOKUP(B80,'Уч дев'!$A$3:$H$520,5,FALSE)</f>
        <v>Мордовия</v>
      </c>
      <c r="G80" s="73">
        <f>VLOOKUP(B80,'Уч дев'!$A$3:$H$520,6,FALSE)</f>
        <v>0</v>
      </c>
      <c r="H80" s="99" t="str">
        <f>VLOOKUP(B80,'Уч дев'!$A$3:$H$520,7,FALSE)</f>
        <v>СШОР им. П.Г.Болотникова, МГПИ</v>
      </c>
      <c r="I80" s="51" t="str">
        <f t="shared" si="9"/>
        <v>2:19,9</v>
      </c>
      <c r="J80" s="277">
        <f t="shared" si="10"/>
        <v>1</v>
      </c>
      <c r="K80" s="277"/>
      <c r="L80" s="307" t="s">
        <v>147</v>
      </c>
      <c r="M80" s="307" t="s">
        <v>791</v>
      </c>
      <c r="N80" s="308">
        <f t="shared" si="11"/>
        <v>219.9</v>
      </c>
      <c r="O80" s="280" t="str">
        <f>VLOOKUP(B80,'Уч дев'!$A$3:$H$520,8,FALSE)</f>
        <v>Запрялов В.А</v>
      </c>
      <c r="P80" s="5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311"/>
      <c r="AF80" s="311"/>
      <c r="AG80" s="311"/>
      <c r="AH80" s="311"/>
      <c r="AI80" s="311"/>
      <c r="AJ80" s="311"/>
      <c r="AK80" s="311"/>
    </row>
    <row r="81" spans="1:37" s="7" customFormat="1" ht="15" customHeight="1">
      <c r="A81" s="45">
        <v>3</v>
      </c>
      <c r="B81" s="53">
        <v>515</v>
      </c>
      <c r="C81" s="54" t="str">
        <f>VLOOKUP(B81,'Уч дев'!$A$3:$H$520,2,FALSE)</f>
        <v>Вавренюк  Мария</v>
      </c>
      <c r="D81" s="95">
        <f>VLOOKUP(B81,'Уч дев'!$A$3:$H$520,3,FALSE)</f>
        <v>1997</v>
      </c>
      <c r="E81" s="45">
        <f>VLOOKUP(B81,'Уч дев'!$A$3:$H$520,4,FALSE)</f>
        <v>1</v>
      </c>
      <c r="F81" s="54" t="str">
        <f>VLOOKUP(B81,'Уч дев'!$A$3:$H$520,5,FALSE)</f>
        <v>Самарская</v>
      </c>
      <c r="G81" s="73">
        <f>VLOOKUP(B81,'Уч дев'!$A$3:$H$520,6,FALSE)</f>
        <v>0</v>
      </c>
      <c r="H81" s="99" t="str">
        <f>VLOOKUP(B81,'Уч дев'!$A$3:$H$520,7,FALSE)</f>
        <v xml:space="preserve"> Самарский Университет, СДЮСШОР-2</v>
      </c>
      <c r="I81" s="51" t="str">
        <f t="shared" si="9"/>
        <v>2:20,5</v>
      </c>
      <c r="J81" s="277">
        <f t="shared" si="10"/>
        <v>1</v>
      </c>
      <c r="K81" s="277"/>
      <c r="L81" s="307" t="s">
        <v>147</v>
      </c>
      <c r="M81" s="307" t="s">
        <v>792</v>
      </c>
      <c r="N81" s="308">
        <f t="shared" si="11"/>
        <v>220.5</v>
      </c>
      <c r="O81" s="280" t="str">
        <f>VLOOKUP(B81,'Уч дев'!$A$3:$H$520,8,FALSE)</f>
        <v>Лобачева Е. Н.</v>
      </c>
      <c r="P81" s="298"/>
      <c r="Q81" s="312"/>
      <c r="R81" s="312"/>
      <c r="S81" s="312"/>
      <c r="T81" s="312"/>
      <c r="V81" s="5"/>
      <c r="W81" s="5"/>
      <c r="X81" s="5"/>
      <c r="AE81" s="111"/>
      <c r="AF81" s="111"/>
      <c r="AG81" s="111"/>
      <c r="AH81" s="111"/>
      <c r="AI81" s="111"/>
      <c r="AJ81" s="111"/>
      <c r="AK81" s="111"/>
    </row>
    <row r="82" spans="1:37" s="7" customFormat="1" ht="15" customHeight="1">
      <c r="A82" s="45">
        <v>4</v>
      </c>
      <c r="B82" s="53">
        <v>469</v>
      </c>
      <c r="C82" s="54" t="str">
        <f>VLOOKUP(B82,'Уч дев'!$A$3:$H$520,2,FALSE)</f>
        <v>Серова Анна</v>
      </c>
      <c r="D82" s="95" t="str">
        <f>VLOOKUP(B82,'Уч дев'!$A$3:$H$520,3,FALSE)</f>
        <v>1995</v>
      </c>
      <c r="E82" s="45" t="str">
        <f>VLOOKUP(B82,'Уч дев'!$A$3:$H$520,4,FALSE)</f>
        <v>КМС</v>
      </c>
      <c r="F82" s="54" t="str">
        <f>VLOOKUP(B82,'Уч дев'!$A$3:$H$520,5,FALSE)</f>
        <v xml:space="preserve">Самарская </v>
      </c>
      <c r="G82" s="73">
        <f>VLOOKUP(B82,'Уч дев'!$A$3:$H$520,6,FALSE)</f>
        <v>0</v>
      </c>
      <c r="H82" s="99" t="str">
        <f>VLOOKUP(B82,'Уч дев'!$A$3:$H$520,7,FALSE)</f>
        <v xml:space="preserve"> СДЮСШОР-2</v>
      </c>
      <c r="I82" s="51" t="str">
        <f t="shared" si="9"/>
        <v>2:26,2</v>
      </c>
      <c r="J82" s="277">
        <f t="shared" si="10"/>
        <v>2</v>
      </c>
      <c r="K82" s="277"/>
      <c r="L82" s="307" t="s">
        <v>147</v>
      </c>
      <c r="M82" s="307" t="s">
        <v>793</v>
      </c>
      <c r="N82" s="308">
        <f t="shared" si="11"/>
        <v>226.2</v>
      </c>
      <c r="O82" s="280" t="str">
        <f>VLOOKUP(B82,'Уч дев'!$A$3:$H$520,8,FALSE)</f>
        <v>Иванова Ю. С.</v>
      </c>
      <c r="P82" s="5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111"/>
      <c r="AF82" s="111"/>
      <c r="AG82" s="111"/>
      <c r="AH82" s="111"/>
      <c r="AI82" s="111"/>
      <c r="AJ82" s="111"/>
      <c r="AK82" s="111"/>
    </row>
    <row r="83" spans="1:37" s="7" customFormat="1" ht="15" customHeight="1">
      <c r="A83" s="45">
        <v>5</v>
      </c>
      <c r="B83" s="53">
        <v>530</v>
      </c>
      <c r="C83" s="54" t="str">
        <f>VLOOKUP(B83,'Уч дев'!$A$3:$H$520,2,FALSE)</f>
        <v>Чубенко Татьяна</v>
      </c>
      <c r="D83" s="95">
        <f>VLOOKUP(B83,'Уч дев'!$A$3:$H$520,3,FALSE)</f>
        <v>1996</v>
      </c>
      <c r="E83" s="45">
        <f>VLOOKUP(B83,'Уч дев'!$A$3:$H$520,4,FALSE)</f>
        <v>1</v>
      </c>
      <c r="F83" s="54" t="str">
        <f>VLOOKUP(B83,'Уч дев'!$A$3:$H$520,5,FALSE)</f>
        <v>Самарская</v>
      </c>
      <c r="G83" s="73">
        <f>VLOOKUP(B83,'Уч дев'!$A$3:$H$520,6,FALSE)</f>
        <v>0</v>
      </c>
      <c r="H83" s="99" t="str">
        <f>VLOOKUP(B83,'Уч дев'!$A$3:$H$520,7,FALSE)</f>
        <v xml:space="preserve"> Самарский Университет, СДЮСШОР-2</v>
      </c>
      <c r="I83" s="51" t="str">
        <f t="shared" si="9"/>
        <v>2:27,6</v>
      </c>
      <c r="J83" s="277">
        <f t="shared" si="10"/>
        <v>2</v>
      </c>
      <c r="K83" s="277"/>
      <c r="L83" s="307" t="s">
        <v>147</v>
      </c>
      <c r="M83" s="307" t="s">
        <v>794</v>
      </c>
      <c r="N83" s="308">
        <f t="shared" si="11"/>
        <v>227.6</v>
      </c>
      <c r="O83" s="297" t="str">
        <f>VLOOKUP(B83,'Уч дев'!$A$3:$H$520,8,FALSE)</f>
        <v>Кальбердин И. С., Зайцев И. С., Андронов Ю. В.</v>
      </c>
      <c r="P83" s="277"/>
      <c r="Q83" s="286"/>
      <c r="R83" s="286"/>
      <c r="S83" s="286"/>
      <c r="T83" s="286"/>
      <c r="V83" s="5"/>
      <c r="W83" s="5"/>
      <c r="X83" s="21"/>
      <c r="AE83" s="111"/>
      <c r="AF83" s="111"/>
      <c r="AG83" s="111"/>
      <c r="AH83" s="111"/>
      <c r="AI83" s="111"/>
      <c r="AJ83" s="111"/>
      <c r="AK83" s="111"/>
    </row>
    <row r="84" spans="1:37" s="7" customFormat="1" ht="15" customHeight="1">
      <c r="A84" s="45">
        <v>6</v>
      </c>
      <c r="B84" s="53">
        <v>15</v>
      </c>
      <c r="C84" s="54" t="str">
        <f>VLOOKUP(B84,'Уч дев'!$A$3:$H$520,2,FALSE)</f>
        <v>Пятахина Татьяна</v>
      </c>
      <c r="D84" s="95" t="str">
        <f>VLOOKUP(B84,'Уч дев'!$A$3:$H$520,3,FALSE)</f>
        <v>1997</v>
      </c>
      <c r="E84" s="45">
        <f>VLOOKUP(B84,'Уч дев'!$A$3:$H$520,4,FALSE)</f>
        <v>1</v>
      </c>
      <c r="F84" s="54" t="str">
        <f>VLOOKUP(B84,'Уч дев'!$A$3:$H$520,5,FALSE)</f>
        <v>Тамбовская</v>
      </c>
      <c r="G84" s="73">
        <f>VLOOKUP(B84,'Уч дев'!$A$3:$H$520,6,FALSE)</f>
        <v>0</v>
      </c>
      <c r="H84" s="99" t="str">
        <f>VLOOKUP(B84,'Уч дев'!$A$3:$H$520,7,FALSE)</f>
        <v>Мичуринский ГАУ</v>
      </c>
      <c r="I84" s="51" t="str">
        <f t="shared" si="9"/>
        <v>2:29,4</v>
      </c>
      <c r="J84" s="277">
        <f t="shared" si="10"/>
        <v>2</v>
      </c>
      <c r="K84" s="277"/>
      <c r="L84" s="307" t="s">
        <v>147</v>
      </c>
      <c r="M84" s="307" t="s">
        <v>795</v>
      </c>
      <c r="N84" s="308">
        <f t="shared" si="11"/>
        <v>229.4</v>
      </c>
      <c r="O84" s="280" t="str">
        <f>VLOOKUP(B84,'Уч дев'!$A$3:$H$520,8,FALSE)</f>
        <v>Мироненко В.И.</v>
      </c>
      <c r="P84" s="5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117"/>
      <c r="AF84" s="117"/>
      <c r="AG84" s="117"/>
      <c r="AH84" s="117"/>
      <c r="AI84" s="117"/>
      <c r="AJ84" s="117"/>
      <c r="AK84" s="117"/>
    </row>
    <row r="85" spans="1:37" s="7" customFormat="1" ht="15" customHeight="1">
      <c r="A85" s="45">
        <v>7</v>
      </c>
      <c r="B85" s="53">
        <v>388</v>
      </c>
      <c r="C85" s="54" t="str">
        <f>VLOOKUP(B85,'Уч дев'!$A$3:$H$520,2,FALSE)</f>
        <v>Мураева Мария</v>
      </c>
      <c r="D85" s="95" t="str">
        <f>VLOOKUP(B85,'Уч дев'!$A$3:$H$520,3,FALSE)</f>
        <v>1998</v>
      </c>
      <c r="E85" s="45"/>
      <c r="F85" s="54" t="str">
        <f>VLOOKUP(B85,'Уч дев'!$A$3:$H$520,5,FALSE)</f>
        <v>Пензенская</v>
      </c>
      <c r="G85" s="73">
        <f>VLOOKUP(B85,'Уч дев'!$A$3:$H$520,6,FALSE)</f>
        <v>0</v>
      </c>
      <c r="H85" s="99"/>
      <c r="I85" s="51" t="str">
        <f t="shared" si="9"/>
        <v>2:29,4</v>
      </c>
      <c r="J85" s="277">
        <f t="shared" si="10"/>
        <v>2</v>
      </c>
      <c r="K85" s="277"/>
      <c r="L85" s="307" t="s">
        <v>147</v>
      </c>
      <c r="M85" s="307" t="s">
        <v>795</v>
      </c>
      <c r="N85" s="308">
        <f t="shared" si="11"/>
        <v>229.4</v>
      </c>
      <c r="O85" s="280" t="str">
        <f>VLOOKUP(B85,'Уч дев'!$A$3:$H$520,8,FALSE)</f>
        <v>Сопруненко В.П, Акатьев В.В</v>
      </c>
      <c r="P85" s="5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111"/>
      <c r="AF85" s="111"/>
      <c r="AG85" s="111"/>
      <c r="AH85" s="111"/>
      <c r="AI85" s="111"/>
      <c r="AJ85" s="111"/>
      <c r="AK85" s="111"/>
    </row>
    <row r="86" spans="1:37" s="5" customFormat="1" ht="15" customHeight="1">
      <c r="A86" s="45">
        <v>8</v>
      </c>
      <c r="B86" s="53">
        <v>127</v>
      </c>
      <c r="C86" s="54" t="str">
        <f>VLOOKUP(B86,'Уч дев'!$A$3:$H$520,2,FALSE)</f>
        <v>Емелина Наталья</v>
      </c>
      <c r="D86" s="95" t="str">
        <f>VLOOKUP(B86,'Уч дев'!$A$3:$H$520,3,FALSE)</f>
        <v>1997</v>
      </c>
      <c r="E86" s="45">
        <f>VLOOKUP(B86,'Уч дев'!$A$3:$H$520,4,FALSE)</f>
        <v>2</v>
      </c>
      <c r="F86" s="54" t="str">
        <f>VLOOKUP(B86,'Уч дев'!$A$3:$H$520,5,FALSE)</f>
        <v>Пензенская</v>
      </c>
      <c r="G86" s="73">
        <f>VLOOKUP(B86,'Уч дев'!$A$3:$H$520,6,FALSE)</f>
        <v>0</v>
      </c>
      <c r="H86" s="99" t="str">
        <f>VLOOKUP(B86,'Уч дев'!$A$3:$H$520,7,FALSE)</f>
        <v>ПГУ</v>
      </c>
      <c r="I86" s="51" t="str">
        <f t="shared" si="9"/>
        <v>2:36,6</v>
      </c>
      <c r="J86" s="277">
        <f t="shared" si="10"/>
        <v>3</v>
      </c>
      <c r="K86" s="277"/>
      <c r="L86" s="307" t="s">
        <v>147</v>
      </c>
      <c r="M86" s="307" t="s">
        <v>796</v>
      </c>
      <c r="N86" s="308">
        <f t="shared" si="11"/>
        <v>236.6</v>
      </c>
      <c r="O86" s="280" t="str">
        <f>VLOOKUP(B86,'Уч дев'!$A$3:$H$520,8,FALSE)</f>
        <v>Новинская С.Г.</v>
      </c>
      <c r="P86" s="277"/>
      <c r="Q86" s="286"/>
      <c r="R86" s="286"/>
      <c r="S86" s="286"/>
      <c r="T86" s="286"/>
      <c r="U86" s="7"/>
      <c r="X86" s="21"/>
      <c r="Y86" s="7"/>
      <c r="Z86" s="7"/>
      <c r="AA86" s="7"/>
      <c r="AB86" s="7"/>
      <c r="AC86" s="7"/>
      <c r="AD86" s="7"/>
      <c r="AE86" s="117"/>
      <c r="AF86" s="117"/>
      <c r="AG86" s="117"/>
      <c r="AH86" s="117"/>
      <c r="AI86" s="117"/>
      <c r="AJ86" s="117"/>
      <c r="AK86" s="117"/>
    </row>
  </sheetData>
  <sheetProtection password="C628" sheet="1" objects="1" scenarios="1" formatCells="0" formatColumns="0" formatRows="0" insertColumns="0" insertRows="0" insertHyperlinks="0" deleteColumns="0" deleteRows="0"/>
  <sortState ref="A35:AK59">
    <sortCondition ref="N35:N59"/>
  </sortState>
  <customSheetViews>
    <customSheetView guid="{948F6758-08EB-455E-9DF2-723DFC2E4E47}" showPageBreaks="1" printArea="1" hiddenColumns="1" view="pageBreakPreview">
      <selection activeCell="H78" sqref="H78"/>
      <rowBreaks count="2" manualBreakCount="2">
        <brk id="30" max="16383" man="1"/>
        <brk id="59" max="14" man="1"/>
      </rowBreaks>
      <colBreaks count="3" manualBreakCount="3">
        <brk id="15" max="1048575" man="1"/>
        <brk id="17" max="108" man="1"/>
        <brk id="31" max="108" man="1"/>
      </colBreaks>
      <pageMargins left="0.2" right="0.15748031496062992" top="0.15748031496062992" bottom="0.15748031496062992" header="0.15748031496062992" footer="0.15748031496062992"/>
      <printOptions horizontalCentered="1"/>
      <pageSetup paperSize="9" fitToHeight="2" orientation="landscape" r:id="rId1"/>
      <headerFooter alignWithMargins="0"/>
    </customSheetView>
    <customSheetView guid="{AB6DF331-6F3D-4A04-9B31-9285668B630A}" showPageBreaks="1" fitToPage="1" view="pageBreakPreview">
      <selection activeCell="A9" sqref="A9:IV9"/>
      <colBreaks count="2" manualBreakCount="2">
        <brk id="17" max="50" man="1"/>
        <brk id="31" max="108" man="1"/>
      </colBreaks>
      <pageMargins left="0.19685039370078741" right="0.15748031496062992" top="0.15748031496062992" bottom="0.15748031496062992" header="0.15748031496062992" footer="0.15748031496062992"/>
      <printOptions horizontalCentered="1"/>
      <pageSetup paperSize="9" scale="38" orientation="portrait" r:id="rId2"/>
      <headerFooter alignWithMargins="0"/>
    </customSheetView>
    <customSheetView guid="{2CB5C6AB-8CA4-4A12-8C86-30C44E11A564}" showPageBreaks="1" fitToPage="1" printArea="1" hiddenColumns="1" view="pageBreakPreview">
      <selection activeCell="A30" sqref="A30:IV30"/>
      <pageMargins left="0.15748031496062992" right="0.19685039370078741" top="0.15748031496062992" bottom="0.15748031496062992" header="0.15748031496062992" footer="0.15748031496062992"/>
      <printOptions horizontalCentered="1"/>
      <pageSetup paperSize="9" scale="94" orientation="landscape" r:id="rId3"/>
      <headerFooter alignWithMargins="0"/>
    </customSheetView>
    <customSheetView guid="{A52F393E-587E-40A2-B224-F36DC3F0F66D}" showPageBreaks="1" printArea="1" hiddenColumns="1" view="pageBreakPreview" topLeftCell="D43">
      <selection activeCell="D37" sqref="A37:IV37"/>
      <colBreaks count="2" manualBreakCount="2">
        <brk id="17" max="63" man="1"/>
        <brk id="31" max="108" man="1"/>
      </colBreaks>
      <pageMargins left="0.2" right="0.15748031496062992" top="0.15748031496062992" bottom="0.15748031496062992" header="0.15748031496062992" footer="0.15748031496062992"/>
      <printOptions horizontalCentered="1"/>
      <pageSetup paperSize="9" fitToHeight="2" orientation="landscape" r:id="rId4"/>
      <headerFooter alignWithMargins="0"/>
    </customSheetView>
    <customSheetView guid="{4654A10B-BF2C-4F91-B821-84CF341F9FF3}" scale="110" showPageBreaks="1" printArea="1" hiddenColumns="1" view="pageBreakPreview" topLeftCell="A74">
      <selection activeCell="H89" sqref="H89"/>
      <rowBreaks count="1" manualBreakCount="1">
        <brk id="59" max="19" man="1"/>
      </rowBreaks>
      <pageMargins left="0.15748031496062992" right="0.19685039370078741" top="0.15748031496062992" bottom="0.15748031496062992" header="0.15748031496062992" footer="0.15748031496062992"/>
      <printOptions horizontalCentered="1"/>
      <pageSetup paperSize="9" scale="70" orientation="portrait" r:id="rId5"/>
      <headerFooter alignWithMargins="0"/>
    </customSheetView>
    <customSheetView guid="{E05EE54E-E471-44B0-925C-BA927179E512}" showPageBreaks="1" printArea="1" hiddenColumns="1" view="pageBreakPreview">
      <selection activeCell="H78" sqref="H78"/>
      <rowBreaks count="2" manualBreakCount="2">
        <brk id="30" max="16383" man="1"/>
        <brk id="59" max="14" man="1"/>
      </rowBreaks>
      <colBreaks count="3" manualBreakCount="3">
        <brk id="15" max="1048575" man="1"/>
        <brk id="17" max="108" man="1"/>
        <brk id="31" max="108" man="1"/>
      </colBreaks>
      <pageMargins left="0.2" right="0.15748031496062992" top="0.15748031496062992" bottom="0.15748031496062992" header="0.15748031496062992" footer="0.15748031496062992"/>
      <printOptions horizontalCentered="1"/>
      <pageSetup paperSize="9" fitToHeight="2" orientation="landscape" r:id="rId6"/>
      <headerFooter alignWithMargins="0"/>
    </customSheetView>
  </customSheetViews>
  <mergeCells count="27">
    <mergeCell ref="O6:T6"/>
    <mergeCell ref="D6:N6"/>
    <mergeCell ref="A8:T8"/>
    <mergeCell ref="I33:N33"/>
    <mergeCell ref="P33:Q33"/>
    <mergeCell ref="R33:T33"/>
    <mergeCell ref="A31:T31"/>
    <mergeCell ref="O9:Q9"/>
    <mergeCell ref="A1:T1"/>
    <mergeCell ref="A2:T2"/>
    <mergeCell ref="A3:T3"/>
    <mergeCell ref="A5:T5"/>
    <mergeCell ref="A4:T4"/>
    <mergeCell ref="A7:T7"/>
    <mergeCell ref="I9:N9"/>
    <mergeCell ref="A32:T32"/>
    <mergeCell ref="P10:R10"/>
    <mergeCell ref="I62:K62"/>
    <mergeCell ref="P62:Q62"/>
    <mergeCell ref="A60:T60"/>
    <mergeCell ref="A61:T61"/>
    <mergeCell ref="P34:R34"/>
    <mergeCell ref="P78:R78"/>
    <mergeCell ref="A75:T75"/>
    <mergeCell ref="A76:T76"/>
    <mergeCell ref="I77:N77"/>
    <mergeCell ref="O77:Q77"/>
  </mergeCells>
  <phoneticPr fontId="7" type="noConversion"/>
  <printOptions horizontalCentered="1"/>
  <pageMargins left="0.19685039370078741" right="0.15748031496062992" top="0.15748031496062992" bottom="0.15748031496062992" header="0.15748031496062992" footer="0.15748031496062992"/>
  <pageSetup paperSize="9" scale="99" fitToHeight="3" orientation="landscape" r:id="rId7"/>
  <headerFooter alignWithMargins="0"/>
  <rowBreaks count="2" manualBreakCount="2">
    <brk id="24" max="14" man="1"/>
    <brk id="54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D54FE3"/>
  </sheetPr>
  <dimension ref="A1:AK218"/>
  <sheetViews>
    <sheetView view="pageBreakPreview" zoomScaleSheetLayoutView="100" workbookViewId="0">
      <selection activeCell="F38" sqref="F38"/>
    </sheetView>
  </sheetViews>
  <sheetFormatPr defaultRowHeight="12.75"/>
  <cols>
    <col min="1" max="1" width="6.42578125" style="15" customWidth="1"/>
    <col min="2" max="2" width="4.7109375" style="13" hidden="1" customWidth="1"/>
    <col min="3" max="3" width="25" style="6" customWidth="1"/>
    <col min="4" max="4" width="9.7109375" style="90" customWidth="1"/>
    <col min="5" max="5" width="7.28515625" style="13" hidden="1" customWidth="1"/>
    <col min="6" max="6" width="18.28515625" style="9" customWidth="1"/>
    <col min="7" max="7" width="11.5703125" style="74" hidden="1" customWidth="1"/>
    <col min="8" max="8" width="25.5703125" style="68" customWidth="1"/>
    <col min="9" max="9" width="8.42578125" style="52" customWidth="1"/>
    <col min="10" max="10" width="7.28515625" style="13" customWidth="1"/>
    <col min="11" max="11" width="6" style="13" customWidth="1"/>
    <col min="12" max="13" width="6" style="46" hidden="1" customWidth="1"/>
    <col min="14" max="14" width="6.42578125" style="46" hidden="1" customWidth="1"/>
    <col min="15" max="15" width="36.5703125" style="6" customWidth="1"/>
    <col min="16" max="16" width="4" style="13" hidden="1" customWidth="1"/>
    <col min="17" max="18" width="4" style="6" hidden="1" customWidth="1"/>
    <col min="19" max="19" width="7.28515625" style="6" hidden="1" customWidth="1"/>
    <col min="20" max="20" width="5.5703125" style="6" hidden="1" customWidth="1"/>
    <col min="21" max="29" width="5.42578125" style="6" hidden="1" customWidth="1"/>
    <col min="30" max="30" width="0" style="6" hidden="1" customWidth="1"/>
    <col min="31" max="37" width="3" style="13" hidden="1" customWidth="1"/>
    <col min="38" max="16384" width="9.140625" style="6"/>
  </cols>
  <sheetData>
    <row r="1" spans="1:37" ht="15.75" customHeight="1">
      <c r="A1" s="369" t="str">
        <f>'60 дев'!A1:U1</f>
        <v>Министерство физической культуры и спорта Пензенской области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58">
        <v>408</v>
      </c>
      <c r="V1" s="58">
        <v>419.1</v>
      </c>
      <c r="W1" s="58">
        <v>437.1</v>
      </c>
      <c r="X1" s="58">
        <v>457.1</v>
      </c>
      <c r="Y1" s="58">
        <v>517.1</v>
      </c>
      <c r="Z1" s="58">
        <v>542.1</v>
      </c>
      <c r="AA1" s="58">
        <v>607.1</v>
      </c>
      <c r="AB1" s="58">
        <v>627.1</v>
      </c>
      <c r="AC1" s="58">
        <v>712.1</v>
      </c>
      <c r="AE1" s="58">
        <v>10</v>
      </c>
      <c r="AF1" s="58">
        <v>7</v>
      </c>
      <c r="AG1" s="58">
        <v>4</v>
      </c>
      <c r="AH1" s="58">
        <v>3</v>
      </c>
      <c r="AI1" s="58">
        <v>2</v>
      </c>
      <c r="AJ1" s="58">
        <v>1</v>
      </c>
      <c r="AK1" s="58">
        <v>0</v>
      </c>
    </row>
    <row r="2" spans="1:37" ht="15.75" customHeight="1">
      <c r="A2" s="354" t="s">
        <v>49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58" t="s">
        <v>16</v>
      </c>
      <c r="V2" s="58" t="s">
        <v>15</v>
      </c>
      <c r="W2" s="58">
        <v>1</v>
      </c>
      <c r="X2" s="58">
        <v>2</v>
      </c>
      <c r="Y2" s="58">
        <v>3</v>
      </c>
      <c r="Z2" s="58" t="s">
        <v>19</v>
      </c>
      <c r="AA2" s="58" t="s">
        <v>20</v>
      </c>
      <c r="AB2" s="58" t="s">
        <v>21</v>
      </c>
      <c r="AC2" s="58" t="s">
        <v>31</v>
      </c>
      <c r="AE2" s="58">
        <v>1</v>
      </c>
      <c r="AF2" s="58">
        <v>2</v>
      </c>
      <c r="AG2" s="58">
        <v>3</v>
      </c>
      <c r="AH2" s="58">
        <v>4</v>
      </c>
      <c r="AI2" s="58">
        <v>5</v>
      </c>
      <c r="AJ2" s="58">
        <v>6</v>
      </c>
      <c r="AK2" s="58">
        <v>7</v>
      </c>
    </row>
    <row r="3" spans="1:37" s="16" customFormat="1" ht="11.25" customHeight="1">
      <c r="A3" s="354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V3" s="36"/>
      <c r="AE3" s="12"/>
      <c r="AF3" s="12"/>
      <c r="AG3" s="12"/>
      <c r="AH3" s="12"/>
      <c r="AI3" s="12"/>
      <c r="AJ3" s="12"/>
      <c r="AK3" s="12"/>
    </row>
    <row r="4" spans="1:37" s="16" customFormat="1" ht="17.25" customHeight="1">
      <c r="A4" s="352" t="s">
        <v>747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55"/>
      <c r="V4" s="60"/>
      <c r="W4" s="55"/>
      <c r="X4" s="55"/>
      <c r="Y4" s="60"/>
      <c r="Z4" s="55"/>
      <c r="AA4" s="55"/>
      <c r="AB4" s="60"/>
      <c r="AC4" s="55"/>
      <c r="AD4" s="55"/>
      <c r="AE4" s="60"/>
      <c r="AF4" s="55"/>
      <c r="AG4" s="55"/>
      <c r="AH4" s="60"/>
      <c r="AI4" s="55"/>
      <c r="AJ4" s="55"/>
      <c r="AK4" s="55"/>
    </row>
    <row r="5" spans="1:37" s="16" customFormat="1" ht="31.5" customHeight="1">
      <c r="A5" s="355" t="s">
        <v>77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55"/>
      <c r="V5" s="60"/>
      <c r="W5" s="55"/>
      <c r="X5" s="55"/>
      <c r="Y5" s="55"/>
      <c r="Z5" s="55"/>
      <c r="AA5" s="55"/>
      <c r="AB5" s="55"/>
      <c r="AC5" s="55"/>
      <c r="AD5" s="55"/>
      <c r="AE5" s="60"/>
      <c r="AF5" s="55"/>
      <c r="AG5" s="55"/>
      <c r="AH5" s="60"/>
      <c r="AI5" s="55"/>
      <c r="AJ5" s="55"/>
      <c r="AK5" s="55"/>
    </row>
    <row r="6" spans="1:37" s="16" customFormat="1" ht="15.75" customHeight="1">
      <c r="A6" s="14"/>
      <c r="B6" s="12"/>
      <c r="C6" s="19" t="s">
        <v>1</v>
      </c>
      <c r="D6" s="359" t="s">
        <v>58</v>
      </c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 t="s">
        <v>78</v>
      </c>
      <c r="P6" s="359"/>
      <c r="Q6" s="359"/>
      <c r="R6" s="359"/>
      <c r="S6" s="359"/>
      <c r="T6" s="359"/>
      <c r="U6" s="84"/>
      <c r="V6" s="88"/>
      <c r="W6" s="84"/>
      <c r="X6" s="84"/>
      <c r="Y6" s="88"/>
      <c r="Z6" s="84"/>
      <c r="AA6" s="84"/>
      <c r="AB6" s="88"/>
      <c r="AC6" s="84"/>
      <c r="AD6" s="84"/>
      <c r="AE6" s="55"/>
      <c r="AF6" s="55"/>
      <c r="AG6" s="55"/>
      <c r="AH6" s="55"/>
      <c r="AI6" s="55"/>
      <c r="AJ6" s="55"/>
      <c r="AK6" s="55"/>
    </row>
    <row r="7" spans="1:37" s="16" customFormat="1" ht="15.75" customHeight="1">
      <c r="A7" s="352" t="s">
        <v>72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2"/>
      <c r="Q7" s="352"/>
      <c r="R7" s="352"/>
      <c r="S7" s="352"/>
      <c r="T7" s="352"/>
      <c r="U7" s="60"/>
      <c r="V7" s="55"/>
      <c r="W7" s="55"/>
      <c r="X7" s="55"/>
      <c r="Y7" s="55"/>
      <c r="Z7" s="55"/>
      <c r="AA7" s="55"/>
      <c r="AB7" s="55"/>
      <c r="AC7" s="55"/>
      <c r="AD7" s="55"/>
      <c r="AE7" s="60"/>
      <c r="AF7" s="55"/>
      <c r="AG7" s="55"/>
      <c r="AH7" s="60"/>
      <c r="AI7" s="55"/>
      <c r="AJ7" s="55"/>
      <c r="AK7" s="55"/>
    </row>
    <row r="8" spans="1:37" s="16" customFormat="1" ht="15.75" customHeight="1">
      <c r="A8" s="361" t="s">
        <v>61</v>
      </c>
      <c r="B8" s="361"/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60"/>
      <c r="V8" s="60"/>
      <c r="W8" s="5"/>
      <c r="X8" s="21"/>
      <c r="Y8" s="72"/>
      <c r="Z8" s="72"/>
      <c r="AA8" s="72"/>
      <c r="AB8" s="72"/>
      <c r="AC8" s="72"/>
      <c r="AD8" s="72"/>
      <c r="AE8" s="55"/>
      <c r="AF8" s="55"/>
      <c r="AG8" s="55"/>
      <c r="AH8" s="55"/>
      <c r="AI8" s="55"/>
      <c r="AJ8" s="55"/>
      <c r="AK8" s="55"/>
    </row>
    <row r="9" spans="1:37" s="26" customFormat="1" ht="13.5" customHeight="1">
      <c r="A9" s="30"/>
      <c r="B9" s="56"/>
      <c r="C9" s="33"/>
      <c r="D9" s="93"/>
      <c r="E9" s="32"/>
      <c r="F9" s="29"/>
      <c r="G9" s="76"/>
      <c r="H9" s="69"/>
      <c r="I9" s="367" t="s">
        <v>52</v>
      </c>
      <c r="J9" s="367"/>
      <c r="K9" s="367"/>
      <c r="L9" s="367"/>
      <c r="M9" s="367"/>
      <c r="N9" s="367"/>
      <c r="O9" s="357" t="s">
        <v>592</v>
      </c>
      <c r="P9" s="357"/>
      <c r="Q9" s="357"/>
      <c r="R9" s="357" t="s">
        <v>592</v>
      </c>
      <c r="S9" s="357"/>
      <c r="T9" s="357"/>
      <c r="U9" s="38"/>
      <c r="V9" s="5"/>
      <c r="W9" s="5"/>
      <c r="X9" s="21"/>
      <c r="Y9" s="86"/>
      <c r="Z9" s="86"/>
      <c r="AA9" s="86"/>
      <c r="AB9" s="86"/>
      <c r="AC9" s="86"/>
      <c r="AD9" s="86"/>
      <c r="AE9" s="84"/>
      <c r="AF9" s="84"/>
      <c r="AG9" s="84"/>
      <c r="AH9" s="84"/>
      <c r="AI9" s="84"/>
      <c r="AJ9" s="84"/>
      <c r="AK9" s="84"/>
    </row>
    <row r="10" spans="1:37" s="27" customFormat="1" ht="28.5" customHeight="1">
      <c r="A10" s="255" t="s">
        <v>2</v>
      </c>
      <c r="B10" s="255" t="s">
        <v>25</v>
      </c>
      <c r="C10" s="255" t="s">
        <v>3</v>
      </c>
      <c r="D10" s="254" t="s">
        <v>4</v>
      </c>
      <c r="E10" s="255" t="s">
        <v>5</v>
      </c>
      <c r="F10" s="255" t="s">
        <v>6</v>
      </c>
      <c r="G10" s="255" t="s">
        <v>7</v>
      </c>
      <c r="H10" s="205" t="s">
        <v>8</v>
      </c>
      <c r="I10" s="78" t="s">
        <v>10</v>
      </c>
      <c r="J10" s="256" t="s">
        <v>18</v>
      </c>
      <c r="K10" s="256" t="s">
        <v>57</v>
      </c>
      <c r="L10" s="77" t="s">
        <v>32</v>
      </c>
      <c r="M10" s="77" t="s">
        <v>33</v>
      </c>
      <c r="N10" s="110" t="s">
        <v>34</v>
      </c>
      <c r="O10" s="102" t="s">
        <v>11</v>
      </c>
      <c r="P10" s="356" t="s">
        <v>12</v>
      </c>
      <c r="Q10" s="356"/>
      <c r="R10" s="356"/>
      <c r="S10" s="275" t="s">
        <v>13</v>
      </c>
      <c r="T10" s="276" t="s">
        <v>2</v>
      </c>
      <c r="U10" s="100"/>
      <c r="V10" s="39"/>
      <c r="W10" s="39"/>
      <c r="X10" s="40"/>
      <c r="AE10" s="55"/>
      <c r="AF10" s="55"/>
      <c r="AG10" s="55"/>
      <c r="AH10" s="55"/>
      <c r="AI10" s="55"/>
      <c r="AJ10" s="55"/>
      <c r="AK10" s="55"/>
    </row>
    <row r="11" spans="1:37" s="7" customFormat="1" ht="15" customHeight="1">
      <c r="A11" s="45">
        <v>1</v>
      </c>
      <c r="B11" s="53">
        <v>353</v>
      </c>
      <c r="C11" s="54" t="str">
        <f>VLOOKUP(B11,'Уч дев'!$A$3:$H$520,2,FALSE)</f>
        <v>Тихонова Дарья</v>
      </c>
      <c r="D11" s="95" t="str">
        <f>VLOOKUP(B11,'Уч дев'!$A$3:$H$520,3,FALSE)</f>
        <v>2004</v>
      </c>
      <c r="E11" s="45">
        <f>VLOOKUP(B11,'Уч дев'!$A$3:$H$520,4,FALSE)</f>
        <v>0</v>
      </c>
      <c r="F11" s="54" t="str">
        <f>VLOOKUP(B11,'Уч дев'!$A$3:$H$520,5,FALSE)</f>
        <v>Пензенская</v>
      </c>
      <c r="G11" s="73">
        <f>VLOOKUP(B11,'Уч дев'!$A$3:$H$520,6,FALSE)</f>
        <v>0</v>
      </c>
      <c r="H11" s="99" t="str">
        <f>VLOOKUP(B11,'Уч дев'!$A$3:$H$520,7,FALSE)</f>
        <v>Дюсш Мокшан</v>
      </c>
      <c r="I11" s="51" t="str">
        <f t="shared" ref="I11:I20" si="0">CONCATENATE(L11,":",M11)</f>
        <v>4:54,2</v>
      </c>
      <c r="J11" s="277">
        <f t="shared" ref="J11:J19" si="1">LOOKUP(N11,$U$1:$AC$1,$U$2:$AC$2)</f>
        <v>1</v>
      </c>
      <c r="K11" s="277" t="s">
        <v>746</v>
      </c>
      <c r="L11" s="307" t="s">
        <v>600</v>
      </c>
      <c r="M11" s="307" t="s">
        <v>716</v>
      </c>
      <c r="N11" s="308">
        <f t="shared" ref="N11:N20" si="2">(L11*100)+M11</f>
        <v>454.2</v>
      </c>
      <c r="O11" s="280" t="str">
        <f>VLOOKUP(B11,'Уч дев'!$A$3:$H$520,8,FALSE)</f>
        <v>Дудченко Д.А</v>
      </c>
      <c r="P11" s="5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111"/>
      <c r="AF11" s="111"/>
      <c r="AG11" s="111"/>
      <c r="AH11" s="111"/>
      <c r="AI11" s="111"/>
      <c r="AJ11" s="111"/>
      <c r="AK11" s="111"/>
    </row>
    <row r="12" spans="1:37" s="7" customFormat="1" ht="15" customHeight="1">
      <c r="A12" s="45">
        <v>2</v>
      </c>
      <c r="B12" s="53">
        <v>146</v>
      </c>
      <c r="C12" s="54" t="str">
        <f>VLOOKUP(B12,'Уч дев'!$A$3:$H$520,2,FALSE)</f>
        <v xml:space="preserve">Платонова Анастасия </v>
      </c>
      <c r="D12" s="95" t="str">
        <f>VLOOKUP(B12,'Уч дев'!$A$3:$H$520,3,FALSE)</f>
        <v>2003</v>
      </c>
      <c r="E12" s="45" t="str">
        <f>VLOOKUP(B12,'Уч дев'!$A$3:$H$520,4,FALSE)</f>
        <v>1</v>
      </c>
      <c r="F12" s="54" t="str">
        <f>VLOOKUP(B12,'Уч дев'!$A$3:$H$520,5,FALSE)</f>
        <v>Пензенская</v>
      </c>
      <c r="G12" s="73">
        <f>VLOOKUP(B12,'Уч дев'!$A$3:$H$520,6,FALSE)</f>
        <v>0</v>
      </c>
      <c r="H12" s="99" t="str">
        <f>VLOOKUP(B12,'Уч дев'!$A$3:$H$520,7,FALSE)</f>
        <v>КСШОР</v>
      </c>
      <c r="I12" s="51" t="str">
        <f t="shared" si="0"/>
        <v>4:55,4</v>
      </c>
      <c r="J12" s="277">
        <f t="shared" si="1"/>
        <v>1</v>
      </c>
      <c r="K12" s="277">
        <v>10</v>
      </c>
      <c r="L12" s="307" t="s">
        <v>600</v>
      </c>
      <c r="M12" s="307" t="s">
        <v>717</v>
      </c>
      <c r="N12" s="308">
        <f t="shared" si="2"/>
        <v>455.4</v>
      </c>
      <c r="O12" s="280" t="str">
        <f>VLOOKUP(B12,'Уч дев'!$A$3:$H$520,8,FALSE)</f>
        <v>Андреев В.В. Кузнецов В.Б.</v>
      </c>
      <c r="P12" s="277"/>
      <c r="Q12" s="286"/>
      <c r="R12" s="286"/>
      <c r="S12" s="286"/>
      <c r="T12" s="286"/>
      <c r="V12" s="5"/>
      <c r="W12" s="5"/>
      <c r="X12" s="21"/>
      <c r="AE12" s="111"/>
      <c r="AF12" s="111"/>
      <c r="AG12" s="111"/>
      <c r="AH12" s="111"/>
      <c r="AI12" s="111"/>
      <c r="AJ12" s="111"/>
      <c r="AK12" s="111"/>
    </row>
    <row r="13" spans="1:37" s="7" customFormat="1" ht="15" customHeight="1">
      <c r="A13" s="45">
        <v>3</v>
      </c>
      <c r="B13" s="53">
        <v>541</v>
      </c>
      <c r="C13" s="54" t="str">
        <f>VLOOKUP(B13,'Уч дев'!$A$3:$H$520,2,FALSE)</f>
        <v>Самойлова Юлия</v>
      </c>
      <c r="D13" s="95" t="str">
        <f>VLOOKUP(B13,'Уч дев'!$A$3:$H$520,3,FALSE)</f>
        <v>2003</v>
      </c>
      <c r="E13" s="45">
        <f>VLOOKUP(B13,'Уч дев'!$A$3:$H$520,4,FALSE)</f>
        <v>2</v>
      </c>
      <c r="F13" s="54" t="str">
        <f>VLOOKUP(B13,'Уч дев'!$A$3:$H$520,5,FALSE)</f>
        <v>Самарская</v>
      </c>
      <c r="G13" s="73">
        <f>VLOOKUP(B13,'Уч дев'!$A$3:$H$520,6,FALSE)</f>
        <v>0</v>
      </c>
      <c r="H13" s="99" t="str">
        <f>VLOOKUP(B13,'Уч дев'!$A$3:$H$520,7,FALSE)</f>
        <v xml:space="preserve"> СДЮСШОР-2</v>
      </c>
      <c r="I13" s="51" t="str">
        <f t="shared" si="0"/>
        <v>4:57,4</v>
      </c>
      <c r="J13" s="277">
        <f t="shared" si="1"/>
        <v>2</v>
      </c>
      <c r="K13" s="277" t="s">
        <v>746</v>
      </c>
      <c r="L13" s="307" t="s">
        <v>600</v>
      </c>
      <c r="M13" s="307" t="s">
        <v>718</v>
      </c>
      <c r="N13" s="308">
        <f t="shared" si="2"/>
        <v>457.4</v>
      </c>
      <c r="O13" s="280" t="str">
        <f>VLOOKUP(B13,'Уч дев'!$A$3:$H$520,8,FALSE)</f>
        <v>Зайцев И. С., Андронов Ю.В.</v>
      </c>
      <c r="P13" s="5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117"/>
      <c r="AF13" s="117"/>
      <c r="AG13" s="117"/>
      <c r="AH13" s="117"/>
      <c r="AI13" s="117"/>
      <c r="AJ13" s="117"/>
      <c r="AK13" s="117"/>
    </row>
    <row r="14" spans="1:37" s="7" customFormat="1" ht="15" customHeight="1">
      <c r="A14" s="45">
        <v>4</v>
      </c>
      <c r="B14" s="53" t="s">
        <v>561</v>
      </c>
      <c r="C14" s="54" t="str">
        <f>VLOOKUP(B14,'Уч дев'!$A$3:$H$520,2,FALSE)</f>
        <v>Каримова Валерия</v>
      </c>
      <c r="D14" s="95" t="str">
        <f>VLOOKUP(B14,'Уч дев'!$A$3:$H$520,3,FALSE)</f>
        <v>2003</v>
      </c>
      <c r="E14" s="45">
        <f>VLOOKUP(B14,'Уч дев'!$A$3:$H$520,4,FALSE)</f>
        <v>0</v>
      </c>
      <c r="F14" s="54" t="str">
        <f>VLOOKUP(B14,'Уч дев'!$A$3:$H$520,5,FALSE)</f>
        <v>Пензенская</v>
      </c>
      <c r="G14" s="73">
        <f>VLOOKUP(B14,'Уч дев'!$A$3:$H$520,6,FALSE)</f>
        <v>0</v>
      </c>
      <c r="H14" s="99" t="str">
        <f>VLOOKUP(B14,'Уч дев'!$A$3:$H$520,7,FALSE)</f>
        <v>ДЮСШ</v>
      </c>
      <c r="I14" s="51" t="str">
        <f t="shared" si="0"/>
        <v>5:00,7</v>
      </c>
      <c r="J14" s="277">
        <f t="shared" si="1"/>
        <v>2</v>
      </c>
      <c r="K14" s="277" t="s">
        <v>746</v>
      </c>
      <c r="L14" s="307" t="s">
        <v>601</v>
      </c>
      <c r="M14" s="307" t="s">
        <v>719</v>
      </c>
      <c r="N14" s="308">
        <f t="shared" si="2"/>
        <v>500.7</v>
      </c>
      <c r="O14" s="280" t="str">
        <f>VLOOKUP(B14,'Уч дев'!$A$3:$H$520,8,FALSE)</f>
        <v>Димаев Р.Р</v>
      </c>
      <c r="P14" s="298"/>
      <c r="Q14" s="312"/>
      <c r="R14" s="312"/>
      <c r="S14" s="312"/>
      <c r="T14" s="312"/>
      <c r="V14" s="5"/>
      <c r="W14" s="5"/>
      <c r="X14" s="5"/>
      <c r="AE14" s="111"/>
      <c r="AF14" s="111"/>
      <c r="AG14" s="111"/>
      <c r="AH14" s="111"/>
      <c r="AI14" s="111"/>
      <c r="AJ14" s="111"/>
      <c r="AK14" s="111"/>
    </row>
    <row r="15" spans="1:37" s="7" customFormat="1" ht="15" customHeight="1">
      <c r="A15" s="45">
        <v>5</v>
      </c>
      <c r="B15" s="53">
        <v>145</v>
      </c>
      <c r="C15" s="54" t="str">
        <f>VLOOKUP(B15,'Уч дев'!$A$3:$H$520,2,FALSE)</f>
        <v xml:space="preserve">Валялкина Елизавета </v>
      </c>
      <c r="D15" s="95" t="str">
        <f>VLOOKUP(B15,'Уч дев'!$A$3:$H$520,3,FALSE)</f>
        <v>2004</v>
      </c>
      <c r="E15" s="45" t="str">
        <f>VLOOKUP(B15,'Уч дев'!$A$3:$H$520,4,FALSE)</f>
        <v>3</v>
      </c>
      <c r="F15" s="54" t="str">
        <f>VLOOKUP(B15,'Уч дев'!$A$3:$H$520,5,FALSE)</f>
        <v>Пензенская</v>
      </c>
      <c r="G15" s="73">
        <f>VLOOKUP(B15,'Уч дев'!$A$3:$H$520,6,FALSE)</f>
        <v>0</v>
      </c>
      <c r="H15" s="99" t="str">
        <f>VLOOKUP(B15,'Уч дев'!$A$3:$H$520,7,FALSE)</f>
        <v>СОШ.Старая Каменка</v>
      </c>
      <c r="I15" s="51" t="str">
        <f t="shared" si="0"/>
        <v>5:34,1</v>
      </c>
      <c r="J15" s="277">
        <f t="shared" si="1"/>
        <v>3</v>
      </c>
      <c r="K15" s="277" t="s">
        <v>746</v>
      </c>
      <c r="L15" s="307" t="s">
        <v>601</v>
      </c>
      <c r="M15" s="307" t="s">
        <v>720</v>
      </c>
      <c r="N15" s="308">
        <f t="shared" si="2"/>
        <v>534.1</v>
      </c>
      <c r="O15" s="280" t="str">
        <f>VLOOKUP(B15,'Уч дев'!$A$3:$H$520,8,FALSE)</f>
        <v>Андреев В.В.</v>
      </c>
      <c r="P15" s="5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111"/>
      <c r="AF15" s="111"/>
      <c r="AG15" s="111"/>
      <c r="AH15" s="111"/>
      <c r="AI15" s="111"/>
      <c r="AJ15" s="111"/>
      <c r="AK15" s="111"/>
    </row>
    <row r="16" spans="1:37" s="7" customFormat="1" ht="15" customHeight="1">
      <c r="A16" s="45">
        <v>6</v>
      </c>
      <c r="B16" s="53">
        <v>120</v>
      </c>
      <c r="C16" s="54" t="str">
        <f>VLOOKUP(B16,'Уч дев'!$A$3:$H$520,2,FALSE)</f>
        <v>Малкина Карина</v>
      </c>
      <c r="D16" s="95" t="str">
        <f>VLOOKUP(B16,'Уч дев'!$A$3:$H$520,3,FALSE)</f>
        <v>2004</v>
      </c>
      <c r="E16" s="45">
        <f>VLOOKUP(B16,'Уч дев'!$A$3:$H$520,4,FALSE)</f>
        <v>0</v>
      </c>
      <c r="F16" s="54" t="str">
        <f>VLOOKUP(B16,'Уч дев'!$A$3:$H$520,5,FALSE)</f>
        <v>Пензенская</v>
      </c>
      <c r="G16" s="73">
        <f>VLOOKUP(B16,'Уч дев'!$A$3:$H$520,6,FALSE)</f>
        <v>0</v>
      </c>
      <c r="H16" s="99" t="str">
        <f>VLOOKUP(B16,'Уч дев'!$A$3:$H$520,7,FALSE)</f>
        <v xml:space="preserve">Засечное </v>
      </c>
      <c r="I16" s="51" t="str">
        <f t="shared" si="0"/>
        <v>6:00,9</v>
      </c>
      <c r="J16" s="277" t="str">
        <f t="shared" si="1"/>
        <v>1ю</v>
      </c>
      <c r="K16" s="277" t="s">
        <v>746</v>
      </c>
      <c r="L16" s="307" t="s">
        <v>632</v>
      </c>
      <c r="M16" s="307" t="s">
        <v>681</v>
      </c>
      <c r="N16" s="308">
        <f t="shared" si="2"/>
        <v>600.9</v>
      </c>
      <c r="O16" s="280" t="str">
        <f>VLOOKUP(B16,'Уч дев'!$A$3:$H$520,8,FALSE)</f>
        <v>Чернышов А.В.</v>
      </c>
      <c r="P16" s="5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311"/>
      <c r="AF16" s="311"/>
      <c r="AG16" s="311"/>
      <c r="AH16" s="311"/>
      <c r="AI16" s="311"/>
      <c r="AJ16" s="311"/>
      <c r="AK16" s="311"/>
    </row>
    <row r="17" spans="1:37" s="5" customFormat="1" ht="15" customHeight="1">
      <c r="A17" s="45">
        <v>7</v>
      </c>
      <c r="B17" s="53">
        <v>50</v>
      </c>
      <c r="C17" s="54" t="str">
        <f>VLOOKUP(B17,'Уч дев'!$A$3:$H$520,2,FALSE)</f>
        <v>Небылицына Елена</v>
      </c>
      <c r="D17" s="95">
        <f>VLOOKUP(B17,'Уч дев'!$A$3:$H$520,3,FALSE)</f>
        <v>2002</v>
      </c>
      <c r="E17" s="45">
        <f>VLOOKUP(B17,'Уч дев'!$A$3:$H$520,4,FALSE)</f>
        <v>0</v>
      </c>
      <c r="F17" s="54" t="str">
        <f>VLOOKUP(B17,'Уч дев'!$A$3:$H$520,5,FALSE)</f>
        <v>Пензенская</v>
      </c>
      <c r="G17" s="73">
        <f>VLOOKUP(B17,'Уч дев'!$A$3:$H$520,6,FALSE)</f>
        <v>0</v>
      </c>
      <c r="H17" s="99" t="str">
        <f>VLOOKUP(B17,'Уч дев'!$A$3:$H$520,7,FALSE)</f>
        <v xml:space="preserve"> ДЮСШ, Пачелма </v>
      </c>
      <c r="I17" s="51" t="str">
        <f t="shared" si="0"/>
        <v>6:06,8</v>
      </c>
      <c r="J17" s="277" t="str">
        <f t="shared" si="1"/>
        <v>1ю</v>
      </c>
      <c r="K17" s="277" t="s">
        <v>746</v>
      </c>
      <c r="L17" s="307" t="s">
        <v>632</v>
      </c>
      <c r="M17" s="307" t="s">
        <v>721</v>
      </c>
      <c r="N17" s="308">
        <f t="shared" si="2"/>
        <v>606.79999999999995</v>
      </c>
      <c r="O17" s="280" t="str">
        <f>VLOOKUP(B17,'Уч дев'!$A$3:$H$520,8,FALSE)</f>
        <v>Казеева Ю.М.</v>
      </c>
      <c r="P17" s="277"/>
      <c r="Q17" s="286"/>
      <c r="R17" s="286"/>
      <c r="S17" s="286"/>
      <c r="T17" s="286"/>
      <c r="U17" s="7"/>
      <c r="X17" s="21"/>
      <c r="Y17" s="7"/>
      <c r="Z17" s="7"/>
      <c r="AA17" s="7"/>
      <c r="AB17" s="7"/>
      <c r="AC17" s="7"/>
      <c r="AD17" s="7"/>
      <c r="AE17" s="117"/>
      <c r="AF17" s="117"/>
      <c r="AG17" s="117"/>
      <c r="AH17" s="117"/>
      <c r="AI17" s="117"/>
      <c r="AJ17" s="117"/>
      <c r="AK17" s="117"/>
    </row>
    <row r="18" spans="1:37" s="5" customFormat="1" ht="15" customHeight="1">
      <c r="A18" s="45">
        <v>8</v>
      </c>
      <c r="B18" s="53">
        <v>64</v>
      </c>
      <c r="C18" s="54" t="str">
        <f>VLOOKUP(B18,'Уч дев'!$A$3:$H$520,2,FALSE)</f>
        <v>Сочко Марина</v>
      </c>
      <c r="D18" s="95" t="str">
        <f>VLOOKUP(B18,'Уч дев'!$A$3:$H$520,3,FALSE)</f>
        <v>2003</v>
      </c>
      <c r="E18" s="45">
        <f>VLOOKUP(B18,'Уч дев'!$A$3:$H$520,4,FALSE)</f>
        <v>0</v>
      </c>
      <c r="F18" s="54" t="str">
        <f>VLOOKUP(B18,'Уч дев'!$A$3:$H$520,5,FALSE)</f>
        <v>Пензенская</v>
      </c>
      <c r="G18" s="73">
        <f>VLOOKUP(B18,'Уч дев'!$A$3:$H$520,6,FALSE)</f>
        <v>0</v>
      </c>
      <c r="H18" s="99" t="str">
        <f>VLOOKUP(B18,'Уч дев'!$A$3:$H$520,7,FALSE)</f>
        <v>ДЮСШ</v>
      </c>
      <c r="I18" s="51" t="str">
        <f t="shared" si="0"/>
        <v>6:09,1</v>
      </c>
      <c r="J18" s="277" t="str">
        <f t="shared" si="1"/>
        <v>2ю</v>
      </c>
      <c r="K18" s="277" t="s">
        <v>746</v>
      </c>
      <c r="L18" s="307" t="s">
        <v>632</v>
      </c>
      <c r="M18" s="307" t="s">
        <v>609</v>
      </c>
      <c r="N18" s="308">
        <f t="shared" si="2"/>
        <v>609.1</v>
      </c>
      <c r="O18" s="280" t="str">
        <f>VLOOKUP(B18,'Уч дев'!$A$3:$H$520,8,FALSE)</f>
        <v>Бесчастнова Л.Н.</v>
      </c>
      <c r="P18" s="55"/>
      <c r="AE18" s="111"/>
      <c r="AF18" s="111"/>
      <c r="AG18" s="111"/>
      <c r="AH18" s="111"/>
      <c r="AI18" s="111"/>
      <c r="AJ18" s="111"/>
      <c r="AK18" s="111"/>
    </row>
    <row r="19" spans="1:37" s="5" customFormat="1" ht="15" customHeight="1">
      <c r="A19" s="45">
        <v>9</v>
      </c>
      <c r="B19" s="53">
        <v>124</v>
      </c>
      <c r="C19" s="54" t="str">
        <f>VLOOKUP(B19,'Уч дев'!$A$3:$H$520,2,FALSE)</f>
        <v>Шафеева Алина</v>
      </c>
      <c r="D19" s="95" t="str">
        <f>VLOOKUP(B19,'Уч дев'!$A$3:$H$520,3,FALSE)</f>
        <v>2003</v>
      </c>
      <c r="E19" s="45">
        <f>VLOOKUP(B19,'Уч дев'!$A$3:$H$520,4,FALSE)</f>
        <v>0</v>
      </c>
      <c r="F19" s="54" t="str">
        <f>VLOOKUP(B19,'Уч дев'!$A$3:$H$520,5,FALSE)</f>
        <v>Пензенская</v>
      </c>
      <c r="G19" s="73">
        <f>VLOOKUP(B19,'Уч дев'!$A$3:$H$520,6,FALSE)</f>
        <v>0</v>
      </c>
      <c r="H19" s="99" t="str">
        <f>VLOOKUP(B19,'Уч дев'!$A$3:$H$520,7,FALSE)</f>
        <v xml:space="preserve">Засечное </v>
      </c>
      <c r="I19" s="51" t="str">
        <f t="shared" si="0"/>
        <v>6:37,4</v>
      </c>
      <c r="J19" s="277" t="str">
        <f t="shared" si="1"/>
        <v>3ю</v>
      </c>
      <c r="K19" s="277" t="s">
        <v>746</v>
      </c>
      <c r="L19" s="307" t="s">
        <v>632</v>
      </c>
      <c r="M19" s="307" t="s">
        <v>722</v>
      </c>
      <c r="N19" s="308">
        <f t="shared" si="2"/>
        <v>637.4</v>
      </c>
      <c r="O19" s="280" t="str">
        <f>VLOOKUP(B19,'Уч дев'!$A$3:$H$520,8,FALSE)</f>
        <v>Чернышов А.В.</v>
      </c>
      <c r="P19" s="315"/>
      <c r="Q19" s="283"/>
      <c r="R19" s="283"/>
      <c r="S19" s="282"/>
      <c r="T19" s="283"/>
      <c r="U19" s="38"/>
      <c r="V19" s="41"/>
      <c r="X19" s="21"/>
      <c r="Y19" s="23"/>
      <c r="Z19" s="23"/>
      <c r="AA19" s="23"/>
      <c r="AB19" s="23"/>
      <c r="AC19" s="23"/>
      <c r="AD19" s="23"/>
      <c r="AE19" s="117"/>
      <c r="AF19" s="117"/>
      <c r="AG19" s="117"/>
      <c r="AH19" s="117"/>
      <c r="AI19" s="117"/>
      <c r="AJ19" s="117"/>
      <c r="AK19" s="117"/>
    </row>
    <row r="20" spans="1:37" s="5" customFormat="1" ht="15" hidden="1" customHeight="1">
      <c r="A20" s="45"/>
      <c r="B20" s="53">
        <v>125</v>
      </c>
      <c r="C20" s="54" t="str">
        <f>VLOOKUP(B20,'Уч дев'!$A$3:$H$520,2,FALSE)</f>
        <v xml:space="preserve">Служаева Вика </v>
      </c>
      <c r="D20" s="95" t="str">
        <f>VLOOKUP(B20,'Уч дев'!$A$3:$H$520,3,FALSE)</f>
        <v>2003</v>
      </c>
      <c r="E20" s="45">
        <f>VLOOKUP(B20,'Уч дев'!$A$3:$H$520,4,FALSE)</f>
        <v>0</v>
      </c>
      <c r="F20" s="54" t="str">
        <f>VLOOKUP(B20,'Уч дев'!$A$3:$H$520,5,FALSE)</f>
        <v>Пензенская</v>
      </c>
      <c r="G20" s="73">
        <f>VLOOKUP(B20,'Уч дев'!$A$3:$H$520,6,FALSE)</f>
        <v>0</v>
      </c>
      <c r="H20" s="99" t="str">
        <f>VLOOKUP(B20,'Уч дев'!$A$3:$H$520,7,FALSE)</f>
        <v xml:space="preserve">Засечное </v>
      </c>
      <c r="I20" s="51" t="str">
        <f t="shared" si="0"/>
        <v>:н.я.</v>
      </c>
      <c r="J20" s="277"/>
      <c r="K20" s="277" t="s">
        <v>746</v>
      </c>
      <c r="L20" s="307"/>
      <c r="M20" s="307" t="s">
        <v>723</v>
      </c>
      <c r="N20" s="308" t="e">
        <f t="shared" si="2"/>
        <v>#VALUE!</v>
      </c>
      <c r="O20" s="280" t="str">
        <f>VLOOKUP(B20,'Уч дев'!$A$3:$H$520,8,FALSE)</f>
        <v>Чернышов А.В.</v>
      </c>
      <c r="P20" s="298"/>
      <c r="Q20" s="312"/>
      <c r="R20" s="312"/>
      <c r="S20" s="312"/>
      <c r="T20" s="312"/>
      <c r="U20" s="38"/>
      <c r="W20" s="41"/>
      <c r="X20" s="41"/>
      <c r="Y20" s="7"/>
      <c r="Z20" s="7"/>
      <c r="AA20" s="7"/>
      <c r="AB20" s="7"/>
      <c r="AC20" s="7"/>
      <c r="AD20" s="7"/>
      <c r="AE20" s="111"/>
      <c r="AF20" s="111"/>
      <c r="AG20" s="111"/>
      <c r="AH20" s="111"/>
      <c r="AI20" s="111"/>
      <c r="AJ20" s="111"/>
      <c r="AK20" s="111"/>
    </row>
    <row r="21" spans="1:37" s="5" customFormat="1" ht="15">
      <c r="A21" s="79"/>
      <c r="B21" s="55"/>
      <c r="D21" s="271"/>
      <c r="E21" s="55"/>
      <c r="F21" s="272"/>
      <c r="G21" s="273"/>
      <c r="H21" s="262"/>
      <c r="I21" s="274"/>
      <c r="J21" s="55"/>
      <c r="K21" s="55"/>
      <c r="L21" s="61"/>
      <c r="M21" s="61"/>
      <c r="N21" s="61"/>
      <c r="P21" s="55"/>
      <c r="AE21" s="111"/>
      <c r="AF21" s="111"/>
      <c r="AG21" s="111"/>
      <c r="AH21" s="111"/>
      <c r="AI21" s="111"/>
      <c r="AJ21" s="111"/>
      <c r="AK21" s="111"/>
    </row>
    <row r="22" spans="1:37" s="72" customFormat="1" ht="15.75" customHeight="1">
      <c r="A22" s="350" t="s">
        <v>80</v>
      </c>
      <c r="B22" s="350"/>
      <c r="C22" s="350"/>
      <c r="D22" s="350"/>
      <c r="E22" s="350"/>
      <c r="F22" s="350"/>
      <c r="G22" s="350"/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350"/>
      <c r="S22" s="350"/>
      <c r="T22" s="350"/>
      <c r="U22" s="60"/>
      <c r="V22" s="55"/>
      <c r="W22" s="55"/>
      <c r="X22" s="55"/>
      <c r="Y22" s="55"/>
      <c r="Z22" s="55"/>
      <c r="AA22" s="55"/>
      <c r="AB22" s="55"/>
      <c r="AC22" s="55"/>
      <c r="AD22" s="55"/>
      <c r="AE22" s="60"/>
      <c r="AF22" s="55"/>
      <c r="AG22" s="55"/>
      <c r="AH22" s="60"/>
      <c r="AI22" s="55"/>
      <c r="AJ22" s="55"/>
      <c r="AK22" s="55"/>
    </row>
    <row r="23" spans="1:37" s="72" customFormat="1" ht="15.75" customHeight="1">
      <c r="A23" s="351" t="s">
        <v>61</v>
      </c>
      <c r="B23" s="351"/>
      <c r="C23" s="351"/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/>
      <c r="O23" s="351"/>
      <c r="P23" s="351"/>
      <c r="Q23" s="351"/>
      <c r="R23" s="351"/>
      <c r="S23" s="351"/>
      <c r="T23" s="351"/>
      <c r="U23" s="60"/>
      <c r="V23" s="60"/>
      <c r="W23" s="5"/>
      <c r="X23" s="21"/>
      <c r="AE23" s="55"/>
      <c r="AF23" s="55"/>
      <c r="AG23" s="55"/>
      <c r="AH23" s="55"/>
      <c r="AI23" s="55"/>
      <c r="AJ23" s="55"/>
      <c r="AK23" s="55"/>
    </row>
    <row r="24" spans="1:37" s="86" customFormat="1" ht="13.5" customHeight="1">
      <c r="A24" s="265"/>
      <c r="B24" s="258"/>
      <c r="C24" s="266"/>
      <c r="D24" s="267"/>
      <c r="E24" s="268"/>
      <c r="F24" s="269"/>
      <c r="G24" s="270"/>
      <c r="H24" s="313"/>
      <c r="I24" s="366" t="s">
        <v>52</v>
      </c>
      <c r="J24" s="366"/>
      <c r="K24" s="366"/>
      <c r="L24" s="366"/>
      <c r="M24" s="366"/>
      <c r="N24" s="366"/>
      <c r="O24" s="314" t="s">
        <v>593</v>
      </c>
      <c r="P24" s="347" t="s">
        <v>29</v>
      </c>
      <c r="Q24" s="347"/>
      <c r="R24" s="348" t="s">
        <v>593</v>
      </c>
      <c r="S24" s="348"/>
      <c r="T24" s="348"/>
      <c r="U24" s="38"/>
      <c r="V24" s="5"/>
      <c r="W24" s="5"/>
      <c r="X24" s="21"/>
      <c r="AE24" s="84"/>
      <c r="AF24" s="84"/>
      <c r="AG24" s="84"/>
      <c r="AH24" s="84"/>
      <c r="AI24" s="84"/>
      <c r="AJ24" s="84"/>
      <c r="AK24" s="84"/>
    </row>
    <row r="25" spans="1:37" s="23" customFormat="1" ht="28.5" customHeight="1">
      <c r="A25" s="255" t="s">
        <v>2</v>
      </c>
      <c r="B25" s="255" t="s">
        <v>25</v>
      </c>
      <c r="C25" s="255" t="s">
        <v>3</v>
      </c>
      <c r="D25" s="254" t="s">
        <v>4</v>
      </c>
      <c r="E25" s="255" t="s">
        <v>5</v>
      </c>
      <c r="F25" s="255" t="s">
        <v>6</v>
      </c>
      <c r="G25" s="255" t="s">
        <v>7</v>
      </c>
      <c r="H25" s="205" t="s">
        <v>8</v>
      </c>
      <c r="I25" s="78" t="s">
        <v>10</v>
      </c>
      <c r="J25" s="256" t="s">
        <v>18</v>
      </c>
      <c r="K25" s="256" t="s">
        <v>57</v>
      </c>
      <c r="L25" s="77" t="s">
        <v>32</v>
      </c>
      <c r="M25" s="77" t="s">
        <v>33</v>
      </c>
      <c r="N25" s="110" t="s">
        <v>34</v>
      </c>
      <c r="O25" s="102" t="s">
        <v>11</v>
      </c>
      <c r="P25" s="349" t="s">
        <v>12</v>
      </c>
      <c r="Q25" s="349"/>
      <c r="R25" s="349"/>
      <c r="S25" s="294" t="s">
        <v>13</v>
      </c>
      <c r="T25" s="295" t="s">
        <v>2</v>
      </c>
      <c r="U25" s="100"/>
      <c r="V25" s="41"/>
      <c r="W25" s="41"/>
      <c r="X25" s="42"/>
      <c r="AE25" s="55"/>
      <c r="AF25" s="55"/>
      <c r="AG25" s="55"/>
      <c r="AH25" s="55"/>
      <c r="AI25" s="55"/>
      <c r="AJ25" s="55"/>
      <c r="AK25" s="55"/>
    </row>
    <row r="26" spans="1:37" s="7" customFormat="1" ht="15" customHeight="1">
      <c r="A26" s="45">
        <v>1</v>
      </c>
      <c r="B26" s="53">
        <v>503</v>
      </c>
      <c r="C26" s="54" t="str">
        <f>VLOOKUP(B26,'Уч дев'!$A$3:$H$520,2,FALSE)</f>
        <v>Уразманова Карина</v>
      </c>
      <c r="D26" s="95">
        <f>VLOOKUP(B26,'Уч дев'!$A$3:$H$520,3,FALSE)</f>
        <v>2001</v>
      </c>
      <c r="E26" s="45">
        <f>VLOOKUP(B26,'Уч дев'!$A$3:$H$520,4,FALSE)</f>
        <v>1</v>
      </c>
      <c r="F26" s="54" t="str">
        <f>VLOOKUP(B26,'Уч дев'!$A$3:$H$520,5,FALSE)</f>
        <v xml:space="preserve">Самарская </v>
      </c>
      <c r="G26" s="73">
        <f>VLOOKUP(B26,'Уч дев'!$A$3:$H$520,6,FALSE)</f>
        <v>0</v>
      </c>
      <c r="H26" s="99" t="str">
        <f>VLOOKUP(B26,'Уч дев'!$A$3:$H$520,7,FALSE)</f>
        <v xml:space="preserve"> СДЮСШОР-2</v>
      </c>
      <c r="I26" s="51" t="str">
        <f t="shared" ref="I26:I31" si="3">CONCATENATE(L26,":",M26)</f>
        <v>4:50,3</v>
      </c>
      <c r="J26" s="277">
        <f t="shared" ref="J26:J31" si="4">LOOKUP(N26,$U$1:$AC$1,$U$2:$AC$2)</f>
        <v>1</v>
      </c>
      <c r="K26" s="277" t="s">
        <v>746</v>
      </c>
      <c r="L26" s="307" t="s">
        <v>600</v>
      </c>
      <c r="M26" s="307" t="s">
        <v>724</v>
      </c>
      <c r="N26" s="308">
        <f t="shared" ref="N26:N33" si="5">(L26*100)+M26</f>
        <v>450.3</v>
      </c>
      <c r="O26" s="280" t="str">
        <f>VLOOKUP(B26,'Уч дев'!$A$3:$H$520,8,FALSE)</f>
        <v>Лобачева Е. Н.</v>
      </c>
      <c r="P26" s="5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117"/>
      <c r="AF26" s="117"/>
      <c r="AG26" s="117"/>
      <c r="AH26" s="117"/>
      <c r="AI26" s="117"/>
      <c r="AJ26" s="117"/>
      <c r="AK26" s="117"/>
    </row>
    <row r="27" spans="1:37" s="7" customFormat="1" ht="15" customHeight="1">
      <c r="A27" s="45">
        <v>2</v>
      </c>
      <c r="B27" s="53">
        <v>558</v>
      </c>
      <c r="C27" s="54" t="str">
        <f>VLOOKUP(B27,'Уч дев'!$A$3:$H$520,2,FALSE)</f>
        <v>Комарницкая Кристина</v>
      </c>
      <c r="D27" s="95" t="str">
        <f>VLOOKUP(B27,'Уч дев'!$A$3:$H$520,3,FALSE)</f>
        <v>2001</v>
      </c>
      <c r="E27" s="45">
        <f>VLOOKUP(B27,'Уч дев'!$A$3:$H$520,4,FALSE)</f>
        <v>1</v>
      </c>
      <c r="F27" s="54" t="str">
        <f>VLOOKUP(B27,'Уч дев'!$A$3:$H$520,5,FALSE)</f>
        <v>Самарская</v>
      </c>
      <c r="G27" s="73">
        <f>VLOOKUP(B27,'Уч дев'!$A$3:$H$520,6,FALSE)</f>
        <v>0</v>
      </c>
      <c r="H27" s="99" t="str">
        <f>VLOOKUP(B27,'Уч дев'!$A$3:$H$520,7,FALSE)</f>
        <v xml:space="preserve"> СДЮСШОР-2</v>
      </c>
      <c r="I27" s="51" t="str">
        <f t="shared" si="3"/>
        <v>5:03,2</v>
      </c>
      <c r="J27" s="277">
        <f t="shared" si="4"/>
        <v>2</v>
      </c>
      <c r="K27" s="277" t="s">
        <v>746</v>
      </c>
      <c r="L27" s="307" t="s">
        <v>601</v>
      </c>
      <c r="M27" s="307" t="s">
        <v>725</v>
      </c>
      <c r="N27" s="308">
        <f t="shared" si="5"/>
        <v>503.2</v>
      </c>
      <c r="O27" s="280" t="str">
        <f>VLOOKUP(B27,'Уч дев'!$A$3:$H$520,8,FALSE)</f>
        <v>Зайцев И. С., Андронов Ю.В.</v>
      </c>
      <c r="P27" s="5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111"/>
      <c r="AF27" s="111"/>
      <c r="AG27" s="111"/>
      <c r="AH27" s="111"/>
      <c r="AI27" s="111"/>
      <c r="AJ27" s="111"/>
      <c r="AK27" s="111"/>
    </row>
    <row r="28" spans="1:37" s="7" customFormat="1" ht="15" customHeight="1">
      <c r="A28" s="45">
        <v>3</v>
      </c>
      <c r="B28" s="53" t="s">
        <v>562</v>
      </c>
      <c r="C28" s="54" t="str">
        <f>VLOOKUP(B28,'Уч дев'!$A$3:$H$520,2,FALSE)</f>
        <v>Захарова Елена</v>
      </c>
      <c r="D28" s="95" t="str">
        <f>VLOOKUP(B28,'Уч дев'!$A$3:$H$520,3,FALSE)</f>
        <v>2003</v>
      </c>
      <c r="E28" s="45">
        <f>VLOOKUP(B28,'Уч дев'!$A$3:$H$520,4,FALSE)</f>
        <v>0</v>
      </c>
      <c r="F28" s="54" t="str">
        <f>VLOOKUP(B28,'Уч дев'!$A$3:$H$520,5,FALSE)</f>
        <v>Пензенская</v>
      </c>
      <c r="G28" s="73">
        <f>VLOOKUP(B28,'Уч дев'!$A$3:$H$520,6,FALSE)</f>
        <v>0</v>
      </c>
      <c r="H28" s="99" t="str">
        <f>VLOOKUP(B28,'Уч дев'!$A$3:$H$520,7,FALSE)</f>
        <v>КСШОР, ДЮСШ Пензенский</v>
      </c>
      <c r="I28" s="51" t="str">
        <f t="shared" si="3"/>
        <v>5:11,7</v>
      </c>
      <c r="J28" s="277">
        <f t="shared" si="4"/>
        <v>2</v>
      </c>
      <c r="K28" s="277">
        <v>10</v>
      </c>
      <c r="L28" s="307" t="s">
        <v>601</v>
      </c>
      <c r="M28" s="307" t="s">
        <v>679</v>
      </c>
      <c r="N28" s="308">
        <f t="shared" si="5"/>
        <v>511.7</v>
      </c>
      <c r="O28" s="280" t="str">
        <f>VLOOKUP(B28,'Уч дев'!$A$3:$H$520,8,FALSE)</f>
        <v>Димаев Р.Р</v>
      </c>
      <c r="P28" s="277"/>
      <c r="Q28" s="286"/>
      <c r="R28" s="286"/>
      <c r="S28" s="286"/>
      <c r="T28" s="286"/>
      <c r="V28" s="5"/>
      <c r="W28" s="5"/>
      <c r="X28" s="21"/>
      <c r="AE28" s="111"/>
      <c r="AF28" s="111"/>
      <c r="AG28" s="111"/>
      <c r="AH28" s="111"/>
      <c r="AI28" s="111"/>
      <c r="AJ28" s="111"/>
      <c r="AK28" s="111"/>
    </row>
    <row r="29" spans="1:37" s="7" customFormat="1" ht="15" customHeight="1">
      <c r="A29" s="45">
        <v>4</v>
      </c>
      <c r="B29" s="53">
        <v>554</v>
      </c>
      <c r="C29" s="54" t="str">
        <f>VLOOKUP(B29,'Уч дев'!$A$3:$H$520,2,FALSE)</f>
        <v>Беспалова Елизавета</v>
      </c>
      <c r="D29" s="95" t="str">
        <f>VLOOKUP(B29,'Уч дев'!$A$3:$H$520,3,FALSE)</f>
        <v>2002</v>
      </c>
      <c r="E29" s="45">
        <f>VLOOKUP(B29,'Уч дев'!$A$3:$H$520,4,FALSE)</f>
        <v>2</v>
      </c>
      <c r="F29" s="54" t="str">
        <f>VLOOKUP(B29,'Уч дев'!$A$3:$H$520,5,FALSE)</f>
        <v>Самарская</v>
      </c>
      <c r="G29" s="73">
        <f>VLOOKUP(B29,'Уч дев'!$A$3:$H$520,6,FALSE)</f>
        <v>0</v>
      </c>
      <c r="H29" s="99" t="str">
        <f>VLOOKUP(B29,'Уч дев'!$A$3:$H$520,7,FALSE)</f>
        <v xml:space="preserve"> СДЮСШОР-2</v>
      </c>
      <c r="I29" s="51" t="str">
        <f t="shared" si="3"/>
        <v>5:24,3</v>
      </c>
      <c r="J29" s="277">
        <f t="shared" si="4"/>
        <v>3</v>
      </c>
      <c r="K29" s="277" t="s">
        <v>746</v>
      </c>
      <c r="L29" s="307" t="s">
        <v>601</v>
      </c>
      <c r="M29" s="307" t="s">
        <v>726</v>
      </c>
      <c r="N29" s="308">
        <f t="shared" si="5"/>
        <v>524.29999999999995</v>
      </c>
      <c r="O29" s="280" t="str">
        <f>VLOOKUP(B29,'Уч дев'!$A$3:$H$520,8,FALSE)</f>
        <v>Зайцев И. С., Андронов Ю.В.</v>
      </c>
      <c r="P29" s="298"/>
      <c r="Q29" s="312"/>
      <c r="R29" s="312"/>
      <c r="S29" s="312"/>
      <c r="T29" s="312"/>
      <c r="V29" s="5"/>
      <c r="W29" s="5"/>
      <c r="X29" s="5"/>
      <c r="AE29" s="111"/>
      <c r="AF29" s="111"/>
      <c r="AG29" s="111"/>
      <c r="AH29" s="111"/>
      <c r="AI29" s="111"/>
      <c r="AJ29" s="111"/>
      <c r="AK29" s="111"/>
    </row>
    <row r="30" spans="1:37" s="7" customFormat="1" ht="15" customHeight="1">
      <c r="A30" s="45">
        <v>5</v>
      </c>
      <c r="B30" s="53">
        <v>560</v>
      </c>
      <c r="C30" s="54" t="str">
        <f>VLOOKUP(B30,'Уч дев'!$A$3:$H$520,2,FALSE)</f>
        <v>Бильданова Фатима</v>
      </c>
      <c r="D30" s="95" t="str">
        <f>VLOOKUP(B30,'Уч дев'!$A$3:$H$520,3,FALSE)</f>
        <v>2002</v>
      </c>
      <c r="E30" s="45" t="str">
        <f>VLOOKUP(B30,'Уч дев'!$A$3:$H$520,4,FALSE)</f>
        <v>2</v>
      </c>
      <c r="F30" s="54" t="str">
        <f>VLOOKUP(B30,'Уч дев'!$A$3:$H$520,5,FALSE)</f>
        <v>Самарская</v>
      </c>
      <c r="G30" s="73">
        <f>VLOOKUP(B30,'Уч дев'!$A$3:$H$520,6,FALSE)</f>
        <v>0</v>
      </c>
      <c r="H30" s="99" t="str">
        <f>VLOOKUP(B30,'Уч дев'!$A$3:$H$520,7,FALSE)</f>
        <v>СДЮСШОР-2</v>
      </c>
      <c r="I30" s="51" t="str">
        <f t="shared" si="3"/>
        <v>5:33,8</v>
      </c>
      <c r="J30" s="277">
        <f t="shared" si="4"/>
        <v>3</v>
      </c>
      <c r="K30" s="277" t="s">
        <v>746</v>
      </c>
      <c r="L30" s="307" t="s">
        <v>601</v>
      </c>
      <c r="M30" s="307" t="s">
        <v>727</v>
      </c>
      <c r="N30" s="308">
        <f t="shared" si="5"/>
        <v>533.79999999999995</v>
      </c>
      <c r="O30" s="280" t="str">
        <f>VLOOKUP(B30,'Уч дев'!$A$3:$H$520,8,FALSE)</f>
        <v>Зайцев И. С., Андронов Ю.В.</v>
      </c>
      <c r="P30" s="5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111"/>
      <c r="AF30" s="111"/>
      <c r="AG30" s="111"/>
      <c r="AH30" s="111"/>
      <c r="AI30" s="111"/>
      <c r="AJ30" s="111"/>
      <c r="AK30" s="111"/>
    </row>
    <row r="31" spans="1:37" s="7" customFormat="1" ht="15" customHeight="1">
      <c r="A31" s="45">
        <v>6</v>
      </c>
      <c r="B31" s="53">
        <v>946</v>
      </c>
      <c r="C31" s="54" t="str">
        <f>VLOOKUP(B31,'Уч дев'!$A$3:$H$520,2,FALSE)</f>
        <v>Запорожченко Елизавета</v>
      </c>
      <c r="D31" s="95" t="str">
        <f>VLOOKUP(B31,'Уч дев'!$A$3:$H$520,3,FALSE)</f>
        <v>2001</v>
      </c>
      <c r="E31" s="45">
        <f>VLOOKUP(B31,'Уч дев'!$A$3:$H$520,4,FALSE)</f>
        <v>0</v>
      </c>
      <c r="F31" s="54" t="str">
        <f>VLOOKUP(B31,'Уч дев'!$A$3:$H$520,5,FALSE)</f>
        <v>Тамбовская</v>
      </c>
      <c r="G31" s="73">
        <f>VLOOKUP(B31,'Уч дев'!$A$3:$H$520,6,FALSE)</f>
        <v>0</v>
      </c>
      <c r="H31" s="99" t="str">
        <f>VLOOKUP(B31,'Уч дев'!$A$3:$H$520,7,FALSE)</f>
        <v>СДЮСШОР "ЦПС по ЦИВС"</v>
      </c>
      <c r="I31" s="51" t="str">
        <f t="shared" si="3"/>
        <v>5:43,0</v>
      </c>
      <c r="J31" s="277" t="str">
        <f t="shared" si="4"/>
        <v>1ю</v>
      </c>
      <c r="K31" s="277" t="s">
        <v>746</v>
      </c>
      <c r="L31" s="307" t="s">
        <v>601</v>
      </c>
      <c r="M31" s="307" t="s">
        <v>728</v>
      </c>
      <c r="N31" s="308">
        <f t="shared" si="5"/>
        <v>543</v>
      </c>
      <c r="O31" s="280" t="str">
        <f>VLOOKUP(B31,'Уч дев'!$A$3:$H$520,8,FALSE)</f>
        <v>Иванов А.Н.</v>
      </c>
      <c r="P31" s="315"/>
      <c r="Q31" s="283"/>
      <c r="R31" s="283"/>
      <c r="S31" s="282"/>
      <c r="T31" s="283"/>
      <c r="U31" s="38"/>
      <c r="V31" s="41"/>
      <c r="W31" s="5"/>
      <c r="X31" s="21"/>
      <c r="Y31" s="23"/>
      <c r="Z31" s="23"/>
      <c r="AA31" s="23"/>
      <c r="AB31" s="23"/>
      <c r="AC31" s="23"/>
      <c r="AD31" s="23"/>
      <c r="AE31" s="117"/>
      <c r="AF31" s="117"/>
      <c r="AG31" s="117"/>
      <c r="AH31" s="117"/>
      <c r="AI31" s="117"/>
      <c r="AJ31" s="117"/>
      <c r="AK31" s="117"/>
    </row>
    <row r="32" spans="1:37" s="5" customFormat="1" ht="15" customHeight="1">
      <c r="A32" s="45"/>
      <c r="B32" s="53">
        <v>129</v>
      </c>
      <c r="C32" s="54" t="str">
        <f>VLOOKUP(B32,'Уч дев'!$A$3:$H$520,2,FALSE)</f>
        <v>Трясучкина Дарья</v>
      </c>
      <c r="D32" s="95" t="str">
        <f>VLOOKUP(B32,'Уч дев'!$A$3:$H$520,3,FALSE)</f>
        <v>2002</v>
      </c>
      <c r="E32" s="45">
        <f>VLOOKUP(B32,'Уч дев'!$A$3:$H$520,4,FALSE)</f>
        <v>2</v>
      </c>
      <c r="F32" s="54" t="str">
        <f>VLOOKUP(B32,'Уч дев'!$A$3:$H$520,5,FALSE)</f>
        <v>Пензенская</v>
      </c>
      <c r="G32" s="73">
        <f>VLOOKUP(B32,'Уч дев'!$A$3:$H$520,6,FALSE)</f>
        <v>0</v>
      </c>
      <c r="H32" s="99" t="str">
        <f>VLOOKUP(B32,'Уч дев'!$A$3:$H$520,7,FALSE)</f>
        <v>СДЮСШОР г.Заречный</v>
      </c>
      <c r="I32" s="51" t="str">
        <f>CONCATENATE(L32,"",M32)</f>
        <v>сошла</v>
      </c>
      <c r="J32" s="277"/>
      <c r="K32" s="277" t="s">
        <v>746</v>
      </c>
      <c r="L32" s="307"/>
      <c r="M32" s="307" t="s">
        <v>602</v>
      </c>
      <c r="N32" s="308" t="e">
        <f t="shared" si="5"/>
        <v>#VALUE!</v>
      </c>
      <c r="O32" s="280" t="str">
        <f>VLOOKUP(B32,'Уч дев'!$A$3:$H$520,8,FALSE)</f>
        <v>Аксеновы А.В. и Е.С., Костина О.А.</v>
      </c>
      <c r="P32" s="277"/>
      <c r="Q32" s="286"/>
      <c r="R32" s="286"/>
      <c r="S32" s="286"/>
      <c r="T32" s="286"/>
      <c r="U32" s="7"/>
      <c r="X32" s="21"/>
      <c r="Y32" s="7"/>
      <c r="Z32" s="7"/>
      <c r="AA32" s="7"/>
      <c r="AB32" s="7"/>
      <c r="AC32" s="7"/>
      <c r="AD32" s="7"/>
      <c r="AE32" s="117"/>
      <c r="AF32" s="117"/>
      <c r="AG32" s="117"/>
      <c r="AH32" s="117"/>
      <c r="AI32" s="117"/>
      <c r="AJ32" s="117"/>
      <c r="AK32" s="117"/>
    </row>
    <row r="33" spans="1:37" s="5" customFormat="1" ht="15" hidden="1" customHeight="1">
      <c r="A33" s="45"/>
      <c r="B33" s="53">
        <v>121</v>
      </c>
      <c r="C33" s="54" t="str">
        <f>VLOOKUP(B33,'Уч дев'!$A$3:$H$520,2,FALSE)</f>
        <v xml:space="preserve">Выходцева Настя </v>
      </c>
      <c r="D33" s="95" t="str">
        <f>VLOOKUP(B33,'Уч дев'!$A$3:$H$520,3,FALSE)</f>
        <v>2001</v>
      </c>
      <c r="E33" s="45">
        <f>VLOOKUP(B33,'Уч дев'!$A$3:$H$520,4,FALSE)</f>
        <v>0</v>
      </c>
      <c r="F33" s="54" t="str">
        <f>VLOOKUP(B33,'Уч дев'!$A$3:$H$520,5,FALSE)</f>
        <v>Пензенская</v>
      </c>
      <c r="G33" s="73">
        <f>VLOOKUP(B33,'Уч дев'!$A$3:$H$520,6,FALSE)</f>
        <v>0</v>
      </c>
      <c r="H33" s="99" t="str">
        <f>VLOOKUP(B33,'Уч дев'!$A$3:$H$520,7,FALSE)</f>
        <v xml:space="preserve">Засечное </v>
      </c>
      <c r="I33" s="51" t="str">
        <f>CONCATENATE(L33,":",M33)</f>
        <v>:н.я.</v>
      </c>
      <c r="J33" s="277"/>
      <c r="K33" s="277" t="s">
        <v>746</v>
      </c>
      <c r="L33" s="307"/>
      <c r="M33" s="307" t="s">
        <v>723</v>
      </c>
      <c r="N33" s="308" t="e">
        <f t="shared" si="5"/>
        <v>#VALUE!</v>
      </c>
      <c r="O33" s="280" t="str">
        <f>VLOOKUP(B33,'Уч дев'!$A$3:$H$520,8,FALSE)</f>
        <v>Чернышов А.В.</v>
      </c>
      <c r="P33" s="55"/>
      <c r="AE33" s="311"/>
      <c r="AF33" s="311"/>
      <c r="AG33" s="311"/>
      <c r="AH33" s="311"/>
      <c r="AI33" s="311"/>
      <c r="AJ33" s="311"/>
      <c r="AK33" s="311"/>
    </row>
    <row r="34" spans="1:37" s="72" customFormat="1" ht="15.75" customHeight="1">
      <c r="A34" s="350" t="s">
        <v>738</v>
      </c>
      <c r="B34" s="350"/>
      <c r="C34" s="350"/>
      <c r="D34" s="350"/>
      <c r="E34" s="350"/>
      <c r="F34" s="350"/>
      <c r="G34" s="350"/>
      <c r="H34" s="350"/>
      <c r="I34" s="350"/>
      <c r="J34" s="350"/>
      <c r="K34" s="350"/>
      <c r="L34" s="350"/>
      <c r="M34" s="350"/>
      <c r="N34" s="350"/>
      <c r="O34" s="350"/>
      <c r="P34" s="350"/>
      <c r="Q34" s="350"/>
      <c r="R34" s="350"/>
      <c r="S34" s="350"/>
      <c r="T34" s="350"/>
      <c r="U34" s="60"/>
      <c r="V34" s="55"/>
      <c r="W34" s="55"/>
      <c r="X34" s="55"/>
      <c r="Y34" s="55"/>
      <c r="Z34" s="55"/>
      <c r="AA34" s="55"/>
      <c r="AB34" s="55"/>
      <c r="AC34" s="55"/>
      <c r="AD34" s="55"/>
      <c r="AE34" s="60"/>
      <c r="AF34" s="55"/>
      <c r="AG34" s="55"/>
      <c r="AH34" s="60"/>
      <c r="AI34" s="55"/>
      <c r="AJ34" s="55"/>
      <c r="AK34" s="55"/>
    </row>
    <row r="35" spans="1:37" s="72" customFormat="1" ht="15.75" customHeight="1">
      <c r="A35" s="351" t="s">
        <v>61</v>
      </c>
      <c r="B35" s="351"/>
      <c r="C35" s="351"/>
      <c r="D35" s="351"/>
      <c r="E35" s="351"/>
      <c r="F35" s="351"/>
      <c r="G35" s="351"/>
      <c r="H35" s="351"/>
      <c r="I35" s="351"/>
      <c r="J35" s="351"/>
      <c r="K35" s="351"/>
      <c r="L35" s="351"/>
      <c r="M35" s="351"/>
      <c r="N35" s="351"/>
      <c r="O35" s="351"/>
      <c r="P35" s="351"/>
      <c r="Q35" s="351"/>
      <c r="R35" s="351"/>
      <c r="S35" s="351"/>
      <c r="T35" s="351"/>
      <c r="U35" s="60"/>
      <c r="V35" s="60"/>
      <c r="W35" s="5"/>
      <c r="X35" s="21"/>
      <c r="AE35" s="55"/>
      <c r="AF35" s="55"/>
      <c r="AG35" s="55"/>
      <c r="AH35" s="55"/>
      <c r="AI35" s="55"/>
      <c r="AJ35" s="55"/>
      <c r="AK35" s="55"/>
    </row>
    <row r="36" spans="1:37" s="86" customFormat="1" ht="13.5" customHeight="1">
      <c r="A36" s="265"/>
      <c r="B36" s="258"/>
      <c r="C36" s="266"/>
      <c r="D36" s="267"/>
      <c r="E36" s="268"/>
      <c r="F36" s="269"/>
      <c r="G36" s="270"/>
      <c r="H36" s="313"/>
      <c r="I36" s="366" t="s">
        <v>52</v>
      </c>
      <c r="J36" s="366"/>
      <c r="K36" s="366"/>
      <c r="L36" s="366"/>
      <c r="M36" s="366"/>
      <c r="N36" s="366"/>
      <c r="O36" s="314" t="s">
        <v>807</v>
      </c>
      <c r="P36" s="347" t="s">
        <v>29</v>
      </c>
      <c r="Q36" s="347"/>
      <c r="R36" s="348" t="s">
        <v>594</v>
      </c>
      <c r="S36" s="348"/>
      <c r="T36" s="348"/>
      <c r="U36" s="38"/>
      <c r="V36" s="5"/>
      <c r="W36" s="5"/>
      <c r="X36" s="21"/>
      <c r="AE36" s="84"/>
      <c r="AF36" s="84"/>
      <c r="AG36" s="84"/>
      <c r="AH36" s="84"/>
      <c r="AI36" s="84"/>
      <c r="AJ36" s="84"/>
      <c r="AK36" s="84"/>
    </row>
    <row r="37" spans="1:37" s="23" customFormat="1" ht="28.5" customHeight="1">
      <c r="A37" s="255" t="s">
        <v>2</v>
      </c>
      <c r="B37" s="255" t="s">
        <v>25</v>
      </c>
      <c r="C37" s="255" t="s">
        <v>3</v>
      </c>
      <c r="D37" s="254" t="s">
        <v>4</v>
      </c>
      <c r="E37" s="255" t="s">
        <v>5</v>
      </c>
      <c r="F37" s="255" t="s">
        <v>6</v>
      </c>
      <c r="G37" s="255" t="s">
        <v>7</v>
      </c>
      <c r="H37" s="205" t="s">
        <v>8</v>
      </c>
      <c r="I37" s="78" t="s">
        <v>10</v>
      </c>
      <c r="J37" s="256" t="s">
        <v>18</v>
      </c>
      <c r="K37" s="256" t="s">
        <v>57</v>
      </c>
      <c r="L37" s="77" t="s">
        <v>32</v>
      </c>
      <c r="M37" s="77" t="s">
        <v>33</v>
      </c>
      <c r="N37" s="110" t="s">
        <v>34</v>
      </c>
      <c r="O37" s="102" t="s">
        <v>11</v>
      </c>
      <c r="P37" s="349" t="s">
        <v>12</v>
      </c>
      <c r="Q37" s="349"/>
      <c r="R37" s="349"/>
      <c r="S37" s="294" t="s">
        <v>13</v>
      </c>
      <c r="T37" s="295" t="s">
        <v>2</v>
      </c>
      <c r="U37" s="100"/>
      <c r="V37" s="41"/>
      <c r="W37" s="41"/>
      <c r="X37" s="42"/>
      <c r="AE37" s="55"/>
      <c r="AF37" s="55"/>
      <c r="AG37" s="55"/>
      <c r="AH37" s="55"/>
      <c r="AI37" s="55"/>
      <c r="AJ37" s="55"/>
      <c r="AK37" s="55"/>
    </row>
    <row r="38" spans="1:37" s="7" customFormat="1" ht="15" customHeight="1">
      <c r="A38" s="45">
        <v>1</v>
      </c>
      <c r="B38" s="53">
        <v>613</v>
      </c>
      <c r="C38" s="54" t="str">
        <f>VLOOKUP(B38,'Уч дев'!$A$3:$H$520,2,FALSE)</f>
        <v>Распопова Яна</v>
      </c>
      <c r="D38" s="95" t="str">
        <f>VLOOKUP(B38,'Уч дев'!$A$3:$H$520,3,FALSE)</f>
        <v>2000</v>
      </c>
      <c r="E38" s="45" t="str">
        <f>VLOOKUP(B38,'Уч дев'!$A$3:$H$520,4,FALSE)</f>
        <v>КМС</v>
      </c>
      <c r="F38" s="54" t="str">
        <f>VLOOKUP(B38,'Уч дев'!$A$3:$H$520,5,FALSE)</f>
        <v>Саратовская</v>
      </c>
      <c r="G38" s="73">
        <f>VLOOKUP(B38,'Уч дев'!$A$3:$H$520,6,FALSE)</f>
        <v>0</v>
      </c>
      <c r="H38" s="99" t="str">
        <f>VLOOKUP(B38,'Уч дев'!$A$3:$H$520,7,FALSE)</f>
        <v>ДЮСШ Энгельс</v>
      </c>
      <c r="I38" s="51" t="str">
        <f t="shared" ref="I38:I44" si="6">CONCATENATE(L38,":",M38)</f>
        <v>4:35,0</v>
      </c>
      <c r="J38" s="277" t="str">
        <f>LOOKUP(N38,$U$1:$AC$1,$U$2:$AC$2)</f>
        <v>КМС</v>
      </c>
      <c r="K38" s="277" t="s">
        <v>746</v>
      </c>
      <c r="L38" s="307" t="s">
        <v>600</v>
      </c>
      <c r="M38" s="307" t="s">
        <v>729</v>
      </c>
      <c r="N38" s="308">
        <f t="shared" ref="N38:N44" si="7">(L38*100)+M38</f>
        <v>435</v>
      </c>
      <c r="O38" s="280" t="str">
        <f>VLOOKUP(B38,'Уч дев'!$A$3:$H$520,8,FALSE)</f>
        <v>Ромашко М.А.</v>
      </c>
      <c r="P38" s="298"/>
      <c r="Q38" s="312"/>
      <c r="R38" s="312"/>
      <c r="S38" s="312"/>
      <c r="T38" s="312"/>
      <c r="U38" s="38"/>
      <c r="V38" s="5"/>
      <c r="W38" s="41"/>
      <c r="X38" s="41"/>
      <c r="AE38" s="111"/>
      <c r="AF38" s="111"/>
      <c r="AG38" s="111"/>
      <c r="AH38" s="111"/>
      <c r="AI38" s="111"/>
      <c r="AJ38" s="111"/>
      <c r="AK38" s="111"/>
    </row>
    <row r="39" spans="1:37" s="7" customFormat="1" ht="15" customHeight="1">
      <c r="A39" s="45">
        <v>2</v>
      </c>
      <c r="B39" s="53">
        <v>221</v>
      </c>
      <c r="C39" s="54" t="str">
        <f>VLOOKUP(B39,'Уч дев'!$A$3:$H$520,2,FALSE)</f>
        <v>Федюшкина Валерия</v>
      </c>
      <c r="D39" s="95" t="str">
        <f>VLOOKUP(B39,'Уч дев'!$A$3:$H$520,3,FALSE)</f>
        <v>1999</v>
      </c>
      <c r="E39" s="45">
        <f>VLOOKUP(B39,'Уч дев'!$A$3:$H$520,4,FALSE)</f>
        <v>1</v>
      </c>
      <c r="F39" s="54" t="str">
        <f>VLOOKUP(B39,'Уч дев'!$A$3:$H$520,5,FALSE)</f>
        <v>Мордовия</v>
      </c>
      <c r="G39" s="73">
        <f>VLOOKUP(B39,'Уч дев'!$A$3:$H$520,6,FALSE)</f>
        <v>0</v>
      </c>
      <c r="H39" s="99" t="str">
        <f>VLOOKUP(B39,'Уч дев'!$A$3:$H$520,7,FALSE)</f>
        <v>КСШОР</v>
      </c>
      <c r="I39" s="51" t="str">
        <f t="shared" si="6"/>
        <v>4:52,1</v>
      </c>
      <c r="J39" s="277">
        <f>LOOKUP(N39,$U$1:$AC$1,$U$2:$AC$2)</f>
        <v>1</v>
      </c>
      <c r="K39" s="277" t="s">
        <v>746</v>
      </c>
      <c r="L39" s="307" t="s">
        <v>600</v>
      </c>
      <c r="M39" s="307" t="s">
        <v>732</v>
      </c>
      <c r="N39" s="308">
        <f t="shared" si="7"/>
        <v>452.1</v>
      </c>
      <c r="O39" s="280" t="str">
        <f>VLOOKUP(B39,'Уч дев'!$A$3:$H$520,8,FALSE)</f>
        <v>Масеев В.Н., Бебенов А.В.</v>
      </c>
      <c r="P39" s="5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111"/>
      <c r="AF39" s="111"/>
      <c r="AG39" s="111"/>
      <c r="AH39" s="111"/>
      <c r="AI39" s="111"/>
      <c r="AJ39" s="111"/>
      <c r="AK39" s="111"/>
    </row>
    <row r="40" spans="1:37" s="5" customFormat="1" ht="15" customHeight="1">
      <c r="A40" s="45">
        <v>3</v>
      </c>
      <c r="B40" s="53">
        <v>341</v>
      </c>
      <c r="C40" s="54" t="str">
        <f>VLOOKUP(B40,'Уч дев'!$A$3:$H$520,2,FALSE)</f>
        <v>Рузманова Карина</v>
      </c>
      <c r="D40" s="95" t="str">
        <f>VLOOKUP(B40,'Уч дев'!$A$3:$H$520,3,FALSE)</f>
        <v>1999</v>
      </c>
      <c r="E40" s="45" t="str">
        <f>VLOOKUP(B40,'Уч дев'!$A$3:$H$520,4,FALSE)</f>
        <v>1</v>
      </c>
      <c r="F40" s="54" t="str">
        <f>VLOOKUP(B40,'Уч дев'!$A$3:$H$520,5,FALSE)</f>
        <v>Пензенская</v>
      </c>
      <c r="G40" s="73">
        <f>VLOOKUP(B40,'Уч дев'!$A$3:$H$520,6,FALSE)</f>
        <v>0</v>
      </c>
      <c r="H40" s="99" t="str">
        <f>VLOOKUP(B40,'Уч дев'!$A$3:$H$520,7,FALSE)</f>
        <v>КСШОР</v>
      </c>
      <c r="I40" s="51" t="str">
        <f t="shared" si="6"/>
        <v>5:08,1</v>
      </c>
      <c r="J40" s="277">
        <f>LOOKUP(N40,$U$1:$AC$1,$U$2:$AC$2)</f>
        <v>2</v>
      </c>
      <c r="K40" s="277">
        <v>10</v>
      </c>
      <c r="L40" s="307" t="s">
        <v>601</v>
      </c>
      <c r="M40" s="307" t="s">
        <v>734</v>
      </c>
      <c r="N40" s="308">
        <f t="shared" si="7"/>
        <v>508.1</v>
      </c>
      <c r="O40" s="280" t="str">
        <f>VLOOKUP(B40,'Уч дев'!$A$3:$H$520,8,FALSE)</f>
        <v>Кузнецов В.Б</v>
      </c>
      <c r="P40" s="55"/>
      <c r="AE40" s="117"/>
      <c r="AF40" s="117"/>
      <c r="AG40" s="117"/>
      <c r="AH40" s="117"/>
      <c r="AI40" s="117"/>
      <c r="AJ40" s="117"/>
      <c r="AK40" s="117"/>
    </row>
    <row r="41" spans="1:37" s="5" customFormat="1" ht="15" customHeight="1">
      <c r="A41" s="45">
        <v>4</v>
      </c>
      <c r="B41" s="53">
        <v>564</v>
      </c>
      <c r="C41" s="54" t="str">
        <f>VLOOKUP(B41,'Уч дев'!$A$3:$H$520,2,FALSE)</f>
        <v>Серебрякова Марина</v>
      </c>
      <c r="D41" s="95" t="str">
        <f>VLOOKUP(B41,'Уч дев'!$A$3:$H$520,3,FALSE)</f>
        <v>2000</v>
      </c>
      <c r="E41" s="45">
        <f>VLOOKUP(B41,'Уч дев'!$A$3:$H$520,4,FALSE)</f>
        <v>0</v>
      </c>
      <c r="F41" s="54" t="str">
        <f>VLOOKUP(B41,'Уч дев'!$A$3:$H$520,5,FALSE)</f>
        <v>Тамбовская</v>
      </c>
      <c r="G41" s="73">
        <f>VLOOKUP(B41,'Уч дев'!$A$3:$H$520,6,FALSE)</f>
        <v>0</v>
      </c>
      <c r="H41" s="99" t="str">
        <f>VLOOKUP(B41,'Уч дев'!$A$3:$H$520,7,FALSE)</f>
        <v>ДЮСШ-2 Котовск</v>
      </c>
      <c r="I41" s="51" t="str">
        <f t="shared" si="6"/>
        <v>5:20,8</v>
      </c>
      <c r="J41" s="277">
        <f>LOOKUP(N41,$U$1:$AC$1,$U$2:$AC$2)</f>
        <v>3</v>
      </c>
      <c r="K41" s="277" t="s">
        <v>746</v>
      </c>
      <c r="L41" s="307" t="s">
        <v>601</v>
      </c>
      <c r="M41" s="307" t="s">
        <v>735</v>
      </c>
      <c r="N41" s="308">
        <f t="shared" si="7"/>
        <v>520.79999999999995</v>
      </c>
      <c r="O41" s="280" t="str">
        <f>VLOOKUP(B41,'Уч дев'!$A$3:$H$520,8,FALSE)</f>
        <v>Мельникова Е.В.</v>
      </c>
      <c r="P41" s="315"/>
      <c r="Q41" s="283"/>
      <c r="R41" s="283"/>
      <c r="S41" s="282"/>
      <c r="T41" s="283"/>
      <c r="U41" s="38"/>
      <c r="V41" s="41"/>
      <c r="X41" s="21"/>
      <c r="Y41" s="23"/>
      <c r="Z41" s="23"/>
      <c r="AA41" s="23"/>
      <c r="AB41" s="23"/>
      <c r="AC41" s="23"/>
      <c r="AD41" s="23"/>
      <c r="AE41" s="117"/>
      <c r="AF41" s="117"/>
      <c r="AG41" s="117"/>
      <c r="AH41" s="117"/>
      <c r="AI41" s="117"/>
      <c r="AJ41" s="117"/>
      <c r="AK41" s="117"/>
    </row>
    <row r="42" spans="1:37" s="5" customFormat="1" ht="15" customHeight="1">
      <c r="A42" s="45">
        <v>5</v>
      </c>
      <c r="B42" s="53">
        <v>533</v>
      </c>
      <c r="C42" s="54" t="str">
        <f>VLOOKUP(B42,'Уч дев'!$A$3:$H$520,2,FALSE)</f>
        <v>Марескина Виолетта</v>
      </c>
      <c r="D42" s="95" t="str">
        <f>VLOOKUP(B42,'Уч дев'!$A$3:$H$520,3,FALSE)</f>
        <v>2000</v>
      </c>
      <c r="E42" s="45">
        <f>VLOOKUP(B42,'Уч дев'!$A$3:$H$520,4,FALSE)</f>
        <v>1</v>
      </c>
      <c r="F42" s="54" t="str">
        <f>VLOOKUP(B42,'Уч дев'!$A$3:$H$520,5,FALSE)</f>
        <v>Самарская</v>
      </c>
      <c r="G42" s="73">
        <f>VLOOKUP(B42,'Уч дев'!$A$3:$H$520,6,FALSE)</f>
        <v>0</v>
      </c>
      <c r="H42" s="99" t="str">
        <f>VLOOKUP(B42,'Уч дев'!$A$3:$H$520,7,FALSE)</f>
        <v xml:space="preserve"> СДЮСШОР-2</v>
      </c>
      <c r="I42" s="51" t="str">
        <f t="shared" si="6"/>
        <v>5:21,4</v>
      </c>
      <c r="J42" s="277">
        <f>LOOKUP(N42,$U$1:$AC$1,$U$2:$AC$2)</f>
        <v>3</v>
      </c>
      <c r="K42" s="277" t="s">
        <v>746</v>
      </c>
      <c r="L42" s="307" t="s">
        <v>601</v>
      </c>
      <c r="M42" s="307" t="s">
        <v>737</v>
      </c>
      <c r="N42" s="308">
        <f t="shared" si="7"/>
        <v>521.4</v>
      </c>
      <c r="O42" s="280" t="str">
        <f>VLOOKUP(B42,'Уч дев'!$A$3:$H$520,8,FALSE)</f>
        <v>Зайцев И. С., Андронов Ю.В.</v>
      </c>
      <c r="P42" s="277"/>
      <c r="Q42" s="286"/>
      <c r="R42" s="286"/>
      <c r="S42" s="286"/>
      <c r="T42" s="286"/>
      <c r="U42" s="7"/>
      <c r="X42" s="21"/>
      <c r="Y42" s="7"/>
      <c r="Z42" s="7"/>
      <c r="AA42" s="7"/>
      <c r="AB42" s="7"/>
      <c r="AC42" s="7"/>
      <c r="AD42" s="7"/>
      <c r="AE42" s="117"/>
      <c r="AF42" s="117"/>
      <c r="AG42" s="117"/>
      <c r="AH42" s="117"/>
      <c r="AI42" s="117"/>
      <c r="AJ42" s="117"/>
      <c r="AK42" s="117"/>
    </row>
    <row r="43" spans="1:37" s="7" customFormat="1" ht="15" hidden="1" customHeight="1">
      <c r="A43" s="45"/>
      <c r="B43" s="53">
        <v>352</v>
      </c>
      <c r="C43" s="54" t="str">
        <f>VLOOKUP(B43,'Уч дев'!$A$3:$H$520,2,FALSE)</f>
        <v>Гуркина Елизавета</v>
      </c>
      <c r="D43" s="95" t="str">
        <f>VLOOKUP(B43,'Уч дев'!$A$3:$H$520,3,FALSE)</f>
        <v>2000</v>
      </c>
      <c r="E43" s="45">
        <f>VLOOKUP(B43,'Уч дев'!$A$3:$H$520,4,FALSE)</f>
        <v>0</v>
      </c>
      <c r="F43" s="54" t="str">
        <f>VLOOKUP(B43,'Уч дев'!$A$3:$H$520,5,FALSE)</f>
        <v>Пензенская</v>
      </c>
      <c r="G43" s="73">
        <f>VLOOKUP(B43,'Уч дев'!$A$3:$H$520,6,FALSE)</f>
        <v>0</v>
      </c>
      <c r="H43" s="99" t="str">
        <f>VLOOKUP(B43,'Уч дев'!$A$3:$H$520,7,FALSE)</f>
        <v>Дюсш Мокшан</v>
      </c>
      <c r="I43" s="51" t="str">
        <f t="shared" si="6"/>
        <v>:</v>
      </c>
      <c r="J43" s="277"/>
      <c r="K43" s="277" t="s">
        <v>746</v>
      </c>
      <c r="L43" s="307"/>
      <c r="M43" s="307"/>
      <c r="N43" s="308">
        <f t="shared" si="7"/>
        <v>0</v>
      </c>
      <c r="O43" s="280" t="str">
        <f>VLOOKUP(B43,'Уч дев'!$A$3:$H$520,8,FALSE)</f>
        <v>Дудченко Д.А</v>
      </c>
      <c r="P43" s="277"/>
      <c r="Q43" s="286"/>
      <c r="R43" s="286"/>
      <c r="S43" s="286"/>
      <c r="T43" s="286"/>
      <c r="V43" s="5"/>
      <c r="W43" s="5"/>
      <c r="X43" s="21"/>
      <c r="AE43" s="111"/>
      <c r="AF43" s="111"/>
      <c r="AG43" s="111"/>
      <c r="AH43" s="111"/>
      <c r="AI43" s="111"/>
      <c r="AJ43" s="111"/>
      <c r="AK43" s="111"/>
    </row>
    <row r="44" spans="1:37" s="5" customFormat="1" ht="15" hidden="1" customHeight="1">
      <c r="A44" s="45"/>
      <c r="B44" s="53">
        <v>16</v>
      </c>
      <c r="C44" s="54" t="str">
        <f>VLOOKUP(B44,'Уч дев'!$A$3:$H$520,2,FALSE)</f>
        <v>Денисова Ангелина</v>
      </c>
      <c r="D44" s="95" t="str">
        <f>VLOOKUP(B44,'Уч дев'!$A$3:$H$520,3,FALSE)</f>
        <v>2000</v>
      </c>
      <c r="E44" s="45" t="str">
        <f>VLOOKUP(B44,'Уч дев'!$A$3:$H$520,4,FALSE)</f>
        <v>2</v>
      </c>
      <c r="F44" s="54" t="str">
        <f>VLOOKUP(B44,'Уч дев'!$A$3:$H$520,5,FALSE)</f>
        <v>Самарская</v>
      </c>
      <c r="G44" s="73">
        <f>VLOOKUP(B44,'Уч дев'!$A$3:$H$520,6,FALSE)</f>
        <v>0</v>
      </c>
      <c r="H44" s="99" t="str">
        <f>VLOOKUP(B44,'Уч дев'!$A$3:$H$520,7,FALSE)</f>
        <v>Борская СШ-1</v>
      </c>
      <c r="I44" s="51" t="str">
        <f t="shared" si="6"/>
        <v>:</v>
      </c>
      <c r="J44" s="277"/>
      <c r="K44" s="277" t="s">
        <v>746</v>
      </c>
      <c r="L44" s="307"/>
      <c r="M44" s="307"/>
      <c r="N44" s="308">
        <f t="shared" si="7"/>
        <v>0</v>
      </c>
      <c r="O44" s="280">
        <f>VLOOKUP(B44,'Уч дев'!$A$3:$H$520,8,FALSE)</f>
        <v>0</v>
      </c>
      <c r="P44" s="298"/>
      <c r="Q44" s="312"/>
      <c r="R44" s="312"/>
      <c r="S44" s="312"/>
      <c r="T44" s="312"/>
      <c r="U44" s="38"/>
      <c r="W44" s="41"/>
      <c r="X44" s="41"/>
      <c r="Y44" s="7"/>
      <c r="Z44" s="7"/>
      <c r="AA44" s="7"/>
      <c r="AB44" s="7"/>
      <c r="AC44" s="7"/>
      <c r="AD44" s="7"/>
      <c r="AE44" s="111"/>
      <c r="AF44" s="111"/>
      <c r="AG44" s="111"/>
      <c r="AH44" s="111"/>
      <c r="AI44" s="111"/>
      <c r="AJ44" s="111"/>
      <c r="AK44" s="111"/>
    </row>
    <row r="45" spans="1:37" s="210" customFormat="1" ht="15" customHeight="1">
      <c r="A45" s="372" t="s">
        <v>739</v>
      </c>
      <c r="B45" s="372"/>
      <c r="C45" s="372"/>
      <c r="D45" s="372"/>
      <c r="E45" s="372"/>
      <c r="F45" s="372"/>
      <c r="G45" s="372"/>
      <c r="H45" s="372"/>
      <c r="I45" s="372"/>
      <c r="J45" s="372"/>
      <c r="K45" s="372"/>
      <c r="L45" s="372"/>
      <c r="M45" s="372"/>
      <c r="N45" s="372"/>
      <c r="O45" s="372"/>
      <c r="P45" s="372"/>
      <c r="Q45" s="372"/>
      <c r="R45" s="372"/>
      <c r="S45" s="372"/>
      <c r="T45" s="372"/>
      <c r="U45" s="207"/>
      <c r="V45" s="208"/>
      <c r="W45" s="208"/>
      <c r="X45" s="208"/>
      <c r="Y45" s="208"/>
      <c r="Z45" s="208"/>
      <c r="AA45" s="208"/>
      <c r="AB45" s="208"/>
      <c r="AC45" s="208"/>
      <c r="AD45" s="208"/>
      <c r="AE45" s="209"/>
      <c r="AF45" s="209"/>
      <c r="AG45" s="209"/>
      <c r="AH45" s="209"/>
      <c r="AI45" s="209"/>
      <c r="AJ45" s="209"/>
      <c r="AK45" s="209"/>
    </row>
    <row r="46" spans="1:37" s="210" customFormat="1" ht="15" customHeight="1">
      <c r="A46" s="371" t="s">
        <v>61</v>
      </c>
      <c r="B46" s="371"/>
      <c r="C46" s="371"/>
      <c r="D46" s="371"/>
      <c r="E46" s="371"/>
      <c r="F46" s="371"/>
      <c r="G46" s="371"/>
      <c r="H46" s="371"/>
      <c r="I46" s="371"/>
      <c r="J46" s="371"/>
      <c r="K46" s="371"/>
      <c r="L46" s="371"/>
      <c r="M46" s="371"/>
      <c r="N46" s="371"/>
      <c r="O46" s="371"/>
      <c r="P46" s="371"/>
      <c r="Q46" s="371"/>
      <c r="R46" s="371"/>
      <c r="S46" s="371"/>
      <c r="T46" s="371"/>
      <c r="U46" s="207"/>
      <c r="V46" s="208"/>
      <c r="W46" s="211"/>
      <c r="X46" s="211"/>
      <c r="Y46" s="211"/>
      <c r="Z46" s="211"/>
      <c r="AA46" s="211"/>
      <c r="AB46" s="211"/>
      <c r="AC46" s="211"/>
      <c r="AD46" s="211"/>
      <c r="AE46" s="209"/>
      <c r="AF46" s="209"/>
      <c r="AG46" s="209"/>
      <c r="AH46" s="209"/>
      <c r="AI46" s="209"/>
      <c r="AJ46" s="209"/>
      <c r="AK46" s="209"/>
    </row>
    <row r="47" spans="1:37" s="223" customFormat="1" ht="15" customHeight="1">
      <c r="A47" s="215"/>
      <c r="B47" s="212"/>
      <c r="C47" s="213"/>
      <c r="D47" s="214"/>
      <c r="E47" s="215"/>
      <c r="F47" s="216"/>
      <c r="G47" s="217"/>
      <c r="H47" s="218"/>
      <c r="I47" s="370" t="s">
        <v>52</v>
      </c>
      <c r="J47" s="370"/>
      <c r="K47" s="370"/>
      <c r="L47" s="220"/>
      <c r="M47" s="220"/>
      <c r="N47" s="221"/>
      <c r="O47" s="324" t="s">
        <v>594</v>
      </c>
      <c r="P47" s="317" t="s">
        <v>29</v>
      </c>
      <c r="Q47" s="212"/>
      <c r="R47" s="212" t="s">
        <v>594</v>
      </c>
      <c r="S47" s="212"/>
      <c r="T47" s="212"/>
      <c r="U47" s="222"/>
      <c r="W47" s="219"/>
      <c r="X47" s="219"/>
      <c r="Y47" s="219"/>
      <c r="Z47" s="219"/>
      <c r="AA47" s="219"/>
      <c r="AB47" s="219"/>
      <c r="AC47" s="219"/>
      <c r="AD47" s="219"/>
      <c r="AE47" s="224"/>
      <c r="AF47" s="224"/>
      <c r="AG47" s="224"/>
      <c r="AH47" s="224"/>
      <c r="AI47" s="224"/>
      <c r="AJ47" s="224"/>
      <c r="AK47" s="224"/>
    </row>
    <row r="48" spans="1:37" s="229" customFormat="1" ht="22.5" customHeight="1">
      <c r="A48" s="225" t="s">
        <v>2</v>
      </c>
      <c r="B48" s="225" t="s">
        <v>25</v>
      </c>
      <c r="C48" s="225" t="s">
        <v>3</v>
      </c>
      <c r="D48" s="226" t="s">
        <v>4</v>
      </c>
      <c r="E48" s="225" t="s">
        <v>5</v>
      </c>
      <c r="F48" s="225" t="s">
        <v>6</v>
      </c>
      <c r="G48" s="225" t="s">
        <v>7</v>
      </c>
      <c r="H48" s="225" t="s">
        <v>8</v>
      </c>
      <c r="I48" s="227" t="s">
        <v>10</v>
      </c>
      <c r="J48" s="230" t="s">
        <v>18</v>
      </c>
      <c r="K48" s="230"/>
      <c r="L48" s="228" t="s">
        <v>714</v>
      </c>
      <c r="M48" s="228" t="s">
        <v>715</v>
      </c>
      <c r="N48" s="231" t="s">
        <v>34</v>
      </c>
      <c r="O48" s="230" t="s">
        <v>11</v>
      </c>
      <c r="P48" s="318" t="s">
        <v>12</v>
      </c>
      <c r="Q48" s="232"/>
      <c r="R48" s="232"/>
      <c r="S48" s="319" t="s">
        <v>13</v>
      </c>
      <c r="T48" s="318" t="s">
        <v>2</v>
      </c>
      <c r="U48" s="233"/>
      <c r="AE48" s="234"/>
      <c r="AF48" s="234"/>
      <c r="AG48" s="234"/>
      <c r="AH48" s="234"/>
      <c r="AI48" s="234"/>
      <c r="AJ48" s="234"/>
      <c r="AK48" s="234"/>
    </row>
    <row r="49" spans="1:37" s="7" customFormat="1" ht="15" customHeight="1">
      <c r="A49" s="45">
        <v>1</v>
      </c>
      <c r="B49" s="53">
        <v>345</v>
      </c>
      <c r="C49" s="54" t="str">
        <f>VLOOKUP(B49,'Уч дев'!$A$3:$H$520,2,FALSE)</f>
        <v>Смирнова Елена</v>
      </c>
      <c r="D49" s="95" t="str">
        <f>VLOOKUP(B49,'Уч дев'!$A$3:$H$520,3,FALSE)</f>
        <v>1997</v>
      </c>
      <c r="E49" s="45">
        <f>VLOOKUP(B49,'Уч дев'!$A$3:$H$520,4,FALSE)</f>
        <v>0</v>
      </c>
      <c r="F49" s="54" t="str">
        <f>VLOOKUP(B49,'Уч дев'!$A$3:$H$520,5,FALSE)</f>
        <v>Пензенская</v>
      </c>
      <c r="G49" s="73">
        <f>VLOOKUP(B49,'Уч дев'!$A$3:$H$520,6,FALSE)</f>
        <v>0</v>
      </c>
      <c r="H49" s="99" t="str">
        <f>VLOOKUP(B49,'Уч дев'!$A$3:$H$520,7,FALSE)</f>
        <v>КСШОР</v>
      </c>
      <c r="I49" s="51" t="str">
        <f t="shared" ref="I49:I52" si="8">CONCATENATE(L49,":",M49)</f>
        <v>4:46,1</v>
      </c>
      <c r="J49" s="277">
        <f t="shared" ref="J49:J52" si="9">LOOKUP(N49,$U$1:$AC$1,$U$2:$AC$2)</f>
        <v>1</v>
      </c>
      <c r="K49" s="277"/>
      <c r="L49" s="307" t="s">
        <v>600</v>
      </c>
      <c r="M49" s="307" t="s">
        <v>730</v>
      </c>
      <c r="N49" s="308">
        <f t="shared" ref="N49:N52" si="10">(L49*100)+M49</f>
        <v>446.1</v>
      </c>
      <c r="O49" s="280" t="str">
        <f>VLOOKUP(B49,'Уч дев'!$A$3:$H$520,8,FALSE)</f>
        <v>Кузнецов В.Б</v>
      </c>
      <c r="P49" s="320"/>
      <c r="Q49" s="321"/>
      <c r="R49" s="321"/>
      <c r="S49" s="321"/>
      <c r="T49" s="321"/>
      <c r="U49" s="20"/>
      <c r="AE49" s="117"/>
      <c r="AF49" s="117"/>
      <c r="AG49" s="117"/>
      <c r="AH49" s="117"/>
      <c r="AI49" s="117"/>
      <c r="AJ49" s="117"/>
      <c r="AK49" s="117"/>
    </row>
    <row r="50" spans="1:37" s="7" customFormat="1" ht="15" customHeight="1">
      <c r="A50" s="45">
        <v>2</v>
      </c>
      <c r="B50" s="53">
        <v>515</v>
      </c>
      <c r="C50" s="54" t="str">
        <f>VLOOKUP(B50,'Уч дев'!$A$3:$H$520,2,FALSE)</f>
        <v>Вавренюк  Мария</v>
      </c>
      <c r="D50" s="95">
        <f>VLOOKUP(B50,'Уч дев'!$A$3:$H$520,3,FALSE)</f>
        <v>1997</v>
      </c>
      <c r="E50" s="45">
        <f>VLOOKUP(B50,'Уч дев'!$A$3:$H$520,4,FALSE)</f>
        <v>1</v>
      </c>
      <c r="F50" s="54" t="str">
        <f>VLOOKUP(B50,'Уч дев'!$A$3:$H$520,5,FALSE)</f>
        <v>Самарская</v>
      </c>
      <c r="G50" s="73">
        <f>VLOOKUP(B50,'Уч дев'!$A$3:$H$520,6,FALSE)</f>
        <v>0</v>
      </c>
      <c r="H50" s="99" t="str">
        <f>VLOOKUP(B50,'Уч дев'!$A$3:$H$520,7,FALSE)</f>
        <v xml:space="preserve"> Самарский Университет, СДЮСШОР-2</v>
      </c>
      <c r="I50" s="51" t="str">
        <f t="shared" si="8"/>
        <v>4:49,9</v>
      </c>
      <c r="J50" s="277">
        <f t="shared" si="9"/>
        <v>1</v>
      </c>
      <c r="K50" s="277"/>
      <c r="L50" s="307" t="s">
        <v>600</v>
      </c>
      <c r="M50" s="307" t="s">
        <v>731</v>
      </c>
      <c r="N50" s="308">
        <f t="shared" si="10"/>
        <v>449.9</v>
      </c>
      <c r="O50" s="280" t="str">
        <f>VLOOKUP(B50,'Уч дев'!$A$3:$H$520,8,FALSE)</f>
        <v>Лобачева Е. Н.</v>
      </c>
      <c r="P50" s="320"/>
      <c r="Q50" s="321"/>
      <c r="R50" s="321"/>
      <c r="S50" s="321"/>
      <c r="T50" s="321"/>
      <c r="U50" s="20"/>
      <c r="AE50" s="117"/>
      <c r="AF50" s="117"/>
      <c r="AG50" s="117"/>
      <c r="AH50" s="117"/>
      <c r="AI50" s="117"/>
      <c r="AJ50" s="117"/>
      <c r="AK50" s="117"/>
    </row>
    <row r="51" spans="1:37" s="7" customFormat="1" ht="15" customHeight="1">
      <c r="A51" s="45">
        <v>3</v>
      </c>
      <c r="B51" s="53">
        <v>192</v>
      </c>
      <c r="C51" s="54" t="str">
        <f>VLOOKUP(B51,'Уч дев'!$A$3:$H$520,2,FALSE)</f>
        <v>Чегодайкина Марина</v>
      </c>
      <c r="D51" s="95" t="str">
        <f>VLOOKUP(B51,'Уч дев'!$A$3:$H$520,3,FALSE)</f>
        <v>1997</v>
      </c>
      <c r="E51" s="45" t="str">
        <f>VLOOKUP(B51,'Уч дев'!$A$3:$H$520,4,FALSE)</f>
        <v>КМС</v>
      </c>
      <c r="F51" s="54" t="str">
        <f>VLOOKUP(B51,'Уч дев'!$A$3:$H$520,5,FALSE)</f>
        <v>Мордовия</v>
      </c>
      <c r="G51" s="73">
        <f>VLOOKUP(B51,'Уч дев'!$A$3:$H$520,6,FALSE)</f>
        <v>0</v>
      </c>
      <c r="H51" s="99" t="str">
        <f>VLOOKUP(B51,'Уч дев'!$A$3:$H$520,7,FALSE)</f>
        <v>СШОР им. П.Г.Болотникова, МГПИ</v>
      </c>
      <c r="I51" s="51" t="str">
        <f t="shared" si="8"/>
        <v>4:56,2</v>
      </c>
      <c r="J51" s="277">
        <f t="shared" si="9"/>
        <v>1</v>
      </c>
      <c r="K51" s="277"/>
      <c r="L51" s="307" t="s">
        <v>600</v>
      </c>
      <c r="M51" s="307" t="s">
        <v>733</v>
      </c>
      <c r="N51" s="308">
        <f t="shared" si="10"/>
        <v>456.2</v>
      </c>
      <c r="O51" s="280" t="str">
        <f>VLOOKUP(B51,'Уч дев'!$A$3:$H$520,8,FALSE)</f>
        <v>Запрялов В.А</v>
      </c>
      <c r="P51" s="53"/>
      <c r="Q51" s="312"/>
      <c r="R51" s="312"/>
      <c r="S51" s="312"/>
      <c r="T51" s="312"/>
      <c r="U51" s="20"/>
      <c r="AE51" s="117"/>
      <c r="AF51" s="117"/>
      <c r="AG51" s="117"/>
      <c r="AH51" s="117"/>
      <c r="AI51" s="117"/>
      <c r="AJ51" s="117"/>
      <c r="AK51" s="117"/>
    </row>
    <row r="52" spans="1:37" s="5" customFormat="1" ht="15" customHeight="1">
      <c r="A52" s="45">
        <v>4</v>
      </c>
      <c r="B52" s="53">
        <v>127</v>
      </c>
      <c r="C52" s="54" t="str">
        <f>VLOOKUP(B52,'Уч дев'!$A$3:$H$520,2,FALSE)</f>
        <v>Емелина Наталья</v>
      </c>
      <c r="D52" s="95" t="str">
        <f>VLOOKUP(B52,'Уч дев'!$A$3:$H$520,3,FALSE)</f>
        <v>1997</v>
      </c>
      <c r="E52" s="45">
        <f>VLOOKUP(B52,'Уч дев'!$A$3:$H$520,4,FALSE)</f>
        <v>2</v>
      </c>
      <c r="F52" s="54" t="str">
        <f>VLOOKUP(B52,'Уч дев'!$A$3:$H$520,5,FALSE)</f>
        <v>Пензенская</v>
      </c>
      <c r="G52" s="73">
        <f>VLOOKUP(B52,'Уч дев'!$A$3:$H$520,6,FALSE)</f>
        <v>0</v>
      </c>
      <c r="H52" s="99" t="str">
        <f>VLOOKUP(B52,'Уч дев'!$A$3:$H$520,7,FALSE)</f>
        <v>ПГУ</v>
      </c>
      <c r="I52" s="51" t="str">
        <f t="shared" si="8"/>
        <v>5:21,2</v>
      </c>
      <c r="J52" s="277">
        <f t="shared" si="9"/>
        <v>3</v>
      </c>
      <c r="K52" s="277"/>
      <c r="L52" s="307" t="s">
        <v>601</v>
      </c>
      <c r="M52" s="307" t="s">
        <v>736</v>
      </c>
      <c r="N52" s="308">
        <f t="shared" si="10"/>
        <v>521.20000000000005</v>
      </c>
      <c r="O52" s="280" t="str">
        <f>VLOOKUP(B52,'Уч дев'!$A$3:$H$520,8,FALSE)</f>
        <v>Новинская С.Г.</v>
      </c>
      <c r="P52" s="298"/>
      <c r="Q52" s="312"/>
      <c r="R52" s="312"/>
      <c r="S52" s="312"/>
      <c r="T52" s="312"/>
      <c r="U52" s="38"/>
      <c r="W52" s="41"/>
      <c r="X52" s="41"/>
      <c r="Y52" s="7"/>
      <c r="Z52" s="7"/>
      <c r="AA52" s="7"/>
      <c r="AB52" s="7"/>
      <c r="AC52" s="7"/>
      <c r="AD52" s="7"/>
      <c r="AE52" s="111"/>
      <c r="AF52" s="111"/>
      <c r="AG52" s="111"/>
      <c r="AH52" s="111"/>
      <c r="AI52" s="111"/>
      <c r="AJ52" s="111"/>
      <c r="AK52" s="111"/>
    </row>
    <row r="53" spans="1:37" s="5" customFormat="1">
      <c r="A53" s="79"/>
      <c r="B53" s="55"/>
      <c r="D53" s="271"/>
      <c r="E53" s="55"/>
      <c r="F53" s="272"/>
      <c r="G53" s="273"/>
      <c r="H53" s="262"/>
      <c r="I53" s="322"/>
      <c r="J53" s="55"/>
      <c r="K53" s="55"/>
      <c r="L53" s="323"/>
      <c r="M53" s="323"/>
      <c r="N53" s="323"/>
      <c r="P53" s="55"/>
      <c r="AE53" s="55"/>
      <c r="AF53" s="55"/>
      <c r="AG53" s="55"/>
      <c r="AH53" s="55"/>
      <c r="AI53" s="55"/>
      <c r="AJ53" s="55"/>
      <c r="AK53" s="55"/>
    </row>
    <row r="54" spans="1:37">
      <c r="AE54" s="55"/>
      <c r="AF54" s="55"/>
      <c r="AG54" s="55"/>
      <c r="AH54" s="55"/>
      <c r="AI54" s="55"/>
      <c r="AJ54" s="55"/>
      <c r="AK54" s="55"/>
    </row>
    <row r="55" spans="1:37">
      <c r="AE55" s="55"/>
      <c r="AF55" s="55"/>
      <c r="AG55" s="55"/>
      <c r="AH55" s="55"/>
      <c r="AI55" s="55"/>
      <c r="AJ55" s="55"/>
      <c r="AK55" s="55"/>
    </row>
    <row r="56" spans="1:37">
      <c r="AE56" s="55"/>
      <c r="AF56" s="55"/>
      <c r="AG56" s="55"/>
      <c r="AH56" s="55"/>
      <c r="AI56" s="55"/>
      <c r="AJ56" s="55"/>
      <c r="AK56" s="55"/>
    </row>
    <row r="57" spans="1:37">
      <c r="AE57" s="137"/>
      <c r="AF57" s="137"/>
      <c r="AG57" s="137"/>
      <c r="AH57" s="137"/>
      <c r="AI57" s="137"/>
      <c r="AJ57" s="137"/>
      <c r="AK57" s="137"/>
    </row>
    <row r="58" spans="1:37">
      <c r="AE58" s="55"/>
      <c r="AF58" s="55"/>
      <c r="AG58" s="55"/>
      <c r="AH58" s="55"/>
      <c r="AI58" s="55"/>
      <c r="AJ58" s="55"/>
      <c r="AK58" s="55"/>
    </row>
    <row r="59" spans="1:37">
      <c r="AE59" s="55"/>
      <c r="AF59" s="55"/>
      <c r="AG59" s="55"/>
      <c r="AH59" s="55"/>
      <c r="AI59" s="55"/>
      <c r="AJ59" s="55"/>
      <c r="AK59" s="55"/>
    </row>
    <row r="60" spans="1:37">
      <c r="AE60" s="55"/>
      <c r="AF60" s="55"/>
      <c r="AG60" s="55"/>
      <c r="AH60" s="55"/>
      <c r="AI60" s="55"/>
      <c r="AJ60" s="55"/>
      <c r="AK60" s="55"/>
    </row>
    <row r="61" spans="1:37">
      <c r="AE61" s="11"/>
      <c r="AF61" s="11"/>
      <c r="AG61" s="11"/>
      <c r="AH61" s="11"/>
      <c r="AI61" s="11"/>
      <c r="AJ61" s="11"/>
      <c r="AK61" s="11"/>
    </row>
    <row r="62" spans="1:37">
      <c r="AE62" s="55"/>
      <c r="AF62" s="55"/>
      <c r="AG62" s="55"/>
      <c r="AH62" s="55"/>
      <c r="AI62" s="55"/>
      <c r="AJ62" s="55"/>
      <c r="AK62" s="55"/>
    </row>
    <row r="63" spans="1:37">
      <c r="AE63" s="11"/>
      <c r="AF63" s="11"/>
      <c r="AG63" s="11"/>
      <c r="AH63" s="11"/>
      <c r="AI63" s="11"/>
      <c r="AJ63" s="11"/>
      <c r="AK63" s="11"/>
    </row>
    <row r="64" spans="1:37">
      <c r="AE64" s="11"/>
      <c r="AF64" s="11"/>
      <c r="AG64" s="11"/>
      <c r="AH64" s="11"/>
      <c r="AI64" s="11"/>
      <c r="AJ64" s="11"/>
      <c r="AK64" s="11"/>
    </row>
    <row r="65" spans="31:37">
      <c r="AE65" s="55"/>
      <c r="AF65" s="55"/>
      <c r="AG65" s="55"/>
      <c r="AH65" s="55"/>
      <c r="AI65" s="55"/>
      <c r="AJ65" s="55"/>
      <c r="AK65" s="55"/>
    </row>
    <row r="66" spans="31:37">
      <c r="AE66" s="55"/>
      <c r="AF66" s="55"/>
      <c r="AG66" s="55"/>
      <c r="AH66" s="55"/>
      <c r="AI66" s="55"/>
      <c r="AJ66" s="55"/>
      <c r="AK66" s="55"/>
    </row>
    <row r="67" spans="31:37">
      <c r="AE67" s="55"/>
      <c r="AF67" s="55"/>
      <c r="AG67" s="55"/>
      <c r="AH67" s="55"/>
      <c r="AI67" s="55"/>
      <c r="AJ67" s="55"/>
      <c r="AK67" s="55"/>
    </row>
    <row r="68" spans="31:37">
      <c r="AE68" s="55"/>
      <c r="AF68" s="55"/>
      <c r="AG68" s="55"/>
      <c r="AH68" s="55"/>
      <c r="AI68" s="55"/>
      <c r="AJ68" s="55"/>
      <c r="AK68" s="55"/>
    </row>
    <row r="69" spans="31:37">
      <c r="AE69" s="11"/>
      <c r="AF69" s="11"/>
      <c r="AG69" s="11"/>
      <c r="AH69" s="11"/>
      <c r="AI69" s="11"/>
      <c r="AJ69" s="11"/>
      <c r="AK69" s="11"/>
    </row>
    <row r="70" spans="31:37">
      <c r="AE70" s="55"/>
      <c r="AF70" s="55"/>
      <c r="AG70" s="55"/>
      <c r="AH70" s="55"/>
      <c r="AI70" s="55"/>
      <c r="AJ70" s="55"/>
      <c r="AK70" s="55"/>
    </row>
    <row r="71" spans="31:37">
      <c r="AE71" s="55"/>
      <c r="AF71" s="55"/>
      <c r="AG71" s="55"/>
      <c r="AH71" s="55"/>
      <c r="AI71" s="55"/>
      <c r="AJ71" s="55"/>
      <c r="AK71" s="55"/>
    </row>
    <row r="72" spans="31:37">
      <c r="AE72" s="11"/>
      <c r="AF72" s="11"/>
      <c r="AG72" s="11"/>
      <c r="AH72" s="11"/>
      <c r="AI72" s="11"/>
      <c r="AJ72" s="11"/>
      <c r="AK72" s="11"/>
    </row>
    <row r="73" spans="31:37">
      <c r="AE73" s="55"/>
      <c r="AF73" s="55"/>
      <c r="AG73" s="55"/>
      <c r="AH73" s="55"/>
      <c r="AI73" s="55"/>
      <c r="AJ73" s="55"/>
      <c r="AK73" s="55"/>
    </row>
    <row r="74" spans="31:37">
      <c r="AE74" s="11"/>
      <c r="AF74" s="11"/>
      <c r="AG74" s="11"/>
      <c r="AH74" s="11"/>
      <c r="AI74" s="11"/>
      <c r="AJ74" s="11"/>
      <c r="AK74" s="11"/>
    </row>
    <row r="75" spans="31:37">
      <c r="AE75" s="11"/>
      <c r="AF75" s="11"/>
      <c r="AG75" s="11"/>
      <c r="AH75" s="11"/>
      <c r="AI75" s="11"/>
      <c r="AJ75" s="11"/>
      <c r="AK75" s="11"/>
    </row>
    <row r="76" spans="31:37">
      <c r="AE76" s="11"/>
      <c r="AF76" s="11"/>
      <c r="AG76" s="11"/>
      <c r="AH76" s="11"/>
      <c r="AI76" s="11"/>
      <c r="AJ76" s="11"/>
      <c r="AK76" s="11"/>
    </row>
    <row r="77" spans="31:37">
      <c r="AE77" s="11"/>
      <c r="AF77" s="11"/>
      <c r="AG77" s="11"/>
      <c r="AH77" s="11"/>
      <c r="AI77" s="11"/>
      <c r="AJ77" s="11"/>
      <c r="AK77" s="11"/>
    </row>
    <row r="78" spans="31:37">
      <c r="AE78" s="55"/>
      <c r="AF78" s="55"/>
      <c r="AG78" s="55"/>
      <c r="AH78" s="55"/>
      <c r="AI78" s="55"/>
      <c r="AJ78" s="55"/>
      <c r="AK78" s="55"/>
    </row>
    <row r="79" spans="31:37">
      <c r="AE79" s="55"/>
      <c r="AF79" s="55"/>
      <c r="AG79" s="55"/>
      <c r="AH79" s="55"/>
      <c r="AI79" s="55"/>
      <c r="AJ79" s="55"/>
      <c r="AK79" s="55"/>
    </row>
    <row r="80" spans="31:37">
      <c r="AE80" s="55"/>
      <c r="AF80" s="55"/>
      <c r="AG80" s="55"/>
      <c r="AH80" s="55"/>
      <c r="AI80" s="55"/>
      <c r="AJ80" s="55"/>
      <c r="AK80" s="55"/>
    </row>
    <row r="81" spans="31:37">
      <c r="AE81" s="55"/>
      <c r="AF81" s="55"/>
      <c r="AG81" s="55"/>
      <c r="AH81" s="55"/>
      <c r="AI81" s="55"/>
      <c r="AJ81" s="55"/>
      <c r="AK81" s="55"/>
    </row>
    <row r="82" spans="31:37">
      <c r="AE82" s="55"/>
      <c r="AF82" s="55"/>
      <c r="AG82" s="55"/>
      <c r="AH82" s="55"/>
      <c r="AI82" s="55"/>
      <c r="AJ82" s="55"/>
      <c r="AK82" s="55"/>
    </row>
    <row r="83" spans="31:37">
      <c r="AE83" s="55"/>
      <c r="AF83" s="55"/>
      <c r="AG83" s="55"/>
      <c r="AH83" s="55"/>
      <c r="AI83" s="55"/>
      <c r="AJ83" s="55"/>
      <c r="AK83" s="55"/>
    </row>
    <row r="84" spans="31:37">
      <c r="AE84" s="113"/>
      <c r="AF84" s="113"/>
      <c r="AG84" s="113"/>
      <c r="AH84" s="113"/>
      <c r="AI84" s="113"/>
      <c r="AJ84" s="113"/>
      <c r="AK84" s="113"/>
    </row>
    <row r="85" spans="31:37">
      <c r="AE85" s="55"/>
      <c r="AF85" s="55"/>
      <c r="AG85" s="55"/>
      <c r="AH85" s="55"/>
      <c r="AI85" s="55"/>
      <c r="AJ85" s="55"/>
      <c r="AK85" s="55"/>
    </row>
    <row r="86" spans="31:37">
      <c r="AE86" s="55"/>
      <c r="AF86" s="55"/>
      <c r="AG86" s="55"/>
      <c r="AH86" s="55"/>
      <c r="AI86" s="55"/>
      <c r="AJ86" s="55"/>
      <c r="AK86" s="55"/>
    </row>
    <row r="87" spans="31:37">
      <c r="AE87" s="11"/>
      <c r="AF87" s="11"/>
      <c r="AG87" s="11"/>
      <c r="AH87" s="11"/>
      <c r="AI87" s="11"/>
      <c r="AJ87" s="11"/>
      <c r="AK87" s="11"/>
    </row>
    <row r="88" spans="31:37">
      <c r="AE88" s="55"/>
      <c r="AF88" s="55"/>
      <c r="AG88" s="55"/>
      <c r="AH88" s="55"/>
      <c r="AI88" s="55"/>
      <c r="AJ88" s="55"/>
      <c r="AK88" s="55"/>
    </row>
    <row r="89" spans="31:37">
      <c r="AE89" s="55"/>
      <c r="AF89" s="55"/>
      <c r="AG89" s="55"/>
      <c r="AH89" s="55"/>
      <c r="AI89" s="55"/>
      <c r="AJ89" s="55"/>
      <c r="AK89" s="55"/>
    </row>
    <row r="90" spans="31:37">
      <c r="AE90" s="55"/>
      <c r="AF90" s="55"/>
      <c r="AG90" s="55"/>
      <c r="AH90" s="55"/>
      <c r="AI90" s="55"/>
      <c r="AJ90" s="55"/>
      <c r="AK90" s="55"/>
    </row>
    <row r="91" spans="31:37">
      <c r="AE91" s="55"/>
      <c r="AF91" s="55"/>
      <c r="AG91" s="55"/>
      <c r="AH91" s="55"/>
      <c r="AI91" s="55"/>
      <c r="AJ91" s="55"/>
      <c r="AK91" s="55"/>
    </row>
    <row r="92" spans="31:37">
      <c r="AE92" s="55"/>
      <c r="AF92" s="55"/>
      <c r="AG92" s="55"/>
      <c r="AH92" s="55"/>
      <c r="AI92" s="55"/>
      <c r="AJ92" s="55"/>
      <c r="AK92" s="55"/>
    </row>
    <row r="93" spans="31:37">
      <c r="AE93" s="55"/>
      <c r="AF93" s="55"/>
      <c r="AG93" s="55"/>
      <c r="AH93" s="55"/>
      <c r="AI93" s="55"/>
      <c r="AJ93" s="55"/>
      <c r="AK93" s="55"/>
    </row>
    <row r="94" spans="31:37">
      <c r="AE94" s="55"/>
      <c r="AF94" s="55"/>
      <c r="AG94" s="55"/>
      <c r="AH94" s="55"/>
      <c r="AI94" s="55"/>
      <c r="AJ94" s="55"/>
      <c r="AK94" s="55"/>
    </row>
    <row r="95" spans="31:37">
      <c r="AE95" s="55"/>
      <c r="AF95" s="55"/>
      <c r="AG95" s="55"/>
      <c r="AH95" s="55"/>
      <c r="AI95" s="55"/>
      <c r="AJ95" s="55"/>
      <c r="AK95" s="55"/>
    </row>
    <row r="96" spans="31:37">
      <c r="AE96" s="55"/>
      <c r="AF96" s="55"/>
      <c r="AG96" s="55"/>
      <c r="AH96" s="55"/>
      <c r="AI96" s="55"/>
      <c r="AJ96" s="55"/>
      <c r="AK96" s="55"/>
    </row>
    <row r="97" spans="31:37">
      <c r="AE97" s="55"/>
      <c r="AF97" s="55"/>
      <c r="AG97" s="55"/>
      <c r="AH97" s="55"/>
      <c r="AI97" s="55"/>
      <c r="AJ97" s="55"/>
      <c r="AK97" s="55"/>
    </row>
    <row r="98" spans="31:37">
      <c r="AE98" s="55"/>
      <c r="AF98" s="55"/>
      <c r="AG98" s="55"/>
      <c r="AH98" s="55"/>
      <c r="AI98" s="55"/>
      <c r="AJ98" s="55"/>
      <c r="AK98" s="55"/>
    </row>
    <row r="99" spans="31:37">
      <c r="AE99" s="55"/>
      <c r="AF99" s="55"/>
      <c r="AG99" s="55"/>
      <c r="AH99" s="55"/>
      <c r="AI99" s="55"/>
      <c r="AJ99" s="55"/>
      <c r="AK99" s="55"/>
    </row>
    <row r="100" spans="31:37">
      <c r="AE100" s="55"/>
      <c r="AF100" s="55"/>
      <c r="AG100" s="55"/>
      <c r="AH100" s="55"/>
      <c r="AI100" s="55"/>
      <c r="AJ100" s="55"/>
      <c r="AK100" s="55"/>
    </row>
    <row r="101" spans="31:37">
      <c r="AE101" s="11"/>
      <c r="AF101" s="11"/>
      <c r="AG101" s="11"/>
      <c r="AH101" s="11"/>
      <c r="AI101" s="11"/>
      <c r="AJ101" s="11"/>
      <c r="AK101" s="11"/>
    </row>
    <row r="102" spans="31:37">
      <c r="AE102" s="55"/>
      <c r="AF102" s="55"/>
      <c r="AG102" s="55"/>
      <c r="AH102" s="55"/>
      <c r="AI102" s="55"/>
      <c r="AJ102" s="55"/>
      <c r="AK102" s="55"/>
    </row>
    <row r="103" spans="31:37">
      <c r="AE103" s="55"/>
      <c r="AF103" s="55"/>
      <c r="AG103" s="55"/>
      <c r="AH103" s="55"/>
      <c r="AI103" s="55"/>
      <c r="AJ103" s="55"/>
      <c r="AK103" s="55"/>
    </row>
    <row r="104" spans="31:37">
      <c r="AE104" s="113"/>
      <c r="AF104" s="113"/>
      <c r="AG104" s="113"/>
      <c r="AH104" s="113"/>
      <c r="AI104" s="113"/>
      <c r="AJ104" s="113"/>
      <c r="AK104" s="113"/>
    </row>
    <row r="105" spans="31:37">
      <c r="AE105" s="11"/>
      <c r="AF105" s="11"/>
      <c r="AG105" s="11"/>
      <c r="AH105" s="11"/>
      <c r="AI105" s="11"/>
      <c r="AJ105" s="11"/>
      <c r="AK105" s="11"/>
    </row>
    <row r="106" spans="31:37">
      <c r="AE106" s="55"/>
      <c r="AF106" s="55"/>
      <c r="AG106" s="55"/>
      <c r="AH106" s="55"/>
      <c r="AI106" s="55"/>
      <c r="AJ106" s="55"/>
      <c r="AK106" s="55"/>
    </row>
    <row r="107" spans="31:37">
      <c r="AE107" s="55"/>
      <c r="AF107" s="55"/>
      <c r="AG107" s="55"/>
      <c r="AH107" s="55"/>
      <c r="AI107" s="55"/>
      <c r="AJ107" s="55"/>
      <c r="AK107" s="55"/>
    </row>
    <row r="108" spans="31:37">
      <c r="AE108" s="55"/>
      <c r="AF108" s="55"/>
      <c r="AG108" s="55"/>
      <c r="AH108" s="55"/>
      <c r="AI108" s="55"/>
      <c r="AJ108" s="55"/>
      <c r="AK108" s="55"/>
    </row>
    <row r="109" spans="31:37">
      <c r="AE109" s="55"/>
      <c r="AF109" s="55"/>
      <c r="AG109" s="55"/>
      <c r="AH109" s="55"/>
      <c r="AI109" s="55"/>
      <c r="AJ109" s="55"/>
      <c r="AK109" s="55"/>
    </row>
    <row r="110" spans="31:37">
      <c r="AE110" s="55"/>
      <c r="AF110" s="55"/>
      <c r="AG110" s="55"/>
      <c r="AH110" s="55"/>
      <c r="AI110" s="55"/>
      <c r="AJ110" s="55"/>
      <c r="AK110" s="55"/>
    </row>
    <row r="111" spans="31:37" ht="15.75">
      <c r="AE111" s="12"/>
      <c r="AF111" s="12"/>
      <c r="AG111" s="12"/>
      <c r="AH111" s="12"/>
      <c r="AI111" s="12"/>
      <c r="AJ111" s="12"/>
      <c r="AK111" s="12"/>
    </row>
    <row r="112" spans="31:37" ht="15.75">
      <c r="AE112" s="12"/>
      <c r="AF112" s="12"/>
      <c r="AG112" s="12"/>
      <c r="AH112" s="12"/>
      <c r="AI112" s="12"/>
      <c r="AJ112" s="12"/>
      <c r="AK112" s="12"/>
    </row>
    <row r="113" spans="31:37" ht="15.75">
      <c r="AE113" s="12"/>
      <c r="AF113" s="12"/>
      <c r="AG113" s="12"/>
      <c r="AH113" s="12"/>
      <c r="AI113" s="12"/>
      <c r="AJ113" s="12"/>
      <c r="AK113" s="12"/>
    </row>
    <row r="114" spans="31:37" ht="15.75">
      <c r="AE114" s="12"/>
      <c r="AF114" s="12"/>
      <c r="AG114" s="12"/>
      <c r="AH114" s="12"/>
      <c r="AI114" s="12"/>
      <c r="AJ114" s="12"/>
      <c r="AK114" s="12"/>
    </row>
    <row r="115" spans="31:37">
      <c r="AE115" s="55"/>
      <c r="AF115" s="55"/>
      <c r="AG115" s="55"/>
      <c r="AH115" s="55"/>
      <c r="AI115" s="55"/>
      <c r="AJ115" s="55"/>
      <c r="AK115" s="55"/>
    </row>
    <row r="116" spans="31:37">
      <c r="AE116" s="55"/>
      <c r="AF116" s="55"/>
      <c r="AG116" s="55"/>
      <c r="AH116" s="55"/>
      <c r="AI116" s="55"/>
      <c r="AJ116" s="55"/>
      <c r="AK116" s="55"/>
    </row>
    <row r="117" spans="31:37">
      <c r="AE117" s="55"/>
      <c r="AF117" s="55"/>
      <c r="AG117" s="55"/>
      <c r="AH117" s="55"/>
      <c r="AI117" s="55"/>
      <c r="AJ117" s="55"/>
      <c r="AK117" s="55"/>
    </row>
    <row r="118" spans="31:37">
      <c r="AE118" s="55"/>
      <c r="AF118" s="55"/>
      <c r="AG118" s="55"/>
      <c r="AH118" s="55"/>
      <c r="AI118" s="55"/>
      <c r="AJ118" s="55"/>
      <c r="AK118" s="55"/>
    </row>
    <row r="119" spans="31:37">
      <c r="AE119" s="55"/>
      <c r="AF119" s="55"/>
      <c r="AG119" s="55"/>
      <c r="AH119" s="55"/>
      <c r="AI119" s="55"/>
      <c r="AJ119" s="55"/>
      <c r="AK119" s="55"/>
    </row>
    <row r="120" spans="31:37">
      <c r="AE120" s="55"/>
      <c r="AF120" s="55"/>
      <c r="AG120" s="55"/>
      <c r="AH120" s="55"/>
      <c r="AI120" s="55"/>
      <c r="AJ120" s="55"/>
      <c r="AK120" s="55"/>
    </row>
    <row r="121" spans="31:37">
      <c r="AE121" s="55"/>
      <c r="AF121" s="55"/>
      <c r="AG121" s="55"/>
      <c r="AH121" s="55"/>
      <c r="AI121" s="55"/>
      <c r="AJ121" s="55"/>
      <c r="AK121" s="55"/>
    </row>
    <row r="122" spans="31:37">
      <c r="AE122" s="55"/>
      <c r="AF122" s="55"/>
      <c r="AG122" s="55"/>
      <c r="AH122" s="55"/>
      <c r="AI122" s="55"/>
      <c r="AJ122" s="55"/>
      <c r="AK122" s="55"/>
    </row>
    <row r="123" spans="31:37">
      <c r="AE123" s="55"/>
      <c r="AF123" s="55"/>
      <c r="AG123" s="55"/>
      <c r="AH123" s="55"/>
      <c r="AI123" s="55"/>
      <c r="AJ123" s="55"/>
      <c r="AK123" s="55"/>
    </row>
    <row r="124" spans="31:37">
      <c r="AE124" s="55"/>
      <c r="AF124" s="55"/>
      <c r="AG124" s="55"/>
      <c r="AH124" s="55"/>
      <c r="AI124" s="55"/>
      <c r="AJ124" s="55"/>
      <c r="AK124" s="55"/>
    </row>
    <row r="125" spans="31:37">
      <c r="AE125" s="55"/>
      <c r="AF125" s="55"/>
      <c r="AG125" s="55"/>
      <c r="AH125" s="55"/>
      <c r="AI125" s="55"/>
      <c r="AJ125" s="55"/>
      <c r="AK125" s="55"/>
    </row>
    <row r="126" spans="31:37">
      <c r="AE126" s="55"/>
      <c r="AF126" s="55"/>
      <c r="AG126" s="55"/>
      <c r="AH126" s="55"/>
      <c r="AI126" s="55"/>
      <c r="AJ126" s="55"/>
      <c r="AK126" s="55"/>
    </row>
    <row r="127" spans="31:37">
      <c r="AE127" s="55"/>
      <c r="AF127" s="55"/>
      <c r="AG127" s="55"/>
      <c r="AH127" s="55"/>
      <c r="AI127" s="55"/>
      <c r="AJ127" s="55"/>
      <c r="AK127" s="55"/>
    </row>
    <row r="128" spans="31:37">
      <c r="AE128" s="55"/>
      <c r="AF128" s="55"/>
      <c r="AG128" s="55"/>
      <c r="AH128" s="55"/>
      <c r="AI128" s="55"/>
      <c r="AJ128" s="55"/>
      <c r="AK128" s="55"/>
    </row>
    <row r="129" spans="31:37">
      <c r="AE129" s="55"/>
      <c r="AF129" s="55"/>
      <c r="AG129" s="55"/>
      <c r="AH129" s="55"/>
      <c r="AI129" s="55"/>
      <c r="AJ129" s="55"/>
      <c r="AK129" s="55"/>
    </row>
    <row r="130" spans="31:37">
      <c r="AE130" s="55"/>
      <c r="AF130" s="55"/>
      <c r="AG130" s="55"/>
      <c r="AH130" s="55"/>
      <c r="AI130" s="55"/>
      <c r="AJ130" s="55"/>
      <c r="AK130" s="55"/>
    </row>
    <row r="131" spans="31:37">
      <c r="AE131" s="55"/>
      <c r="AF131" s="55"/>
      <c r="AG131" s="55"/>
      <c r="AH131" s="55"/>
      <c r="AI131" s="55"/>
      <c r="AJ131" s="55"/>
      <c r="AK131" s="55"/>
    </row>
    <row r="132" spans="31:37">
      <c r="AE132" s="55"/>
      <c r="AF132" s="55"/>
      <c r="AG132" s="55"/>
      <c r="AH132" s="55"/>
      <c r="AI132" s="55"/>
      <c r="AJ132" s="55"/>
      <c r="AK132" s="55"/>
    </row>
    <row r="133" spans="31:37">
      <c r="AE133" s="55"/>
      <c r="AF133" s="55"/>
      <c r="AG133" s="55"/>
      <c r="AH133" s="55"/>
      <c r="AI133" s="55"/>
      <c r="AJ133" s="55"/>
      <c r="AK133" s="55"/>
    </row>
    <row r="134" spans="31:37">
      <c r="AE134" s="55"/>
      <c r="AF134" s="55"/>
      <c r="AG134" s="55"/>
      <c r="AH134" s="55"/>
      <c r="AI134" s="55"/>
      <c r="AJ134" s="55"/>
      <c r="AK134" s="55"/>
    </row>
    <row r="135" spans="31:37">
      <c r="AE135" s="55"/>
      <c r="AF135" s="55"/>
      <c r="AG135" s="55"/>
      <c r="AH135" s="55"/>
      <c r="AI135" s="55"/>
      <c r="AJ135" s="55"/>
      <c r="AK135" s="55"/>
    </row>
    <row r="136" spans="31:37">
      <c r="AE136" s="55"/>
      <c r="AF136" s="55"/>
      <c r="AG136" s="55"/>
      <c r="AH136" s="55"/>
      <c r="AI136" s="55"/>
      <c r="AJ136" s="55"/>
      <c r="AK136" s="55"/>
    </row>
    <row r="137" spans="31:37">
      <c r="AE137" s="55"/>
      <c r="AF137" s="55"/>
      <c r="AG137" s="55"/>
      <c r="AH137" s="55"/>
      <c r="AI137" s="55"/>
      <c r="AJ137" s="55"/>
      <c r="AK137" s="55"/>
    </row>
    <row r="138" spans="31:37">
      <c r="AE138" s="55"/>
      <c r="AF138" s="55"/>
      <c r="AG138" s="55"/>
      <c r="AH138" s="55"/>
      <c r="AI138" s="55"/>
      <c r="AJ138" s="55"/>
      <c r="AK138" s="55"/>
    </row>
    <row r="139" spans="31:37">
      <c r="AE139" s="55"/>
      <c r="AF139" s="55"/>
      <c r="AG139" s="55"/>
      <c r="AH139" s="55"/>
      <c r="AI139" s="55"/>
      <c r="AJ139" s="55"/>
      <c r="AK139" s="55"/>
    </row>
    <row r="140" spans="31:37">
      <c r="AE140" s="55"/>
      <c r="AF140" s="55"/>
      <c r="AG140" s="55"/>
      <c r="AH140" s="55"/>
      <c r="AI140" s="55"/>
      <c r="AJ140" s="55"/>
      <c r="AK140" s="55"/>
    </row>
    <row r="141" spans="31:37">
      <c r="AE141" s="55"/>
      <c r="AF141" s="55"/>
      <c r="AG141" s="55"/>
      <c r="AH141" s="55"/>
      <c r="AI141" s="55"/>
      <c r="AJ141" s="55"/>
      <c r="AK141" s="55"/>
    </row>
    <row r="142" spans="31:37">
      <c r="AE142" s="55"/>
      <c r="AF142" s="55"/>
      <c r="AG142" s="55"/>
      <c r="AH142" s="55"/>
      <c r="AI142" s="55"/>
      <c r="AJ142" s="55"/>
      <c r="AK142" s="55"/>
    </row>
    <row r="143" spans="31:37">
      <c r="AE143" s="55"/>
      <c r="AF143" s="55"/>
      <c r="AG143" s="55"/>
      <c r="AH143" s="55"/>
      <c r="AI143" s="55"/>
      <c r="AJ143" s="55"/>
      <c r="AK143" s="55"/>
    </row>
    <row r="144" spans="31:37">
      <c r="AE144" s="55"/>
      <c r="AF144" s="55"/>
      <c r="AG144" s="55"/>
      <c r="AH144" s="55"/>
      <c r="AI144" s="55"/>
      <c r="AJ144" s="55"/>
      <c r="AK144" s="55"/>
    </row>
    <row r="145" spans="31:37">
      <c r="AE145" s="55"/>
      <c r="AF145" s="55"/>
      <c r="AG145" s="55"/>
      <c r="AH145" s="55"/>
      <c r="AI145" s="55"/>
      <c r="AJ145" s="55"/>
      <c r="AK145" s="55"/>
    </row>
    <row r="146" spans="31:37">
      <c r="AE146" s="55"/>
      <c r="AF146" s="55"/>
      <c r="AG146" s="55"/>
      <c r="AH146" s="55"/>
      <c r="AI146" s="55"/>
      <c r="AJ146" s="55"/>
      <c r="AK146" s="55"/>
    </row>
    <row r="147" spans="31:37">
      <c r="AE147" s="55"/>
      <c r="AF147" s="55"/>
      <c r="AG147" s="55"/>
      <c r="AH147" s="55"/>
      <c r="AI147" s="55"/>
      <c r="AJ147" s="55"/>
      <c r="AK147" s="55"/>
    </row>
    <row r="148" spans="31:37">
      <c r="AE148" s="55"/>
      <c r="AF148" s="55"/>
      <c r="AG148" s="55"/>
      <c r="AH148" s="55"/>
      <c r="AI148" s="55"/>
      <c r="AJ148" s="55"/>
      <c r="AK148" s="55"/>
    </row>
    <row r="149" spans="31:37">
      <c r="AE149" s="55"/>
      <c r="AF149" s="55"/>
      <c r="AG149" s="55"/>
      <c r="AH149" s="55"/>
      <c r="AI149" s="55"/>
      <c r="AJ149" s="55"/>
      <c r="AK149" s="55"/>
    </row>
    <row r="150" spans="31:37">
      <c r="AE150" s="55"/>
      <c r="AF150" s="55"/>
      <c r="AG150" s="55"/>
      <c r="AH150" s="55"/>
      <c r="AI150" s="55"/>
      <c r="AJ150" s="55"/>
      <c r="AK150" s="55"/>
    </row>
    <row r="151" spans="31:37">
      <c r="AE151" s="55"/>
      <c r="AF151" s="55"/>
      <c r="AG151" s="55"/>
      <c r="AH151" s="55"/>
      <c r="AI151" s="55"/>
      <c r="AJ151" s="55"/>
      <c r="AK151" s="55"/>
    </row>
    <row r="152" spans="31:37">
      <c r="AE152" s="55"/>
      <c r="AF152" s="55"/>
      <c r="AG152" s="55"/>
      <c r="AH152" s="55"/>
      <c r="AI152" s="55"/>
      <c r="AJ152" s="55"/>
      <c r="AK152" s="55"/>
    </row>
    <row r="153" spans="31:37">
      <c r="AE153" s="55"/>
      <c r="AF153" s="55"/>
      <c r="AG153" s="55"/>
      <c r="AH153" s="55"/>
      <c r="AI153" s="55"/>
      <c r="AJ153" s="55"/>
      <c r="AK153" s="55"/>
    </row>
    <row r="154" spans="31:37">
      <c r="AE154" s="55"/>
      <c r="AF154" s="55"/>
      <c r="AG154" s="55"/>
      <c r="AH154" s="55"/>
      <c r="AI154" s="55"/>
      <c r="AJ154" s="55"/>
      <c r="AK154" s="55"/>
    </row>
    <row r="155" spans="31:37">
      <c r="AE155" s="55"/>
      <c r="AF155" s="55"/>
      <c r="AG155" s="55"/>
      <c r="AH155" s="55"/>
      <c r="AI155" s="55"/>
      <c r="AJ155" s="55"/>
      <c r="AK155" s="55"/>
    </row>
    <row r="156" spans="31:37">
      <c r="AE156" s="55"/>
      <c r="AF156" s="55"/>
      <c r="AG156" s="55"/>
      <c r="AH156" s="55"/>
      <c r="AI156" s="55"/>
      <c r="AJ156" s="55"/>
      <c r="AK156" s="55"/>
    </row>
    <row r="157" spans="31:37">
      <c r="AE157" s="55"/>
      <c r="AF157" s="55"/>
      <c r="AG157" s="55"/>
      <c r="AH157" s="55"/>
      <c r="AI157" s="55"/>
      <c r="AJ157" s="55"/>
      <c r="AK157" s="55"/>
    </row>
    <row r="158" spans="31:37">
      <c r="AE158" s="55"/>
      <c r="AF158" s="55"/>
      <c r="AG158" s="55"/>
      <c r="AH158" s="55"/>
      <c r="AI158" s="55"/>
      <c r="AJ158" s="55"/>
      <c r="AK158" s="55"/>
    </row>
    <row r="159" spans="31:37">
      <c r="AE159" s="55"/>
      <c r="AF159" s="55"/>
      <c r="AG159" s="55"/>
      <c r="AH159" s="55"/>
      <c r="AI159" s="55"/>
      <c r="AJ159" s="55"/>
      <c r="AK159" s="55"/>
    </row>
    <row r="160" spans="31:37">
      <c r="AE160" s="55"/>
      <c r="AF160" s="55"/>
      <c r="AG160" s="55"/>
      <c r="AH160" s="55"/>
      <c r="AI160" s="55"/>
      <c r="AJ160" s="55"/>
      <c r="AK160" s="55"/>
    </row>
    <row r="161" spans="31:37">
      <c r="AE161" s="55"/>
      <c r="AF161" s="55"/>
      <c r="AG161" s="55"/>
      <c r="AH161" s="55"/>
      <c r="AI161" s="55"/>
      <c r="AJ161" s="55"/>
      <c r="AK161" s="55"/>
    </row>
    <row r="162" spans="31:37">
      <c r="AE162" s="55"/>
      <c r="AF162" s="55"/>
      <c r="AG162" s="55"/>
      <c r="AH162" s="55"/>
      <c r="AI162" s="55"/>
      <c r="AJ162" s="55"/>
      <c r="AK162" s="55"/>
    </row>
    <row r="163" spans="31:37">
      <c r="AE163" s="55"/>
      <c r="AF163" s="55"/>
      <c r="AG163" s="55"/>
      <c r="AH163" s="55"/>
      <c r="AI163" s="55"/>
      <c r="AJ163" s="55"/>
      <c r="AK163" s="55"/>
    </row>
    <row r="164" spans="31:37">
      <c r="AE164" s="55"/>
      <c r="AF164" s="55"/>
      <c r="AG164" s="55"/>
      <c r="AH164" s="55"/>
      <c r="AI164" s="55"/>
      <c r="AJ164" s="55"/>
      <c r="AK164" s="55"/>
    </row>
    <row r="165" spans="31:37">
      <c r="AE165" s="55"/>
      <c r="AF165" s="55"/>
      <c r="AG165" s="55"/>
      <c r="AH165" s="55"/>
      <c r="AI165" s="55"/>
      <c r="AJ165" s="55"/>
      <c r="AK165" s="55"/>
    </row>
    <row r="166" spans="31:37">
      <c r="AE166" s="55"/>
      <c r="AF166" s="55"/>
      <c r="AG166" s="55"/>
      <c r="AH166" s="55"/>
      <c r="AI166" s="55"/>
      <c r="AJ166" s="55"/>
      <c r="AK166" s="55"/>
    </row>
    <row r="167" spans="31:37">
      <c r="AE167" s="55"/>
      <c r="AF167" s="55"/>
      <c r="AG167" s="55"/>
      <c r="AH167" s="55"/>
      <c r="AI167" s="55"/>
      <c r="AJ167" s="55"/>
      <c r="AK167" s="55"/>
    </row>
    <row r="168" spans="31:37">
      <c r="AE168" s="55"/>
      <c r="AF168" s="55"/>
      <c r="AG168" s="55"/>
      <c r="AH168" s="55"/>
      <c r="AI168" s="55"/>
      <c r="AJ168" s="55"/>
      <c r="AK168" s="55"/>
    </row>
    <row r="169" spans="31:37">
      <c r="AE169" s="55"/>
      <c r="AF169" s="55"/>
      <c r="AG169" s="55"/>
      <c r="AH169" s="55"/>
      <c r="AI169" s="55"/>
      <c r="AJ169" s="55"/>
      <c r="AK169" s="55"/>
    </row>
    <row r="170" spans="31:37">
      <c r="AE170" s="55"/>
      <c r="AF170" s="55"/>
      <c r="AG170" s="55"/>
      <c r="AH170" s="55"/>
      <c r="AI170" s="55"/>
      <c r="AJ170" s="55"/>
      <c r="AK170" s="55"/>
    </row>
    <row r="171" spans="31:37" ht="15.75">
      <c r="AE171" s="12"/>
      <c r="AF171" s="12"/>
      <c r="AG171" s="12"/>
      <c r="AH171" s="12"/>
      <c r="AI171" s="12"/>
      <c r="AJ171" s="12"/>
      <c r="AK171" s="12"/>
    </row>
    <row r="172" spans="31:37" ht="15.75">
      <c r="AE172" s="12"/>
      <c r="AF172" s="12"/>
      <c r="AG172" s="12"/>
      <c r="AH172" s="12"/>
      <c r="AI172" s="12"/>
      <c r="AJ172" s="12"/>
      <c r="AK172" s="12"/>
    </row>
    <row r="173" spans="31:37" ht="15.75">
      <c r="AE173" s="12"/>
      <c r="AF173" s="12"/>
      <c r="AG173" s="12"/>
      <c r="AH173" s="12"/>
      <c r="AI173" s="12"/>
      <c r="AJ173" s="12"/>
      <c r="AK173" s="12"/>
    </row>
    <row r="174" spans="31:37" ht="15.75">
      <c r="AE174" s="12"/>
      <c r="AF174" s="12"/>
      <c r="AG174" s="12"/>
      <c r="AH174" s="12"/>
      <c r="AI174" s="12"/>
      <c r="AJ174" s="12"/>
      <c r="AK174" s="12"/>
    </row>
    <row r="175" spans="31:37">
      <c r="AE175" s="55"/>
      <c r="AF175" s="55"/>
      <c r="AG175" s="55"/>
      <c r="AH175" s="55"/>
      <c r="AI175" s="55"/>
      <c r="AJ175" s="55"/>
      <c r="AK175" s="55"/>
    </row>
    <row r="176" spans="31:37">
      <c r="AE176" s="55"/>
      <c r="AF176" s="55"/>
      <c r="AG176" s="55"/>
      <c r="AH176" s="55"/>
      <c r="AI176" s="55"/>
      <c r="AJ176" s="55"/>
      <c r="AK176" s="55"/>
    </row>
    <row r="177" spans="31:37">
      <c r="AE177" s="55"/>
      <c r="AF177" s="55"/>
      <c r="AG177" s="55"/>
      <c r="AH177" s="55"/>
      <c r="AI177" s="55"/>
      <c r="AJ177" s="55"/>
      <c r="AK177" s="55"/>
    </row>
    <row r="178" spans="31:37">
      <c r="AE178" s="55"/>
      <c r="AF178" s="55"/>
      <c r="AG178" s="55"/>
      <c r="AH178" s="55"/>
      <c r="AI178" s="55"/>
      <c r="AJ178" s="55"/>
      <c r="AK178" s="55"/>
    </row>
    <row r="179" spans="31:37">
      <c r="AE179" s="55"/>
      <c r="AF179" s="55"/>
      <c r="AG179" s="55"/>
      <c r="AH179" s="55"/>
      <c r="AI179" s="55"/>
      <c r="AJ179" s="55"/>
      <c r="AK179" s="55"/>
    </row>
    <row r="180" spans="31:37">
      <c r="AE180" s="55"/>
      <c r="AF180" s="55"/>
      <c r="AG180" s="55"/>
      <c r="AH180" s="55"/>
      <c r="AI180" s="55"/>
      <c r="AJ180" s="55"/>
      <c r="AK180" s="55"/>
    </row>
    <row r="181" spans="31:37">
      <c r="AE181" s="55"/>
      <c r="AF181" s="55"/>
      <c r="AG181" s="55"/>
      <c r="AH181" s="55"/>
      <c r="AI181" s="55"/>
      <c r="AJ181" s="55"/>
      <c r="AK181" s="55"/>
    </row>
    <row r="182" spans="31:37">
      <c r="AE182" s="55"/>
      <c r="AF182" s="55"/>
      <c r="AG182" s="55"/>
      <c r="AH182" s="55"/>
      <c r="AI182" s="55"/>
      <c r="AJ182" s="55"/>
      <c r="AK182" s="55"/>
    </row>
    <row r="183" spans="31:37">
      <c r="AE183" s="55"/>
      <c r="AF183" s="55"/>
      <c r="AG183" s="55"/>
      <c r="AH183" s="55"/>
      <c r="AI183" s="55"/>
      <c r="AJ183" s="55"/>
      <c r="AK183" s="55"/>
    </row>
    <row r="184" spans="31:37">
      <c r="AE184" s="55"/>
      <c r="AF184" s="55"/>
      <c r="AG184" s="55"/>
      <c r="AH184" s="55"/>
      <c r="AI184" s="55"/>
      <c r="AJ184" s="55"/>
      <c r="AK184" s="55"/>
    </row>
    <row r="185" spans="31:37">
      <c r="AE185" s="55"/>
      <c r="AF185" s="55"/>
      <c r="AG185" s="55"/>
      <c r="AH185" s="55"/>
      <c r="AI185" s="55"/>
      <c r="AJ185" s="55"/>
      <c r="AK185" s="55"/>
    </row>
    <row r="186" spans="31:37">
      <c r="AE186" s="55"/>
      <c r="AF186" s="55"/>
      <c r="AG186" s="55"/>
      <c r="AH186" s="55"/>
      <c r="AI186" s="55"/>
      <c r="AJ186" s="55"/>
      <c r="AK186" s="55"/>
    </row>
    <row r="187" spans="31:37">
      <c r="AE187" s="55"/>
      <c r="AF187" s="55"/>
      <c r="AG187" s="55"/>
      <c r="AH187" s="55"/>
      <c r="AI187" s="55"/>
      <c r="AJ187" s="55"/>
      <c r="AK187" s="55"/>
    </row>
    <row r="188" spans="31:37">
      <c r="AE188" s="55"/>
      <c r="AF188" s="55"/>
      <c r="AG188" s="55"/>
      <c r="AH188" s="55"/>
      <c r="AI188" s="55"/>
      <c r="AJ188" s="55"/>
      <c r="AK188" s="55"/>
    </row>
    <row r="189" spans="31:37">
      <c r="AE189" s="55"/>
      <c r="AF189" s="55"/>
      <c r="AG189" s="55"/>
      <c r="AH189" s="55"/>
      <c r="AI189" s="55"/>
      <c r="AJ189" s="55"/>
      <c r="AK189" s="55"/>
    </row>
    <row r="190" spans="31:37">
      <c r="AE190" s="55"/>
      <c r="AF190" s="55"/>
      <c r="AG190" s="55"/>
      <c r="AH190" s="55"/>
      <c r="AI190" s="55"/>
      <c r="AJ190" s="55"/>
      <c r="AK190" s="55"/>
    </row>
    <row r="191" spans="31:37">
      <c r="AE191" s="55"/>
      <c r="AF191" s="55"/>
      <c r="AG191" s="55"/>
      <c r="AH191" s="55"/>
      <c r="AI191" s="55"/>
      <c r="AJ191" s="55"/>
      <c r="AK191" s="55"/>
    </row>
    <row r="192" spans="31:37">
      <c r="AE192" s="55"/>
      <c r="AF192" s="55"/>
      <c r="AG192" s="55"/>
      <c r="AH192" s="55"/>
      <c r="AI192" s="55"/>
      <c r="AJ192" s="55"/>
      <c r="AK192" s="55"/>
    </row>
    <row r="193" spans="31:37">
      <c r="AE193" s="55"/>
      <c r="AF193" s="55"/>
      <c r="AG193" s="55"/>
      <c r="AH193" s="55"/>
      <c r="AI193" s="55"/>
      <c r="AJ193" s="55"/>
      <c r="AK193" s="55"/>
    </row>
    <row r="194" spans="31:37">
      <c r="AE194" s="55"/>
      <c r="AF194" s="55"/>
      <c r="AG194" s="55"/>
      <c r="AH194" s="55"/>
      <c r="AI194" s="55"/>
      <c r="AJ194" s="55"/>
      <c r="AK194" s="55"/>
    </row>
    <row r="195" spans="31:37">
      <c r="AE195" s="55"/>
      <c r="AF195" s="55"/>
      <c r="AG195" s="55"/>
      <c r="AH195" s="55"/>
      <c r="AI195" s="55"/>
      <c r="AJ195" s="55"/>
      <c r="AK195" s="55"/>
    </row>
    <row r="196" spans="31:37">
      <c r="AE196" s="55"/>
      <c r="AF196" s="55"/>
      <c r="AG196" s="55"/>
      <c r="AH196" s="55"/>
      <c r="AI196" s="55"/>
      <c r="AJ196" s="55"/>
      <c r="AK196" s="55"/>
    </row>
    <row r="197" spans="31:37">
      <c r="AE197" s="55"/>
      <c r="AF197" s="55"/>
      <c r="AG197" s="55"/>
      <c r="AH197" s="55"/>
      <c r="AI197" s="55"/>
      <c r="AJ197" s="55"/>
      <c r="AK197" s="55"/>
    </row>
    <row r="198" spans="31:37">
      <c r="AE198" s="55"/>
      <c r="AF198" s="55"/>
      <c r="AG198" s="55"/>
      <c r="AH198" s="55"/>
      <c r="AI198" s="55"/>
      <c r="AJ198" s="55"/>
      <c r="AK198" s="55"/>
    </row>
    <row r="199" spans="31:37">
      <c r="AE199" s="55"/>
      <c r="AF199" s="55"/>
      <c r="AG199" s="55"/>
      <c r="AH199" s="55"/>
      <c r="AI199" s="55"/>
      <c r="AJ199" s="55"/>
      <c r="AK199" s="55"/>
    </row>
    <row r="200" spans="31:37">
      <c r="AE200" s="55"/>
      <c r="AF200" s="55"/>
      <c r="AG200" s="55"/>
      <c r="AH200" s="55"/>
      <c r="AI200" s="55"/>
      <c r="AJ200" s="55"/>
      <c r="AK200" s="55"/>
    </row>
    <row r="201" spans="31:37">
      <c r="AE201" s="55"/>
      <c r="AF201" s="55"/>
      <c r="AG201" s="55"/>
      <c r="AH201" s="55"/>
      <c r="AI201" s="55"/>
      <c r="AJ201" s="55"/>
      <c r="AK201" s="55"/>
    </row>
    <row r="202" spans="31:37">
      <c r="AE202" s="55"/>
      <c r="AF202" s="55"/>
      <c r="AG202" s="55"/>
      <c r="AH202" s="55"/>
      <c r="AI202" s="55"/>
      <c r="AJ202" s="55"/>
      <c r="AK202" s="55"/>
    </row>
    <row r="203" spans="31:37">
      <c r="AE203" s="55"/>
      <c r="AF203" s="55"/>
      <c r="AG203" s="55"/>
      <c r="AH203" s="55"/>
      <c r="AI203" s="55"/>
      <c r="AJ203" s="55"/>
      <c r="AK203" s="55"/>
    </row>
    <row r="204" spans="31:37">
      <c r="AE204" s="55"/>
      <c r="AF204" s="55"/>
      <c r="AG204" s="55"/>
      <c r="AH204" s="55"/>
      <c r="AI204" s="55"/>
      <c r="AJ204" s="55"/>
      <c r="AK204" s="55"/>
    </row>
    <row r="205" spans="31:37">
      <c r="AE205" s="55"/>
      <c r="AF205" s="55"/>
      <c r="AG205" s="55"/>
      <c r="AH205" s="55"/>
      <c r="AI205" s="55"/>
      <c r="AJ205" s="55"/>
      <c r="AK205" s="55"/>
    </row>
    <row r="206" spans="31:37">
      <c r="AE206" s="55"/>
      <c r="AF206" s="55"/>
      <c r="AG206" s="55"/>
      <c r="AH206" s="55"/>
      <c r="AI206" s="55"/>
      <c r="AJ206" s="55"/>
      <c r="AK206" s="55"/>
    </row>
    <row r="207" spans="31:37">
      <c r="AE207" s="55"/>
      <c r="AF207" s="55"/>
      <c r="AG207" s="55"/>
      <c r="AH207" s="55"/>
      <c r="AI207" s="55"/>
      <c r="AJ207" s="55"/>
      <c r="AK207" s="55"/>
    </row>
    <row r="208" spans="31:37">
      <c r="AE208" s="55"/>
      <c r="AF208" s="55"/>
      <c r="AG208" s="55"/>
      <c r="AH208" s="55"/>
      <c r="AI208" s="55"/>
      <c r="AJ208" s="55"/>
      <c r="AK208" s="55"/>
    </row>
    <row r="209" spans="31:37">
      <c r="AE209" s="55"/>
      <c r="AF209" s="55"/>
      <c r="AG209" s="55"/>
      <c r="AH209" s="55"/>
      <c r="AI209" s="55"/>
      <c r="AJ209" s="55"/>
      <c r="AK209" s="55"/>
    </row>
    <row r="210" spans="31:37">
      <c r="AE210" s="55"/>
      <c r="AF210" s="55"/>
      <c r="AG210" s="55"/>
      <c r="AH210" s="55"/>
      <c r="AI210" s="55"/>
      <c r="AJ210" s="55"/>
      <c r="AK210" s="55"/>
    </row>
    <row r="214" spans="31:37" ht="15.75">
      <c r="AE214" s="12"/>
      <c r="AF214" s="12"/>
      <c r="AG214" s="12"/>
      <c r="AH214" s="12"/>
      <c r="AI214" s="12"/>
      <c r="AJ214" s="12"/>
      <c r="AK214" s="12"/>
    </row>
    <row r="215" spans="31:37" ht="15.75">
      <c r="AE215" s="12"/>
      <c r="AF215" s="12"/>
      <c r="AG215" s="12"/>
      <c r="AH215" s="12"/>
      <c r="AI215" s="12"/>
      <c r="AJ215" s="12"/>
      <c r="AK215" s="12"/>
    </row>
    <row r="216" spans="31:37" ht="15.75">
      <c r="AE216" s="12"/>
      <c r="AF216" s="12"/>
      <c r="AG216" s="12"/>
      <c r="AH216" s="12"/>
      <c r="AI216" s="12"/>
      <c r="AJ216" s="12"/>
      <c r="AK216" s="12"/>
    </row>
    <row r="217" spans="31:37" ht="15.75">
      <c r="AE217" s="12"/>
      <c r="AF217" s="12"/>
      <c r="AG217" s="12"/>
      <c r="AH217" s="12"/>
      <c r="AI217" s="12"/>
      <c r="AJ217" s="12"/>
      <c r="AK217" s="12"/>
    </row>
    <row r="218" spans="31:37" ht="15.75">
      <c r="AE218" s="12"/>
      <c r="AF218" s="12"/>
      <c r="AG218" s="12"/>
      <c r="AH218" s="12"/>
      <c r="AI218" s="12"/>
      <c r="AJ218" s="12"/>
      <c r="AK218" s="12"/>
    </row>
  </sheetData>
  <sheetProtection password="C628" sheet="1" objects="1" scenarios="1" formatCells="0" formatColumns="0" formatRows="0" insertColumns="0" insertRows="0" insertHyperlinks="0" deleteColumns="0" deleteRows="0"/>
  <sortState ref="A38:AK42">
    <sortCondition ref="N38:N42"/>
  </sortState>
  <customSheetViews>
    <customSheetView guid="{948F6758-08EB-455E-9DF2-723DFC2E4E47}" showPageBreaks="1" printArea="1" hiddenRows="1" hiddenColumns="1" view="pageBreakPreview" topLeftCell="A35">
      <selection activeCell="H51" sqref="H51"/>
      <rowBreaks count="2" manualBreakCount="2">
        <brk id="33" max="19" man="1"/>
        <brk id="63" max="19" man="1"/>
      </rowBreaks>
      <pageMargins left="0.15748031496062992" right="0.19685039370078741" top="0.15748031496062992" bottom="0.15748031496062992" header="0.15748031496062992" footer="0.15748031496062992"/>
      <printOptions horizontalCentered="1"/>
      <pageSetup paperSize="9" orientation="landscape" r:id="rId1"/>
      <headerFooter alignWithMargins="0"/>
    </customSheetView>
    <customSheetView guid="{4654A10B-BF2C-4F91-B821-84CF341F9FF3}" showPageBreaks="1" fitToPage="1" printArea="1" hiddenColumns="1" view="pageBreakPreview">
      <selection activeCell="A33" sqref="A33:XFD33"/>
      <rowBreaks count="2" manualBreakCount="2">
        <brk id="21" max="19" man="1"/>
        <brk id="33" max="19" man="1"/>
      </rowBreaks>
      <pageMargins left="0.15748031496062992" right="0.19685039370078741" top="0.15748031496062992" bottom="0.15748031496062992" header="0.15748031496062992" footer="0.15748031496062992"/>
      <printOptions horizontalCentered="1"/>
      <pageSetup paperSize="9" scale="73" orientation="portrait" r:id="rId2"/>
      <headerFooter alignWithMargins="0"/>
    </customSheetView>
    <customSheetView guid="{E05EE54E-E471-44B0-925C-BA927179E512}" showPageBreaks="1" printArea="1" hiddenRows="1" hiddenColumns="1" view="pageBreakPreview" topLeftCell="A35">
      <selection activeCell="H51" sqref="H51"/>
      <rowBreaks count="2" manualBreakCount="2">
        <brk id="33" max="19" man="1"/>
        <brk id="63" max="19" man="1"/>
      </rowBreaks>
      <pageMargins left="0.15748031496062992" right="0.19685039370078741" top="0.15748031496062992" bottom="0.15748031496062992" header="0.15748031496062992" footer="0.15748031496062992"/>
      <printOptions horizontalCentered="1"/>
      <pageSetup paperSize="9" orientation="landscape" r:id="rId3"/>
      <headerFooter alignWithMargins="0"/>
    </customSheetView>
  </customSheetViews>
  <mergeCells count="28">
    <mergeCell ref="P10:R10"/>
    <mergeCell ref="A1:T1"/>
    <mergeCell ref="A2:T2"/>
    <mergeCell ref="A3:T3"/>
    <mergeCell ref="A4:T4"/>
    <mergeCell ref="A5:T5"/>
    <mergeCell ref="D6:N6"/>
    <mergeCell ref="O6:T6"/>
    <mergeCell ref="A7:T7"/>
    <mergeCell ref="A8:T8"/>
    <mergeCell ref="I9:N9"/>
    <mergeCell ref="O9:Q9"/>
    <mergeCell ref="R9:T9"/>
    <mergeCell ref="A22:T22"/>
    <mergeCell ref="A23:T23"/>
    <mergeCell ref="I24:N24"/>
    <mergeCell ref="P24:Q24"/>
    <mergeCell ref="R24:T24"/>
    <mergeCell ref="I47:K47"/>
    <mergeCell ref="P25:R25"/>
    <mergeCell ref="A34:T34"/>
    <mergeCell ref="A35:T35"/>
    <mergeCell ref="I36:N36"/>
    <mergeCell ref="P36:Q36"/>
    <mergeCell ref="R36:T36"/>
    <mergeCell ref="A46:T46"/>
    <mergeCell ref="A45:T45"/>
    <mergeCell ref="P37:R37"/>
  </mergeCells>
  <phoneticPr fontId="7" type="noConversion"/>
  <printOptions horizontalCentered="1"/>
  <pageMargins left="0.15748031496062992" right="0.19685039370078741" top="0.15748031496062992" bottom="0.15748031496062992" header="0.15748031496062992" footer="0.15748031496062992"/>
  <pageSetup paperSize="9" orientation="landscape" r:id="rId4"/>
  <headerFooter alignWithMargins="0"/>
  <rowBreaks count="2" manualBreakCount="2">
    <brk id="33" max="19" man="1"/>
    <brk id="63" max="19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D54FE3"/>
  </sheetPr>
  <dimension ref="A1:AL45"/>
  <sheetViews>
    <sheetView view="pageBreakPreview" zoomScaleSheetLayoutView="110" workbookViewId="0">
      <selection activeCell="A19" sqref="A19:U19"/>
    </sheetView>
  </sheetViews>
  <sheetFormatPr defaultRowHeight="12.75"/>
  <cols>
    <col min="1" max="1" width="7" style="15" customWidth="1"/>
    <col min="2" max="2" width="4.85546875" style="13" hidden="1" customWidth="1"/>
    <col min="3" max="3" width="23.42578125" style="6" bestFit="1" customWidth="1"/>
    <col min="4" max="4" width="8.42578125" style="90" customWidth="1"/>
    <col min="5" max="5" width="6" style="13" customWidth="1"/>
    <col min="6" max="6" width="13.140625" style="9" bestFit="1" customWidth="1"/>
    <col min="7" max="7" width="10.7109375" style="74" hidden="1" customWidth="1"/>
    <col min="8" max="8" width="30.42578125" style="68" customWidth="1"/>
    <col min="9" max="9" width="7.140625" style="63" customWidth="1"/>
    <col min="10" max="10" width="7.7109375" style="63" customWidth="1"/>
    <col min="11" max="12" width="6" style="13" customWidth="1"/>
    <col min="13" max="14" width="6.42578125" style="50" hidden="1" customWidth="1"/>
    <col min="15" max="15" width="6" style="50" hidden="1" customWidth="1"/>
    <col min="16" max="16" width="25.140625" style="6" customWidth="1"/>
    <col min="17" max="17" width="5" style="65" hidden="1" customWidth="1"/>
    <col min="18" max="19" width="5" style="6" hidden="1" customWidth="1"/>
    <col min="20" max="20" width="7.28515625" style="6" hidden="1" customWidth="1"/>
    <col min="21" max="21" width="5.5703125" style="6" hidden="1" customWidth="1"/>
    <col min="22" max="30" width="6.85546875" style="6" hidden="1" customWidth="1"/>
    <col min="31" max="31" width="7.42578125" style="6" hidden="1" customWidth="1"/>
    <col min="32" max="38" width="3" style="13" hidden="1" customWidth="1"/>
    <col min="39" max="16384" width="9.140625" style="6"/>
  </cols>
  <sheetData>
    <row r="1" spans="1:38" ht="15.75" customHeight="1">
      <c r="A1" s="352" t="s">
        <v>30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0"/>
      <c r="V1" s="87"/>
      <c r="W1" s="87"/>
      <c r="X1" s="87">
        <v>6</v>
      </c>
      <c r="Y1" s="87">
        <v>8.9</v>
      </c>
      <c r="Z1" s="87">
        <v>9.6999999999999993</v>
      </c>
      <c r="AA1" s="87">
        <v>10.5</v>
      </c>
      <c r="AB1" s="87">
        <v>11.3</v>
      </c>
      <c r="AC1" s="87">
        <v>12.1</v>
      </c>
      <c r="AD1" s="87">
        <v>12.9</v>
      </c>
      <c r="AE1" s="141" t="s">
        <v>63</v>
      </c>
      <c r="AF1" s="58">
        <v>10</v>
      </c>
      <c r="AG1" s="58">
        <v>7</v>
      </c>
      <c r="AH1" s="58">
        <v>4</v>
      </c>
      <c r="AI1" s="58">
        <v>3</v>
      </c>
      <c r="AJ1" s="58">
        <v>2</v>
      </c>
      <c r="AK1" s="58">
        <v>1</v>
      </c>
      <c r="AL1" s="58">
        <v>0</v>
      </c>
    </row>
    <row r="2" spans="1:38" ht="13.5" customHeight="1">
      <c r="A2" s="354" t="s">
        <v>49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87"/>
      <c r="W2" s="87">
        <v>6</v>
      </c>
      <c r="X2" s="87">
        <v>8.5</v>
      </c>
      <c r="Y2" s="87">
        <v>9.1</v>
      </c>
      <c r="Z2" s="87">
        <v>9.9</v>
      </c>
      <c r="AA2" s="87">
        <v>10.7</v>
      </c>
      <c r="AB2" s="87">
        <v>11.5</v>
      </c>
      <c r="AC2" s="87"/>
      <c r="AD2" s="87">
        <v>12.3</v>
      </c>
      <c r="AE2" s="141" t="s">
        <v>64</v>
      </c>
      <c r="AF2" s="58">
        <v>1</v>
      </c>
      <c r="AG2" s="58">
        <v>2</v>
      </c>
      <c r="AH2" s="58">
        <v>3</v>
      </c>
      <c r="AI2" s="58">
        <v>4</v>
      </c>
      <c r="AJ2" s="58">
        <v>5</v>
      </c>
      <c r="AK2" s="58">
        <v>6</v>
      </c>
      <c r="AL2" s="58">
        <v>7</v>
      </c>
    </row>
    <row r="3" spans="1:38" s="16" customFormat="1" ht="16.5" customHeight="1">
      <c r="Q3" s="200"/>
      <c r="V3" s="143"/>
      <c r="W3" s="143">
        <v>7</v>
      </c>
      <c r="X3" s="143">
        <v>8.9</v>
      </c>
      <c r="Y3" s="143">
        <v>9.5</v>
      </c>
      <c r="Z3" s="143">
        <v>10.3</v>
      </c>
      <c r="AA3" s="143"/>
      <c r="AB3" s="143"/>
      <c r="AC3" s="143"/>
      <c r="AD3" s="143">
        <v>11.1</v>
      </c>
      <c r="AE3" s="141" t="s">
        <v>65</v>
      </c>
      <c r="AF3" s="12"/>
      <c r="AG3" s="12"/>
      <c r="AH3" s="12"/>
      <c r="AI3" s="12"/>
      <c r="AJ3" s="12"/>
      <c r="AK3" s="12"/>
      <c r="AL3" s="12"/>
    </row>
    <row r="4" spans="1:38" s="16" customFormat="1" ht="15.75" hidden="1" customHeight="1">
      <c r="A4" s="14"/>
      <c r="B4" s="12"/>
      <c r="C4" s="12"/>
      <c r="D4" s="89"/>
      <c r="E4" s="12"/>
      <c r="F4" s="19"/>
      <c r="G4" s="74"/>
      <c r="H4" s="68"/>
      <c r="I4" s="47"/>
      <c r="J4" s="47"/>
      <c r="K4" s="12"/>
      <c r="L4" s="12"/>
      <c r="M4" s="47"/>
      <c r="N4" s="47"/>
      <c r="O4" s="47"/>
      <c r="P4" s="13"/>
      <c r="Q4" s="201"/>
      <c r="V4" s="87"/>
      <c r="W4" s="87"/>
      <c r="X4" s="87"/>
      <c r="Y4" s="87"/>
      <c r="Z4" s="87"/>
      <c r="AA4" s="87"/>
      <c r="AB4" s="87"/>
      <c r="AC4" s="87"/>
      <c r="AD4" s="87"/>
      <c r="AE4" s="142"/>
      <c r="AF4" s="60"/>
      <c r="AG4" s="55"/>
      <c r="AH4" s="55"/>
      <c r="AI4" s="60"/>
      <c r="AJ4" s="55"/>
      <c r="AK4" s="55"/>
      <c r="AL4" s="55"/>
    </row>
    <row r="5" spans="1:38" s="16" customFormat="1" ht="16.5" customHeight="1">
      <c r="A5" s="352" t="s">
        <v>747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58" t="s">
        <v>15</v>
      </c>
      <c r="W5" s="58" t="s">
        <v>15</v>
      </c>
      <c r="X5" s="58">
        <v>1</v>
      </c>
      <c r="Y5" s="58">
        <v>2</v>
      </c>
      <c r="Z5" s="58">
        <v>3</v>
      </c>
      <c r="AA5" s="58" t="s">
        <v>19</v>
      </c>
      <c r="AB5" s="58" t="s">
        <v>20</v>
      </c>
      <c r="AC5" s="58" t="s">
        <v>21</v>
      </c>
      <c r="AD5" s="58" t="s">
        <v>31</v>
      </c>
      <c r="AE5" s="61"/>
      <c r="AF5" s="60"/>
      <c r="AG5" s="55"/>
      <c r="AH5" s="55"/>
      <c r="AI5" s="60"/>
      <c r="AJ5" s="55"/>
      <c r="AK5" s="55"/>
      <c r="AL5" s="55"/>
    </row>
    <row r="6" spans="1:38" s="16" customFormat="1" ht="28.5" customHeight="1">
      <c r="A6" s="355" t="s">
        <v>77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  <c r="V6" s="55"/>
      <c r="W6" s="60"/>
      <c r="X6" s="55"/>
      <c r="Y6" s="55"/>
      <c r="Z6" s="55"/>
      <c r="AA6" s="55"/>
      <c r="AB6" s="55"/>
      <c r="AC6" s="55"/>
      <c r="AD6" s="55"/>
      <c r="AE6" s="61"/>
      <c r="AF6" s="55"/>
      <c r="AG6" s="55"/>
      <c r="AH6" s="55"/>
      <c r="AI6" s="55"/>
      <c r="AJ6" s="55"/>
      <c r="AK6" s="55"/>
      <c r="AL6" s="55"/>
    </row>
    <row r="7" spans="1:38" s="16" customFormat="1" ht="15.75" customHeight="1">
      <c r="A7" s="14"/>
      <c r="B7" s="12"/>
      <c r="C7" s="19" t="s">
        <v>1</v>
      </c>
      <c r="D7" s="359" t="s">
        <v>58</v>
      </c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60" t="s">
        <v>73</v>
      </c>
      <c r="Q7" s="360"/>
      <c r="R7" s="360"/>
      <c r="S7" s="360"/>
      <c r="T7" s="360"/>
      <c r="U7" s="360"/>
      <c r="V7" s="55"/>
      <c r="W7" s="60"/>
      <c r="X7" s="55"/>
      <c r="Y7" s="55"/>
      <c r="Z7" s="60"/>
      <c r="AA7" s="55"/>
      <c r="AB7" s="55"/>
      <c r="AC7" s="60"/>
      <c r="AD7" s="55"/>
      <c r="AE7" s="55"/>
      <c r="AF7" s="60"/>
      <c r="AG7" s="55"/>
      <c r="AH7" s="55"/>
      <c r="AI7" s="60"/>
      <c r="AJ7" s="55"/>
      <c r="AK7" s="55"/>
      <c r="AL7" s="55"/>
    </row>
    <row r="8" spans="1:38" s="16" customFormat="1" ht="15.75" customHeight="1">
      <c r="A8" s="352" t="s">
        <v>76</v>
      </c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2"/>
      <c r="S8" s="352"/>
      <c r="T8" s="352"/>
      <c r="U8" s="352"/>
      <c r="V8" s="60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</row>
    <row r="9" spans="1:38" s="16" customFormat="1" ht="15.75" customHeight="1">
      <c r="A9" s="361" t="s">
        <v>62</v>
      </c>
      <c r="B9" s="361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60"/>
      <c r="W9" s="60"/>
      <c r="X9" s="5"/>
      <c r="Y9" s="21"/>
      <c r="Z9" s="72"/>
      <c r="AA9" s="72"/>
      <c r="AB9" s="72"/>
      <c r="AC9" s="72"/>
      <c r="AD9" s="72"/>
      <c r="AE9" s="5"/>
      <c r="AF9" s="84"/>
      <c r="AG9" s="84"/>
      <c r="AH9" s="84"/>
      <c r="AI9" s="84"/>
      <c r="AJ9" s="84"/>
      <c r="AK9" s="84"/>
      <c r="AL9" s="84"/>
    </row>
    <row r="10" spans="1:38" ht="12.75" customHeight="1">
      <c r="A10" s="28"/>
      <c r="B10" s="56"/>
      <c r="C10" s="31"/>
      <c r="D10" s="92"/>
      <c r="E10" s="28"/>
      <c r="F10" s="28"/>
      <c r="G10" s="75"/>
      <c r="I10" s="28"/>
      <c r="J10" s="28"/>
      <c r="K10" s="28"/>
      <c r="L10" s="37" t="s">
        <v>23</v>
      </c>
      <c r="M10" s="48"/>
      <c r="N10" s="48"/>
      <c r="O10" s="48"/>
      <c r="P10" s="28" t="s">
        <v>808</v>
      </c>
      <c r="Q10" s="202"/>
      <c r="R10" s="28"/>
      <c r="S10" s="28"/>
      <c r="T10" s="28"/>
      <c r="U10" s="28"/>
      <c r="V10" s="60"/>
      <c r="W10" s="60"/>
      <c r="X10" s="5"/>
      <c r="Y10" s="21"/>
      <c r="Z10" s="5"/>
      <c r="AA10" s="5"/>
      <c r="AB10" s="5"/>
      <c r="AC10" s="5"/>
      <c r="AD10" s="5"/>
      <c r="AE10" s="5"/>
      <c r="AF10" s="55"/>
      <c r="AG10" s="55"/>
      <c r="AH10" s="55"/>
      <c r="AI10" s="55"/>
      <c r="AJ10" s="55"/>
      <c r="AK10" s="55"/>
      <c r="AL10" s="55"/>
    </row>
    <row r="11" spans="1:38" s="26" customFormat="1" ht="13.5" customHeight="1">
      <c r="A11" s="30"/>
      <c r="B11" s="56"/>
      <c r="C11" s="33"/>
      <c r="D11" s="93"/>
      <c r="E11" s="32"/>
      <c r="F11" s="29"/>
      <c r="G11" s="76"/>
      <c r="I11" s="138"/>
      <c r="J11" s="138"/>
      <c r="K11" s="138"/>
      <c r="L11" s="118" t="s">
        <v>24</v>
      </c>
      <c r="M11" s="49"/>
      <c r="N11" s="49"/>
      <c r="O11" s="49"/>
      <c r="P11" s="28" t="s">
        <v>809</v>
      </c>
      <c r="Q11" s="358" t="s">
        <v>29</v>
      </c>
      <c r="R11" s="358"/>
      <c r="S11" s="357" t="s">
        <v>629</v>
      </c>
      <c r="T11" s="357"/>
      <c r="U11" s="357"/>
      <c r="V11" s="38"/>
      <c r="W11" s="5"/>
      <c r="X11" s="5"/>
      <c r="Y11" s="21"/>
      <c r="Z11" s="86"/>
      <c r="AA11" s="86"/>
      <c r="AB11" s="86"/>
      <c r="AC11" s="86"/>
      <c r="AD11" s="86"/>
      <c r="AE11" s="86"/>
      <c r="AF11" s="136"/>
      <c r="AG11" s="136"/>
      <c r="AH11" s="136"/>
      <c r="AI11" s="136"/>
      <c r="AJ11" s="136"/>
      <c r="AK11" s="136"/>
      <c r="AL11" s="136"/>
    </row>
    <row r="12" spans="1:38" s="27" customFormat="1" ht="24.75" customHeight="1">
      <c r="A12" s="34" t="s">
        <v>2</v>
      </c>
      <c r="B12" s="34" t="s">
        <v>25</v>
      </c>
      <c r="C12" s="34" t="s">
        <v>3</v>
      </c>
      <c r="D12" s="94" t="s">
        <v>4</v>
      </c>
      <c r="E12" s="34" t="s">
        <v>5</v>
      </c>
      <c r="F12" s="34" t="s">
        <v>6</v>
      </c>
      <c r="G12" s="34" t="s">
        <v>7</v>
      </c>
      <c r="H12" s="85" t="s">
        <v>8</v>
      </c>
      <c r="I12" s="81" t="s">
        <v>9</v>
      </c>
      <c r="J12" s="82" t="s">
        <v>10</v>
      </c>
      <c r="K12" s="83" t="s">
        <v>18</v>
      </c>
      <c r="L12" s="83" t="s">
        <v>57</v>
      </c>
      <c r="M12" s="81" t="s">
        <v>23</v>
      </c>
      <c r="N12" s="81" t="s">
        <v>24</v>
      </c>
      <c r="O12" s="81" t="s">
        <v>27</v>
      </c>
      <c r="P12" s="80" t="s">
        <v>11</v>
      </c>
      <c r="Q12" s="356" t="s">
        <v>12</v>
      </c>
      <c r="R12" s="356"/>
      <c r="S12" s="356"/>
      <c r="T12" s="275" t="s">
        <v>13</v>
      </c>
      <c r="U12" s="276" t="s">
        <v>2</v>
      </c>
      <c r="V12" s="100"/>
      <c r="W12" s="39"/>
      <c r="X12" s="39"/>
      <c r="Y12" s="40"/>
      <c r="AE12" s="39"/>
      <c r="AF12" s="137"/>
      <c r="AG12" s="137"/>
      <c r="AH12" s="137"/>
      <c r="AI12" s="137"/>
      <c r="AJ12" s="137"/>
      <c r="AK12" s="137"/>
      <c r="AL12" s="137"/>
    </row>
    <row r="13" spans="1:38" s="5" customFormat="1" ht="15" customHeight="1">
      <c r="A13" s="79">
        <v>1</v>
      </c>
      <c r="B13" s="53">
        <v>561</v>
      </c>
      <c r="C13" s="54" t="str">
        <f>VLOOKUP(B13,'Уч дев'!$A$3:$H$520,2,FALSE)</f>
        <v>Плавунова Маргарита</v>
      </c>
      <c r="D13" s="95" t="str">
        <f>VLOOKUP(B13,'Уч дев'!$A$3:$H$520,3,FALSE)</f>
        <v>1994</v>
      </c>
      <c r="E13" s="95"/>
      <c r="F13" s="54" t="str">
        <f>VLOOKUP(B13,'Уч дев'!$A$3:$H$520,5,FALSE)</f>
        <v>Тамбовская</v>
      </c>
      <c r="G13" s="73">
        <f>VLOOKUP(B13,'Уч дев'!$A$3:$H$520,6,FALSE)</f>
        <v>0</v>
      </c>
      <c r="H13" s="99" t="str">
        <f>VLOOKUP(B13,'Уч дев'!$A$3:$H$520,7,FALSE)</f>
        <v>ДЮСШ-2 Котовск</v>
      </c>
      <c r="I13" s="51">
        <f t="shared" ref="I13:J17" si="0">M13</f>
        <v>8.6999999999999993</v>
      </c>
      <c r="J13" s="51">
        <f t="shared" si="0"/>
        <v>8.5</v>
      </c>
      <c r="K13" s="277" t="str">
        <f>LOOKUP(O13,$V$3:$AD$3,$V$5:$AD$5)</f>
        <v>КМС</v>
      </c>
      <c r="L13" s="277" t="s">
        <v>746</v>
      </c>
      <c r="M13" s="278">
        <v>8.6999999999999993</v>
      </c>
      <c r="N13" s="278">
        <v>8.5</v>
      </c>
      <c r="O13" s="279">
        <f>SMALL(M13:N13,1)+0</f>
        <v>8.5</v>
      </c>
      <c r="P13" s="280" t="str">
        <f>VLOOKUP(B13,'Уч дев'!$A$3:$H$520,8,FALSE)</f>
        <v>Мельникова Е.В.</v>
      </c>
      <c r="Q13" s="61" t="s">
        <v>146</v>
      </c>
      <c r="AF13" s="55"/>
      <c r="AG13" s="55"/>
      <c r="AH13" s="55"/>
      <c r="AI13" s="55"/>
      <c r="AJ13" s="55"/>
      <c r="AK13" s="55"/>
      <c r="AL13" s="55"/>
    </row>
    <row r="14" spans="1:38" s="5" customFormat="1" ht="15" customHeight="1">
      <c r="A14" s="79">
        <v>2</v>
      </c>
      <c r="B14" s="53">
        <v>232</v>
      </c>
      <c r="C14" s="54" t="str">
        <f>VLOOKUP(B14,'Уч дев'!$A$3:$H$520,2,FALSE)</f>
        <v>Игошкина Дарья</v>
      </c>
      <c r="D14" s="95" t="str">
        <f>VLOOKUP(B14,'Уч дев'!$A$3:$H$520,3,FALSE)</f>
        <v>1996</v>
      </c>
      <c r="E14" s="95" t="str">
        <f>VLOOKUP(B14,'Уч дев'!$A$3:$H$520,4,FALSE)</f>
        <v>МС</v>
      </c>
      <c r="F14" s="54" t="str">
        <f>VLOOKUP(B14,'Уч дев'!$A$3:$H$520,5,FALSE)</f>
        <v>Пензенская</v>
      </c>
      <c r="G14" s="73">
        <f>VLOOKUP(B14,'Уч дев'!$A$3:$H$520,6,FALSE)</f>
        <v>0</v>
      </c>
      <c r="H14" s="99" t="str">
        <f>VLOOKUP(B14,'Уч дев'!$A$3:$H$520,7,FALSE)</f>
        <v>ЦСП</v>
      </c>
      <c r="I14" s="51">
        <f t="shared" si="0"/>
        <v>8.9</v>
      </c>
      <c r="J14" s="51">
        <f t="shared" si="0"/>
        <v>8.9</v>
      </c>
      <c r="K14" s="277">
        <f>LOOKUP(O14,$V$3:$AD$3,$V$5:$AD$5)</f>
        <v>1</v>
      </c>
      <c r="L14" s="277" t="s">
        <v>746</v>
      </c>
      <c r="M14" s="278">
        <v>8.9</v>
      </c>
      <c r="N14" s="278">
        <v>8.9</v>
      </c>
      <c r="O14" s="279">
        <f>SMALL(M14:N14,1)+0</f>
        <v>8.9</v>
      </c>
      <c r="P14" s="280" t="str">
        <f>VLOOKUP(B14,'Уч дев'!$A$3:$H$520,8,FALSE)</f>
        <v>Копылова О.Н.</v>
      </c>
      <c r="Q14" s="61" t="s">
        <v>147</v>
      </c>
      <c r="AF14" s="55"/>
      <c r="AG14" s="55"/>
      <c r="AH14" s="55"/>
      <c r="AI14" s="55"/>
      <c r="AJ14" s="55"/>
      <c r="AK14" s="55"/>
      <c r="AL14" s="55"/>
    </row>
    <row r="15" spans="1:38" s="5" customFormat="1" ht="15" customHeight="1">
      <c r="A15" s="79">
        <v>3</v>
      </c>
      <c r="B15" s="53">
        <v>562</v>
      </c>
      <c r="C15" s="54" t="str">
        <f>VLOOKUP(B15,'Уч дев'!$A$3:$H$520,2,FALSE)</f>
        <v>Петрушина Ольга</v>
      </c>
      <c r="D15" s="95" t="str">
        <f>VLOOKUP(B15,'Уч дев'!$A$3:$H$520,3,FALSE)</f>
        <v>1998</v>
      </c>
      <c r="E15" s="95"/>
      <c r="F15" s="54" t="str">
        <f>VLOOKUP(B15,'Уч дев'!$A$3:$H$520,5,FALSE)</f>
        <v>Тамбовская</v>
      </c>
      <c r="G15" s="73">
        <f>VLOOKUP(B15,'Уч дев'!$A$3:$H$520,6,FALSE)</f>
        <v>0</v>
      </c>
      <c r="H15" s="99" t="str">
        <f>VLOOKUP(B15,'Уч дев'!$A$3:$H$520,7,FALSE)</f>
        <v>ДЮСШ-2 Котовск</v>
      </c>
      <c r="I15" s="51">
        <f t="shared" si="0"/>
        <v>9.1999999999999993</v>
      </c>
      <c r="J15" s="51">
        <f t="shared" si="0"/>
        <v>9.3000000000000007</v>
      </c>
      <c r="K15" s="277">
        <f>LOOKUP(O15,$V$3:$AD$3,$V$5:$AD$5)</f>
        <v>1</v>
      </c>
      <c r="L15" s="277" t="s">
        <v>746</v>
      </c>
      <c r="M15" s="278">
        <v>9.1999999999999993</v>
      </c>
      <c r="N15" s="278">
        <v>9.3000000000000007</v>
      </c>
      <c r="O15" s="279">
        <f>SMALL(M15:N15,1)+0</f>
        <v>9.1999999999999993</v>
      </c>
      <c r="P15" s="280" t="str">
        <f>VLOOKUP(B15,'Уч дев'!$A$3:$H$520,8,FALSE)</f>
        <v>Мельникова Е.В.</v>
      </c>
      <c r="Q15" s="61" t="s">
        <v>601</v>
      </c>
      <c r="AF15" s="55"/>
      <c r="AG15" s="55"/>
      <c r="AH15" s="55"/>
      <c r="AI15" s="55"/>
      <c r="AJ15" s="55"/>
      <c r="AK15" s="55"/>
      <c r="AL15" s="55"/>
    </row>
    <row r="16" spans="1:38" s="5" customFormat="1" ht="15" customHeight="1">
      <c r="A16" s="79">
        <v>4</v>
      </c>
      <c r="B16" s="53">
        <v>527</v>
      </c>
      <c r="C16" s="54" t="str">
        <f>VLOOKUP(B16,'Уч дев'!$A$3:$H$520,2,FALSE)</f>
        <v xml:space="preserve">Матюшкина Ирина </v>
      </c>
      <c r="D16" s="95">
        <f>VLOOKUP(B16,'Уч дев'!$A$3:$H$520,3,FALSE)</f>
        <v>2005</v>
      </c>
      <c r="E16" s="95" t="str">
        <f>VLOOKUP(B16,'Уч дев'!$A$3:$H$520,4,FALSE)</f>
        <v>КМС</v>
      </c>
      <c r="F16" s="54" t="str">
        <f>VLOOKUP(B16,'Уч дев'!$A$3:$H$520,5,FALSE)</f>
        <v xml:space="preserve">Самарская </v>
      </c>
      <c r="G16" s="73">
        <f>VLOOKUP(B16,'Уч дев'!$A$3:$H$520,6,FALSE)</f>
        <v>0</v>
      </c>
      <c r="H16" s="99" t="str">
        <f>VLOOKUP(B16,'Уч дев'!$A$3:$H$520,7,FALSE)</f>
        <v xml:space="preserve"> Самарский университет, СДЮСШОР -2</v>
      </c>
      <c r="I16" s="51">
        <f t="shared" si="0"/>
        <v>9.1</v>
      </c>
      <c r="J16" s="326" t="str">
        <f t="shared" si="0"/>
        <v>сошла</v>
      </c>
      <c r="K16" s="277">
        <f>LOOKUP(O16,$V$3:$AD$3,$V$5:$AD$5)</f>
        <v>1</v>
      </c>
      <c r="L16" s="277" t="s">
        <v>746</v>
      </c>
      <c r="M16" s="278">
        <v>9.1</v>
      </c>
      <c r="N16" s="278" t="s">
        <v>602</v>
      </c>
      <c r="O16" s="279">
        <f>SMALL(M16:N16,1)+0</f>
        <v>9.1</v>
      </c>
      <c r="P16" s="280" t="str">
        <f>VLOOKUP(B16,'Уч дев'!$A$3:$H$520,8,FALSE)</f>
        <v>Зайцев И. С., Андронов Ю.В.</v>
      </c>
      <c r="Q16" s="61" t="s">
        <v>600</v>
      </c>
      <c r="AF16" s="55"/>
      <c r="AG16" s="55"/>
      <c r="AH16" s="55"/>
      <c r="AI16" s="55"/>
      <c r="AJ16" s="55"/>
      <c r="AK16" s="55"/>
      <c r="AL16" s="55"/>
    </row>
    <row r="17" spans="1:38" s="5" customFormat="1" ht="15" customHeight="1">
      <c r="A17" s="79">
        <v>5</v>
      </c>
      <c r="B17" s="53">
        <v>152</v>
      </c>
      <c r="C17" s="54" t="str">
        <f>VLOOKUP(B17,'Уч дев'!$A$3:$H$520,2,FALSE)</f>
        <v>Бабошкина Татьяна</v>
      </c>
      <c r="D17" s="95" t="str">
        <f>VLOOKUP(B17,'Уч дев'!$A$3:$H$520,3,FALSE)</f>
        <v>1998</v>
      </c>
      <c r="E17" s="95">
        <f>VLOOKUP(B17,'Уч дев'!$A$3:$H$520,4,FALSE)</f>
        <v>1</v>
      </c>
      <c r="F17" s="54" t="str">
        <f>VLOOKUP(B17,'Уч дев'!$A$3:$H$520,5,FALSE)</f>
        <v>Мордовия</v>
      </c>
      <c r="G17" s="73">
        <f>VLOOKUP(B17,'Уч дев'!$A$3:$H$520,6,FALSE)</f>
        <v>0</v>
      </c>
      <c r="H17" s="99" t="str">
        <f>VLOOKUP(B17,'Уч дев'!$A$3:$H$520,7,FALSE)</f>
        <v>МГУ им. Н. П. Огарёва</v>
      </c>
      <c r="I17" s="51">
        <f t="shared" si="0"/>
        <v>9</v>
      </c>
      <c r="J17" s="326" t="str">
        <f t="shared" si="0"/>
        <v>сошла</v>
      </c>
      <c r="K17" s="277">
        <f>LOOKUP(O17,$V$3:$AD$3,$V$5:$AD$5)</f>
        <v>1</v>
      </c>
      <c r="L17" s="277" t="s">
        <v>746</v>
      </c>
      <c r="M17" s="278">
        <v>9</v>
      </c>
      <c r="N17" s="278" t="s">
        <v>602</v>
      </c>
      <c r="O17" s="279">
        <f>SMALL(M17:N17,1)+0</f>
        <v>9</v>
      </c>
      <c r="P17" s="280" t="str">
        <f>VLOOKUP(B17,'Уч дев'!$A$3:$H$520,8,FALSE)</f>
        <v>Разов В. Н.</v>
      </c>
      <c r="Q17" s="61" t="s">
        <v>150</v>
      </c>
      <c r="AF17" s="55"/>
      <c r="AG17" s="55"/>
      <c r="AH17" s="55"/>
      <c r="AI17" s="55"/>
      <c r="AJ17" s="55"/>
      <c r="AK17" s="55"/>
      <c r="AL17" s="55"/>
    </row>
    <row r="18" spans="1:38" s="72" customFormat="1" ht="15.75" customHeight="1">
      <c r="A18" s="350" t="s">
        <v>75</v>
      </c>
      <c r="B18" s="350"/>
      <c r="C18" s="350"/>
      <c r="D18" s="350"/>
      <c r="E18" s="350"/>
      <c r="F18" s="350"/>
      <c r="G18" s="350"/>
      <c r="H18" s="350"/>
      <c r="I18" s="350"/>
      <c r="J18" s="350"/>
      <c r="K18" s="350"/>
      <c r="L18" s="350"/>
      <c r="M18" s="350"/>
      <c r="N18" s="350"/>
      <c r="O18" s="350"/>
      <c r="P18" s="350"/>
      <c r="Q18" s="350"/>
      <c r="R18" s="350"/>
      <c r="S18" s="350"/>
      <c r="T18" s="350"/>
      <c r="U18" s="350"/>
      <c r="V18" s="60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</row>
    <row r="19" spans="1:38" s="72" customFormat="1" ht="15.75" customHeight="1">
      <c r="A19" s="351" t="s">
        <v>62</v>
      </c>
      <c r="B19" s="351"/>
      <c r="C19" s="351"/>
      <c r="D19" s="351"/>
      <c r="E19" s="351"/>
      <c r="F19" s="351"/>
      <c r="G19" s="351"/>
      <c r="H19" s="351"/>
      <c r="I19" s="351"/>
      <c r="J19" s="351"/>
      <c r="K19" s="351"/>
      <c r="L19" s="351"/>
      <c r="M19" s="351"/>
      <c r="N19" s="351"/>
      <c r="O19" s="351"/>
      <c r="P19" s="351"/>
      <c r="Q19" s="351"/>
      <c r="R19" s="351"/>
      <c r="S19" s="351"/>
      <c r="T19" s="351"/>
      <c r="U19" s="351"/>
      <c r="V19" s="60"/>
      <c r="W19" s="60"/>
      <c r="X19" s="5"/>
      <c r="Y19" s="21"/>
      <c r="AE19" s="5"/>
      <c r="AF19" s="84"/>
      <c r="AG19" s="84"/>
      <c r="AH19" s="84"/>
      <c r="AI19" s="84"/>
      <c r="AJ19" s="84"/>
      <c r="AK19" s="84"/>
      <c r="AL19" s="84"/>
    </row>
    <row r="20" spans="1:38" s="5" customFormat="1" ht="12.75" customHeight="1">
      <c r="A20" s="257"/>
      <c r="B20" s="258"/>
      <c r="C20" s="259"/>
      <c r="D20" s="260"/>
      <c r="E20" s="257"/>
      <c r="F20" s="257"/>
      <c r="G20" s="261"/>
      <c r="H20" s="262"/>
      <c r="I20" s="257"/>
      <c r="J20" s="257"/>
      <c r="K20" s="257"/>
      <c r="L20" s="37" t="s">
        <v>23</v>
      </c>
      <c r="M20" s="48"/>
      <c r="N20" s="48"/>
      <c r="O20" s="48"/>
      <c r="P20" s="28" t="s">
        <v>810</v>
      </c>
      <c r="Q20" s="264"/>
      <c r="R20" s="257"/>
      <c r="S20" s="257"/>
      <c r="T20" s="257"/>
      <c r="U20" s="257"/>
      <c r="V20" s="60"/>
      <c r="W20" s="60"/>
      <c r="Y20" s="21"/>
      <c r="AF20" s="55"/>
      <c r="AG20" s="55"/>
      <c r="AH20" s="55"/>
      <c r="AI20" s="55"/>
      <c r="AJ20" s="55"/>
      <c r="AK20" s="55"/>
      <c r="AL20" s="55"/>
    </row>
    <row r="21" spans="1:38" s="86" customFormat="1" ht="13.5" customHeight="1">
      <c r="A21" s="265"/>
      <c r="B21" s="258"/>
      <c r="C21" s="266"/>
      <c r="D21" s="267"/>
      <c r="E21" s="268"/>
      <c r="F21" s="269"/>
      <c r="G21" s="270"/>
      <c r="I21" s="257"/>
      <c r="J21" s="257"/>
      <c r="K21" s="257"/>
      <c r="L21" s="118" t="s">
        <v>24</v>
      </c>
      <c r="M21" s="49"/>
      <c r="N21" s="49"/>
      <c r="O21" s="49"/>
      <c r="P21" s="28" t="s">
        <v>809</v>
      </c>
      <c r="Q21" s="347"/>
      <c r="R21" s="347"/>
      <c r="S21" s="348"/>
      <c r="T21" s="348"/>
      <c r="U21" s="348"/>
      <c r="V21" s="38"/>
      <c r="W21" s="5"/>
      <c r="X21" s="5"/>
      <c r="Y21" s="21"/>
      <c r="AF21" s="136"/>
      <c r="AG21" s="136"/>
      <c r="AH21" s="136"/>
      <c r="AI21" s="136"/>
      <c r="AJ21" s="136"/>
      <c r="AK21" s="136"/>
      <c r="AL21" s="136"/>
    </row>
    <row r="22" spans="1:38" s="23" customFormat="1" ht="24.75" customHeight="1">
      <c r="A22" s="34" t="s">
        <v>2</v>
      </c>
      <c r="B22" s="34" t="s">
        <v>25</v>
      </c>
      <c r="C22" s="34" t="s">
        <v>3</v>
      </c>
      <c r="D22" s="94" t="s">
        <v>4</v>
      </c>
      <c r="E22" s="34" t="s">
        <v>5</v>
      </c>
      <c r="F22" s="34" t="s">
        <v>6</v>
      </c>
      <c r="G22" s="34" t="s">
        <v>7</v>
      </c>
      <c r="H22" s="85" t="s">
        <v>8</v>
      </c>
      <c r="I22" s="81" t="s">
        <v>9</v>
      </c>
      <c r="J22" s="82" t="s">
        <v>10</v>
      </c>
      <c r="K22" s="83" t="s">
        <v>18</v>
      </c>
      <c r="L22" s="83" t="s">
        <v>57</v>
      </c>
      <c r="M22" s="81" t="s">
        <v>23</v>
      </c>
      <c r="N22" s="81" t="s">
        <v>24</v>
      </c>
      <c r="O22" s="81" t="s">
        <v>27</v>
      </c>
      <c r="P22" s="80" t="s">
        <v>11</v>
      </c>
      <c r="Q22" s="349" t="s">
        <v>12</v>
      </c>
      <c r="R22" s="349"/>
      <c r="S22" s="349"/>
      <c r="T22" s="294" t="s">
        <v>13</v>
      </c>
      <c r="U22" s="295" t="s">
        <v>2</v>
      </c>
      <c r="V22" s="100"/>
      <c r="W22" s="41"/>
      <c r="X22" s="41"/>
      <c r="Y22" s="42"/>
      <c r="AE22" s="41"/>
      <c r="AF22" s="113"/>
      <c r="AG22" s="113"/>
      <c r="AH22" s="113"/>
      <c r="AI22" s="113"/>
      <c r="AJ22" s="113"/>
      <c r="AK22" s="113"/>
      <c r="AL22" s="113"/>
    </row>
    <row r="23" spans="1:38" s="5" customFormat="1" ht="15">
      <c r="A23" s="79">
        <v>1</v>
      </c>
      <c r="B23" s="53">
        <v>616</v>
      </c>
      <c r="C23" s="54" t="str">
        <f>VLOOKUP(B23,'Уч дев'!$A$3:$H$520,2,FALSE)</f>
        <v>Герасимова Александра</v>
      </c>
      <c r="D23" s="95" t="str">
        <f>VLOOKUP(B23,'Уч дев'!$A$3:$H$520,3,FALSE)</f>
        <v>2000</v>
      </c>
      <c r="E23" s="95" t="str">
        <f>VLOOKUP(B23,'Уч дев'!$A$3:$H$520,4,FALSE)</f>
        <v>КМС</v>
      </c>
      <c r="F23" s="54" t="str">
        <f>VLOOKUP(B23,'Уч дев'!$A$3:$H$520,5,FALSE)</f>
        <v>Саратовская</v>
      </c>
      <c r="G23" s="73">
        <f>VLOOKUP(B23,'Уч дев'!$A$3:$H$520,6,FALSE)</f>
        <v>0</v>
      </c>
      <c r="H23" s="99" t="str">
        <f>VLOOKUP(B23,'Уч дев'!$A$3:$H$520,7,FALSE)</f>
        <v>ДЮСШ Энгельс</v>
      </c>
      <c r="I23" s="51">
        <f t="shared" ref="I23:J24" si="1">M23</f>
        <v>9.3000000000000007</v>
      </c>
      <c r="J23" s="51">
        <f t="shared" si="1"/>
        <v>9.1999999999999993</v>
      </c>
      <c r="K23" s="277">
        <f t="shared" ref="K23:K24" si="2">LOOKUP(O23,$V$3:$AD$3,$V$5:$AD$5)</f>
        <v>1</v>
      </c>
      <c r="L23" s="277" t="s">
        <v>746</v>
      </c>
      <c r="M23" s="278">
        <v>9.3000000000000007</v>
      </c>
      <c r="N23" s="278">
        <v>9.1999999999999993</v>
      </c>
      <c r="O23" s="279">
        <f t="shared" ref="O23:O24" si="3">SMALL(M23:N23,1)+0</f>
        <v>9.1999999999999993</v>
      </c>
      <c r="P23" s="280" t="str">
        <f>VLOOKUP(B23,'Уч дев'!$A$3:$H$520,8,FALSE)</f>
        <v>Ромашко М.А.</v>
      </c>
      <c r="Q23" s="61"/>
      <c r="AF23" s="55"/>
      <c r="AG23" s="55"/>
      <c r="AH23" s="55"/>
      <c r="AI23" s="55"/>
      <c r="AJ23" s="55"/>
      <c r="AK23" s="55"/>
      <c r="AL23" s="55"/>
    </row>
    <row r="24" spans="1:38" s="5" customFormat="1" ht="15">
      <c r="A24" s="79">
        <v>2</v>
      </c>
      <c r="B24" s="53">
        <v>563</v>
      </c>
      <c r="C24" s="54" t="str">
        <f>VLOOKUP(B24,'Уч дев'!$A$3:$H$520,2,FALSE)</f>
        <v>Мурзина Олеся</v>
      </c>
      <c r="D24" s="95" t="str">
        <f>VLOOKUP(B24,'Уч дев'!$A$3:$H$520,3,FALSE)</f>
        <v>2000</v>
      </c>
      <c r="E24" s="95"/>
      <c r="F24" s="54" t="str">
        <f>VLOOKUP(B24,'Уч дев'!$A$3:$H$520,5,FALSE)</f>
        <v>Тамбовская</v>
      </c>
      <c r="G24" s="73">
        <f>VLOOKUP(B24,'Уч дев'!$A$3:$H$520,6,FALSE)</f>
        <v>0</v>
      </c>
      <c r="H24" s="99" t="str">
        <f>VLOOKUP(B24,'Уч дев'!$A$3:$H$520,7,FALSE)</f>
        <v>ДЮСШ-2 Котовск</v>
      </c>
      <c r="I24" s="51">
        <f t="shared" si="1"/>
        <v>9.8000000000000007</v>
      </c>
      <c r="J24" s="51">
        <f t="shared" si="1"/>
        <v>10</v>
      </c>
      <c r="K24" s="277">
        <f t="shared" si="2"/>
        <v>2</v>
      </c>
      <c r="L24" s="277" t="s">
        <v>746</v>
      </c>
      <c r="M24" s="278">
        <v>9.8000000000000007</v>
      </c>
      <c r="N24" s="278">
        <v>10</v>
      </c>
      <c r="O24" s="279">
        <f t="shared" si="3"/>
        <v>9.8000000000000007</v>
      </c>
      <c r="P24" s="280" t="str">
        <f>VLOOKUP(B24,'Уч дев'!$A$3:$H$520,8,FALSE)</f>
        <v>Мельникова Е.В.</v>
      </c>
      <c r="Q24" s="61"/>
      <c r="AF24" s="55"/>
      <c r="AG24" s="55"/>
      <c r="AH24" s="55"/>
      <c r="AI24" s="55"/>
      <c r="AJ24" s="55"/>
      <c r="AK24" s="55"/>
      <c r="AL24" s="55"/>
    </row>
    <row r="25" spans="1:38" s="72" customFormat="1" ht="15.75" customHeight="1">
      <c r="A25" s="350" t="s">
        <v>74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0"/>
      <c r="L25" s="350"/>
      <c r="M25" s="350"/>
      <c r="N25" s="350"/>
      <c r="O25" s="350"/>
      <c r="P25" s="350"/>
      <c r="Q25" s="350"/>
      <c r="R25" s="350"/>
      <c r="S25" s="350"/>
      <c r="T25" s="350"/>
      <c r="U25" s="350"/>
      <c r="V25" s="60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</row>
    <row r="26" spans="1:38" s="72" customFormat="1" ht="15.75" customHeight="1">
      <c r="A26" s="351" t="s">
        <v>62</v>
      </c>
      <c r="B26" s="351"/>
      <c r="C26" s="351"/>
      <c r="D26" s="351"/>
      <c r="E26" s="351"/>
      <c r="F26" s="351"/>
      <c r="G26" s="351"/>
      <c r="H26" s="351"/>
      <c r="I26" s="351"/>
      <c r="J26" s="351"/>
      <c r="K26" s="351"/>
      <c r="L26" s="351"/>
      <c r="M26" s="351"/>
      <c r="N26" s="351"/>
      <c r="O26" s="351"/>
      <c r="P26" s="351"/>
      <c r="Q26" s="351"/>
      <c r="R26" s="351"/>
      <c r="S26" s="351"/>
      <c r="T26" s="351"/>
      <c r="U26" s="351"/>
      <c r="V26" s="60"/>
      <c r="W26" s="60"/>
      <c r="X26" s="5"/>
      <c r="Y26" s="21"/>
      <c r="AE26" s="5"/>
      <c r="AF26" s="84"/>
      <c r="AG26" s="84"/>
      <c r="AH26" s="84"/>
      <c r="AI26" s="84"/>
      <c r="AJ26" s="84"/>
      <c r="AK26" s="84"/>
      <c r="AL26" s="84"/>
    </row>
    <row r="27" spans="1:38" s="5" customFormat="1" ht="12.75" customHeight="1">
      <c r="A27" s="257"/>
      <c r="B27" s="258"/>
      <c r="C27" s="259"/>
      <c r="D27" s="260"/>
      <c r="E27" s="257"/>
      <c r="F27" s="257"/>
      <c r="G27" s="261"/>
      <c r="H27" s="262"/>
      <c r="I27" s="257"/>
      <c r="J27" s="257"/>
      <c r="K27" s="257"/>
      <c r="L27" s="37" t="s">
        <v>23</v>
      </c>
      <c r="M27" s="48"/>
      <c r="N27" s="48"/>
      <c r="O27" s="48"/>
      <c r="P27" s="28" t="s">
        <v>811</v>
      </c>
      <c r="Q27" s="264"/>
      <c r="R27" s="257"/>
      <c r="S27" s="257"/>
      <c r="T27" s="257"/>
      <c r="U27" s="257"/>
      <c r="V27" s="60"/>
      <c r="W27" s="60"/>
      <c r="Y27" s="21"/>
      <c r="AF27" s="55"/>
      <c r="AG27" s="55"/>
      <c r="AH27" s="55"/>
      <c r="AI27" s="55"/>
      <c r="AJ27" s="55"/>
      <c r="AK27" s="55"/>
      <c r="AL27" s="55"/>
    </row>
    <row r="28" spans="1:38" s="86" customFormat="1" ht="13.5" customHeight="1">
      <c r="A28" s="265"/>
      <c r="B28" s="258"/>
      <c r="C28" s="266"/>
      <c r="D28" s="267"/>
      <c r="E28" s="268"/>
      <c r="F28" s="269"/>
      <c r="G28" s="270"/>
      <c r="I28" s="257"/>
      <c r="J28" s="257"/>
      <c r="K28" s="257"/>
      <c r="L28" s="118" t="s">
        <v>24</v>
      </c>
      <c r="M28" s="49"/>
      <c r="N28" s="49"/>
      <c r="O28" s="49"/>
      <c r="P28" s="28" t="s">
        <v>809</v>
      </c>
      <c r="Q28" s="347"/>
      <c r="R28" s="347"/>
      <c r="S28" s="348"/>
      <c r="T28" s="348"/>
      <c r="U28" s="348"/>
      <c r="V28" s="38"/>
      <c r="W28" s="5"/>
      <c r="X28" s="5"/>
      <c r="Y28" s="21"/>
      <c r="AF28" s="136"/>
      <c r="AG28" s="136"/>
      <c r="AH28" s="136"/>
      <c r="AI28" s="136"/>
      <c r="AJ28" s="136"/>
      <c r="AK28" s="136"/>
      <c r="AL28" s="136"/>
    </row>
    <row r="29" spans="1:38" s="23" customFormat="1" ht="24.75" customHeight="1">
      <c r="A29" s="34" t="s">
        <v>2</v>
      </c>
      <c r="B29" s="34" t="s">
        <v>25</v>
      </c>
      <c r="C29" s="34" t="s">
        <v>3</v>
      </c>
      <c r="D29" s="94" t="s">
        <v>4</v>
      </c>
      <c r="E29" s="34" t="s">
        <v>5</v>
      </c>
      <c r="F29" s="34" t="s">
        <v>6</v>
      </c>
      <c r="G29" s="34" t="s">
        <v>7</v>
      </c>
      <c r="H29" s="85" t="s">
        <v>8</v>
      </c>
      <c r="I29" s="81" t="s">
        <v>9</v>
      </c>
      <c r="J29" s="82" t="s">
        <v>10</v>
      </c>
      <c r="K29" s="83" t="s">
        <v>18</v>
      </c>
      <c r="L29" s="83" t="s">
        <v>57</v>
      </c>
      <c r="M29" s="81" t="s">
        <v>23</v>
      </c>
      <c r="N29" s="81" t="s">
        <v>24</v>
      </c>
      <c r="O29" s="81" t="s">
        <v>27</v>
      </c>
      <c r="P29" s="80" t="s">
        <v>11</v>
      </c>
      <c r="Q29" s="349" t="s">
        <v>12</v>
      </c>
      <c r="R29" s="349"/>
      <c r="S29" s="349"/>
      <c r="T29" s="294" t="s">
        <v>13</v>
      </c>
      <c r="U29" s="295" t="s">
        <v>2</v>
      </c>
      <c r="V29" s="100"/>
      <c r="W29" s="41"/>
      <c r="X29" s="41"/>
      <c r="Y29" s="42"/>
      <c r="AE29" s="41"/>
      <c r="AF29" s="113"/>
      <c r="AG29" s="113"/>
      <c r="AH29" s="113"/>
      <c r="AI29" s="113"/>
      <c r="AJ29" s="113"/>
      <c r="AK29" s="113"/>
      <c r="AL29" s="113"/>
    </row>
    <row r="30" spans="1:38" s="5" customFormat="1" ht="15">
      <c r="A30" s="79">
        <v>1</v>
      </c>
      <c r="B30" s="53">
        <v>601</v>
      </c>
      <c r="C30" s="54" t="str">
        <f>VLOOKUP(B30,'Уч дев'!$A$3:$H$520,2,FALSE)</f>
        <v>Логвиненко Екатерина</v>
      </c>
      <c r="D30" s="95" t="str">
        <f>VLOOKUP(B30,'Уч дев'!$A$3:$H$520,3,FALSE)</f>
        <v>2001</v>
      </c>
      <c r="E30" s="95" t="str">
        <f>VLOOKUP(B30,'Уч дев'!$A$3:$H$520,4,FALSE)</f>
        <v>2</v>
      </c>
      <c r="F30" s="54" t="str">
        <f>VLOOKUP(B30,'Уч дев'!$A$3:$H$520,5,FALSE)</f>
        <v>Саратовская</v>
      </c>
      <c r="G30" s="73">
        <f>VLOOKUP(B30,'Уч дев'!$A$3:$H$520,6,FALSE)</f>
        <v>0</v>
      </c>
      <c r="H30" s="99" t="str">
        <f>VLOOKUP(B30,'Уч дев'!$A$3:$H$520,7,FALSE)</f>
        <v>ДЮСШ Энгельс</v>
      </c>
      <c r="I30" s="51">
        <f t="shared" ref="I30:J33" si="4">M30</f>
        <v>9.1</v>
      </c>
      <c r="J30" s="51">
        <f t="shared" si="4"/>
        <v>9</v>
      </c>
      <c r="K30" s="277">
        <f>LOOKUP(O30,$V$2:$AD$2,$V$5:$AD$5)</f>
        <v>1</v>
      </c>
      <c r="L30" s="277" t="s">
        <v>746</v>
      </c>
      <c r="M30" s="278">
        <v>9.1</v>
      </c>
      <c r="N30" s="278">
        <v>9</v>
      </c>
      <c r="O30" s="325">
        <f t="shared" ref="O30:O35" si="5">SMALL(M30:N30,1)+0</f>
        <v>9</v>
      </c>
      <c r="P30" s="280" t="str">
        <f>VLOOKUP(B30,'Уч дев'!$A$3:$H$520,8,FALSE)</f>
        <v>Бабушкина О.И.</v>
      </c>
      <c r="Q30" s="61"/>
      <c r="AF30" s="55"/>
      <c r="AG30" s="55"/>
      <c r="AH30" s="55"/>
      <c r="AI30" s="55"/>
      <c r="AJ30" s="55"/>
      <c r="AK30" s="55"/>
      <c r="AL30" s="55"/>
    </row>
    <row r="31" spans="1:38" s="5" customFormat="1" ht="15">
      <c r="A31" s="79">
        <v>2</v>
      </c>
      <c r="B31" s="53">
        <v>559</v>
      </c>
      <c r="C31" s="54" t="str">
        <f>VLOOKUP(B31,'Уч дев'!$A$3:$H$520,2,FALSE)</f>
        <v>Калячкина Мария</v>
      </c>
      <c r="D31" s="95" t="str">
        <f>VLOOKUP(B31,'Уч дев'!$A$3:$H$520,3,FALSE)</f>
        <v>2001</v>
      </c>
      <c r="E31" s="95">
        <f>VLOOKUP(B31,'Уч дев'!$A$3:$H$520,4,FALSE)</f>
        <v>1</v>
      </c>
      <c r="F31" s="54" t="str">
        <f>VLOOKUP(B31,'Уч дев'!$A$3:$H$520,5,FALSE)</f>
        <v>Самарская</v>
      </c>
      <c r="G31" s="73">
        <f>VLOOKUP(B31,'Уч дев'!$A$3:$H$520,6,FALSE)</f>
        <v>0</v>
      </c>
      <c r="H31" s="99" t="str">
        <f>VLOOKUP(B31,'Уч дев'!$A$3:$H$520,7,FALSE)</f>
        <v xml:space="preserve"> СДЮСШОР-2</v>
      </c>
      <c r="I31" s="51">
        <f t="shared" si="4"/>
        <v>9.3000000000000007</v>
      </c>
      <c r="J31" s="51">
        <f t="shared" si="4"/>
        <v>9.3000000000000007</v>
      </c>
      <c r="K31" s="277">
        <f>LOOKUP(O31,$V$2:$AD$2,$V$5:$AD$5)</f>
        <v>2</v>
      </c>
      <c r="L31" s="277" t="s">
        <v>746</v>
      </c>
      <c r="M31" s="278">
        <v>9.3000000000000007</v>
      </c>
      <c r="N31" s="278">
        <v>9.3000000000000007</v>
      </c>
      <c r="O31" s="279">
        <f t="shared" si="5"/>
        <v>9.3000000000000007</v>
      </c>
      <c r="P31" s="280" t="str">
        <f>VLOOKUP(B31,'Уч дев'!$A$3:$H$520,8,FALSE)</f>
        <v>Зайцев И. С., Андронов Ю.В.</v>
      </c>
      <c r="Q31" s="61"/>
      <c r="AF31" s="55"/>
      <c r="AG31" s="55"/>
      <c r="AH31" s="55"/>
      <c r="AI31" s="55"/>
      <c r="AJ31" s="55"/>
      <c r="AK31" s="55"/>
      <c r="AL31" s="55"/>
    </row>
    <row r="32" spans="1:38" s="5" customFormat="1" ht="15">
      <c r="A32" s="79">
        <v>3</v>
      </c>
      <c r="B32" s="53" t="s">
        <v>576</v>
      </c>
      <c r="C32" s="54" t="str">
        <f>VLOOKUP(B32,'Уч дев'!$A$3:$H$520,2,FALSE)</f>
        <v>Пантеева Оксана</v>
      </c>
      <c r="D32" s="95" t="str">
        <f>VLOOKUP(B32,'Уч дев'!$A$3:$H$520,3,FALSE)</f>
        <v>2002</v>
      </c>
      <c r="E32" s="95" t="str">
        <f>VLOOKUP(B32,'Уч дев'!$A$3:$H$520,4,FALSE)</f>
        <v>2</v>
      </c>
      <c r="F32" s="54" t="str">
        <f>VLOOKUP(B32,'Уч дев'!$A$3:$H$520,5,FALSE)</f>
        <v>Саратовская</v>
      </c>
      <c r="G32" s="73">
        <f>VLOOKUP(B32,'Уч дев'!$A$3:$H$520,6,FALSE)</f>
        <v>0</v>
      </c>
      <c r="H32" s="99" t="str">
        <f>VLOOKUP(B32,'Уч дев'!$A$3:$H$520,7,FALSE)</f>
        <v>ДЮСШ Энгельс</v>
      </c>
      <c r="I32" s="51">
        <f t="shared" si="4"/>
        <v>9.8000000000000007</v>
      </c>
      <c r="J32" s="51">
        <f t="shared" si="4"/>
        <v>9.6999999999999993</v>
      </c>
      <c r="K32" s="277">
        <f>LOOKUP(O32,$V$2:$AD$2,$V$5:$AD$5)</f>
        <v>2</v>
      </c>
      <c r="L32" s="277" t="s">
        <v>746</v>
      </c>
      <c r="M32" s="278">
        <v>9.8000000000000007</v>
      </c>
      <c r="N32" s="278">
        <v>9.6999999999999993</v>
      </c>
      <c r="O32" s="279">
        <f t="shared" si="5"/>
        <v>9.6999999999999993</v>
      </c>
      <c r="P32" s="280" t="str">
        <f>VLOOKUP(B32,'Уч дев'!$A$3:$H$520,8,FALSE)</f>
        <v>Кудашкина З.К.</v>
      </c>
      <c r="Q32" s="61"/>
      <c r="AF32" s="55"/>
      <c r="AG32" s="55"/>
      <c r="AH32" s="55"/>
      <c r="AI32" s="55"/>
      <c r="AJ32" s="55"/>
      <c r="AK32" s="55"/>
      <c r="AL32" s="55"/>
    </row>
    <row r="33" spans="1:38" s="5" customFormat="1" ht="15">
      <c r="A33" s="79">
        <v>4</v>
      </c>
      <c r="B33" s="53">
        <v>568</v>
      </c>
      <c r="C33" s="54" t="str">
        <f>VLOOKUP(B33,'Уч дев'!$A$3:$H$520,2,FALSE)</f>
        <v>Правдивцева Алина</v>
      </c>
      <c r="D33" s="95" t="str">
        <f>VLOOKUP(B33,'Уч дев'!$A$3:$H$520,3,FALSE)</f>
        <v>2002</v>
      </c>
      <c r="E33" s="95"/>
      <c r="F33" s="54" t="str">
        <f>VLOOKUP(B33,'Уч дев'!$A$3:$H$520,5,FALSE)</f>
        <v>Тамбовская</v>
      </c>
      <c r="G33" s="73">
        <f>VLOOKUP(B33,'Уч дев'!$A$3:$H$520,6,FALSE)</f>
        <v>0</v>
      </c>
      <c r="H33" s="99" t="str">
        <f>VLOOKUP(B33,'Уч дев'!$A$3:$H$520,7,FALSE)</f>
        <v>ДЮСШ-2 Котовск</v>
      </c>
      <c r="I33" s="51">
        <f t="shared" si="4"/>
        <v>9.9</v>
      </c>
      <c r="J33" s="51">
        <f t="shared" si="4"/>
        <v>9.8000000000000007</v>
      </c>
      <c r="K33" s="277">
        <f>LOOKUP(O33,$V$2:$AD$2,$V$5:$AD$5)</f>
        <v>2</v>
      </c>
      <c r="L33" s="277" t="s">
        <v>746</v>
      </c>
      <c r="M33" s="278">
        <v>9.9</v>
      </c>
      <c r="N33" s="278">
        <v>9.8000000000000007</v>
      </c>
      <c r="O33" s="279">
        <f t="shared" si="5"/>
        <v>9.8000000000000007</v>
      </c>
      <c r="P33" s="280" t="str">
        <f>VLOOKUP(B33,'Уч дев'!$A$3:$H$520,8,FALSE)</f>
        <v>Мельникова Е.В.</v>
      </c>
      <c r="Q33" s="61"/>
      <c r="AF33" s="55"/>
      <c r="AG33" s="55"/>
      <c r="AH33" s="55"/>
      <c r="AI33" s="55"/>
      <c r="AJ33" s="55"/>
      <c r="AK33" s="55"/>
      <c r="AL33" s="55"/>
    </row>
    <row r="34" spans="1:38" s="5" customFormat="1" ht="15">
      <c r="A34" s="79"/>
      <c r="B34" s="53" t="s">
        <v>575</v>
      </c>
      <c r="C34" s="54" t="str">
        <f>VLOOKUP(B34,'Уч дев'!$A$3:$H$520,2,FALSE)</f>
        <v>Баранникова Нина</v>
      </c>
      <c r="D34" s="95" t="str">
        <f>VLOOKUP(B34,'Уч дев'!$A$3:$H$520,3,FALSE)</f>
        <v>2002</v>
      </c>
      <c r="E34" s="95" t="str">
        <f>VLOOKUP(B34,'Уч дев'!$A$3:$H$520,4,FALSE)</f>
        <v>3</v>
      </c>
      <c r="F34" s="54" t="str">
        <f>VLOOKUP(B34,'Уч дев'!$A$3:$H$520,5,FALSE)</f>
        <v>Саратовская</v>
      </c>
      <c r="G34" s="73">
        <f>VLOOKUP(B34,'Уч дев'!$A$3:$H$520,6,FALSE)</f>
        <v>0</v>
      </c>
      <c r="H34" s="99" t="str">
        <f>VLOOKUP(B34,'Уч дев'!$A$3:$H$520,7,FALSE)</f>
        <v>ДЮСШ Энгельс</v>
      </c>
      <c r="I34" s="51" t="s">
        <v>625</v>
      </c>
      <c r="J34" s="51" t="str">
        <f>N34</f>
        <v>н.я</v>
      </c>
      <c r="K34" s="277"/>
      <c r="L34" s="277"/>
      <c r="M34" s="278" t="s">
        <v>625</v>
      </c>
      <c r="N34" s="278" t="s">
        <v>625</v>
      </c>
      <c r="O34" s="279" t="e">
        <f t="shared" si="5"/>
        <v>#NUM!</v>
      </c>
      <c r="P34" s="280" t="str">
        <f>VLOOKUP(B34,'Уч дев'!$A$3:$H$520,8,FALSE)</f>
        <v>Кудашкина З.К.</v>
      </c>
      <c r="Q34" s="61"/>
      <c r="AF34" s="55"/>
      <c r="AG34" s="55"/>
      <c r="AH34" s="55"/>
      <c r="AI34" s="55"/>
      <c r="AJ34" s="55"/>
      <c r="AK34" s="55"/>
      <c r="AL34" s="55"/>
    </row>
    <row r="35" spans="1:38" s="5" customFormat="1" ht="15">
      <c r="A35" s="79"/>
      <c r="B35" s="53">
        <v>556</v>
      </c>
      <c r="C35" s="54" t="str">
        <f>VLOOKUP(B35,'Уч дев'!$A$3:$H$520,2,FALSE)</f>
        <v>Кудашкина Яна</v>
      </c>
      <c r="D35" s="95" t="str">
        <f>VLOOKUP(B35,'Уч дев'!$A$3:$H$520,3,FALSE)</f>
        <v>2002</v>
      </c>
      <c r="E35" s="95">
        <f>VLOOKUP(B35,'Уч дев'!$A$3:$H$520,4,FALSE)</f>
        <v>2</v>
      </c>
      <c r="F35" s="54" t="str">
        <f>VLOOKUP(B35,'Уч дев'!$A$3:$H$520,5,FALSE)</f>
        <v>Самарская</v>
      </c>
      <c r="G35" s="73">
        <f>VLOOKUP(B35,'Уч дев'!$A$3:$H$520,6,FALSE)</f>
        <v>0</v>
      </c>
      <c r="H35" s="99" t="str">
        <f>VLOOKUP(B35,'Уч дев'!$A$3:$H$520,7,FALSE)</f>
        <v xml:space="preserve"> СДЮСШОР-2</v>
      </c>
      <c r="I35" s="51" t="s">
        <v>625</v>
      </c>
      <c r="J35" s="51" t="str">
        <f>N35</f>
        <v>н.я</v>
      </c>
      <c r="K35" s="277"/>
      <c r="L35" s="277"/>
      <c r="M35" s="278" t="s">
        <v>625</v>
      </c>
      <c r="N35" s="278" t="s">
        <v>625</v>
      </c>
      <c r="O35" s="279" t="e">
        <f t="shared" si="5"/>
        <v>#NUM!</v>
      </c>
      <c r="P35" s="280" t="str">
        <f>VLOOKUP(B35,'Уч дев'!$A$3:$H$520,8,FALSE)</f>
        <v>Зайцев И. С., Андронов Ю.В.</v>
      </c>
      <c r="Q35" s="61"/>
      <c r="AF35" s="55"/>
      <c r="AG35" s="55"/>
      <c r="AH35" s="55"/>
      <c r="AI35" s="55"/>
      <c r="AJ35" s="55"/>
      <c r="AK35" s="55"/>
      <c r="AL35" s="55"/>
    </row>
    <row r="36" spans="1:38" s="72" customFormat="1" ht="15.75" customHeight="1">
      <c r="A36" s="350" t="s">
        <v>72</v>
      </c>
      <c r="B36" s="350"/>
      <c r="C36" s="350"/>
      <c r="D36" s="350"/>
      <c r="E36" s="350"/>
      <c r="F36" s="350"/>
      <c r="G36" s="350"/>
      <c r="H36" s="350"/>
      <c r="I36" s="350"/>
      <c r="J36" s="350"/>
      <c r="K36" s="350"/>
      <c r="L36" s="350"/>
      <c r="M36" s="350"/>
      <c r="N36" s="350"/>
      <c r="O36" s="350"/>
      <c r="P36" s="350"/>
      <c r="Q36" s="350"/>
      <c r="R36" s="350"/>
      <c r="S36" s="350"/>
      <c r="T36" s="350"/>
      <c r="U36" s="350"/>
      <c r="V36" s="60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</row>
    <row r="37" spans="1:38" s="72" customFormat="1" ht="15.75" customHeight="1">
      <c r="A37" s="351" t="s">
        <v>62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51"/>
      <c r="L37" s="351"/>
      <c r="M37" s="351"/>
      <c r="N37" s="351"/>
      <c r="O37" s="351"/>
      <c r="P37" s="351"/>
      <c r="Q37" s="351"/>
      <c r="R37" s="351"/>
      <c r="S37" s="351"/>
      <c r="T37" s="351"/>
      <c r="U37" s="351"/>
      <c r="V37" s="60"/>
      <c r="W37" s="60"/>
      <c r="X37" s="5"/>
      <c r="Y37" s="21"/>
      <c r="AE37" s="5"/>
      <c r="AF37" s="84"/>
      <c r="AG37" s="84"/>
      <c r="AH37" s="84"/>
      <c r="AI37" s="84"/>
      <c r="AJ37" s="84"/>
      <c r="AK37" s="84"/>
      <c r="AL37" s="84"/>
    </row>
    <row r="38" spans="1:38" s="5" customFormat="1" ht="12.75" customHeight="1">
      <c r="A38" s="257"/>
      <c r="B38" s="258"/>
      <c r="C38" s="259"/>
      <c r="D38" s="260"/>
      <c r="E38" s="257"/>
      <c r="F38" s="257"/>
      <c r="G38" s="261"/>
      <c r="H38" s="262"/>
      <c r="I38" s="257"/>
      <c r="J38" s="257"/>
      <c r="K38" s="257"/>
      <c r="L38" s="37" t="s">
        <v>23</v>
      </c>
      <c r="M38" s="48"/>
      <c r="N38" s="48"/>
      <c r="O38" s="48"/>
      <c r="P38" s="28" t="s">
        <v>812</v>
      </c>
      <c r="Q38" s="264"/>
      <c r="R38" s="257"/>
      <c r="S38" s="257"/>
      <c r="T38" s="257"/>
      <c r="U38" s="257"/>
      <c r="V38" s="60"/>
      <c r="W38" s="60"/>
      <c r="Y38" s="21"/>
      <c r="AF38" s="55"/>
      <c r="AG38" s="55"/>
      <c r="AH38" s="55"/>
      <c r="AI38" s="55"/>
      <c r="AJ38" s="55"/>
      <c r="AK38" s="55"/>
      <c r="AL38" s="55"/>
    </row>
    <row r="39" spans="1:38" s="86" customFormat="1" ht="13.5" customHeight="1">
      <c r="A39" s="265"/>
      <c r="B39" s="258"/>
      <c r="C39" s="266"/>
      <c r="D39" s="267"/>
      <c r="E39" s="268"/>
      <c r="F39" s="269"/>
      <c r="G39" s="270"/>
      <c r="I39" s="257"/>
      <c r="J39" s="257"/>
      <c r="K39" s="257"/>
      <c r="L39" s="118" t="s">
        <v>24</v>
      </c>
      <c r="M39" s="49"/>
      <c r="N39" s="49"/>
      <c r="O39" s="49"/>
      <c r="P39" s="28" t="s">
        <v>809</v>
      </c>
      <c r="Q39" s="347"/>
      <c r="R39" s="347"/>
      <c r="S39" s="348"/>
      <c r="T39" s="348"/>
      <c r="U39" s="348"/>
      <c r="V39" s="38"/>
      <c r="W39" s="5"/>
      <c r="X39" s="5"/>
      <c r="Y39" s="21"/>
      <c r="AF39" s="136"/>
      <c r="AG39" s="136"/>
      <c r="AH39" s="136"/>
      <c r="AI39" s="136"/>
      <c r="AJ39" s="136"/>
      <c r="AK39" s="136"/>
      <c r="AL39" s="136"/>
    </row>
    <row r="40" spans="1:38" s="23" customFormat="1" ht="24.75" customHeight="1">
      <c r="A40" s="34" t="s">
        <v>2</v>
      </c>
      <c r="B40" s="34" t="s">
        <v>25</v>
      </c>
      <c r="C40" s="34" t="s">
        <v>3</v>
      </c>
      <c r="D40" s="94" t="s">
        <v>4</v>
      </c>
      <c r="E40" s="34" t="s">
        <v>5</v>
      </c>
      <c r="F40" s="34" t="s">
        <v>6</v>
      </c>
      <c r="G40" s="34" t="s">
        <v>7</v>
      </c>
      <c r="H40" s="85" t="s">
        <v>8</v>
      </c>
      <c r="I40" s="81" t="s">
        <v>9</v>
      </c>
      <c r="J40" s="82" t="s">
        <v>10</v>
      </c>
      <c r="K40" s="83" t="s">
        <v>18</v>
      </c>
      <c r="L40" s="83"/>
      <c r="M40" s="81" t="s">
        <v>23</v>
      </c>
      <c r="N40" s="81" t="s">
        <v>24</v>
      </c>
      <c r="O40" s="81" t="s">
        <v>27</v>
      </c>
      <c r="P40" s="80" t="s">
        <v>11</v>
      </c>
      <c r="Q40" s="349" t="s">
        <v>12</v>
      </c>
      <c r="R40" s="349"/>
      <c r="S40" s="349"/>
      <c r="T40" s="294" t="s">
        <v>13</v>
      </c>
      <c r="U40" s="295" t="s">
        <v>2</v>
      </c>
      <c r="V40" s="100"/>
      <c r="W40" s="41"/>
      <c r="X40" s="41"/>
      <c r="Y40" s="42"/>
      <c r="AE40" s="41"/>
      <c r="AF40" s="113"/>
      <c r="AG40" s="113"/>
      <c r="AH40" s="113"/>
      <c r="AI40" s="113"/>
      <c r="AJ40" s="113"/>
      <c r="AK40" s="113"/>
      <c r="AL40" s="113"/>
    </row>
    <row r="41" spans="1:38" s="7" customFormat="1" ht="15" customHeight="1">
      <c r="A41" s="53">
        <v>1</v>
      </c>
      <c r="B41" s="53">
        <v>572</v>
      </c>
      <c r="C41" s="54" t="str">
        <f>VLOOKUP(B41,'Уч дев'!$A$3:$H$520,2,FALSE)</f>
        <v>Гайкова Елизавета</v>
      </c>
      <c r="D41" s="95" t="str">
        <f>VLOOKUP(B41,'Уч дев'!$A$3:$H$520,3,FALSE)</f>
        <v>2003</v>
      </c>
      <c r="E41" s="95"/>
      <c r="F41" s="54" t="str">
        <f>VLOOKUP(B41,'Уч дев'!$A$3:$H$520,5,FALSE)</f>
        <v>Тамбовская</v>
      </c>
      <c r="G41" s="73">
        <f>VLOOKUP(B41,'Уч дев'!$A$3:$H$520,6,FALSE)</f>
        <v>0</v>
      </c>
      <c r="H41" s="99" t="str">
        <f>VLOOKUP(B41,'Уч дев'!$A$3:$H$520,7,FALSE)</f>
        <v>ДЮСШ-2 Котовск</v>
      </c>
      <c r="I41" s="51">
        <f t="shared" ref="I41:J43" si="6">M41</f>
        <v>9.9</v>
      </c>
      <c r="J41" s="51">
        <f t="shared" si="6"/>
        <v>9.6</v>
      </c>
      <c r="K41" s="277">
        <f>LOOKUP(O41,$V$1:$AD$1,$V$5:$AD$5)</f>
        <v>2</v>
      </c>
      <c r="L41" s="277"/>
      <c r="M41" s="278">
        <v>9.9</v>
      </c>
      <c r="N41" s="278">
        <v>9.6</v>
      </c>
      <c r="O41" s="279">
        <f>SMALL(M41:N41,1)+0</f>
        <v>9.6</v>
      </c>
      <c r="P41" s="280" t="str">
        <f>VLOOKUP(B41,'Уч дев'!$A$3:$H$520,8,FALSE)</f>
        <v>Мельникова Е.В.</v>
      </c>
      <c r="Q41" s="285"/>
      <c r="R41" s="286"/>
      <c r="S41" s="53"/>
      <c r="T41" s="286"/>
      <c r="U41" s="286"/>
      <c r="W41" s="5"/>
      <c r="Y41" s="21"/>
      <c r="AF41" s="11"/>
      <c r="AG41" s="11"/>
      <c r="AH41" s="11"/>
      <c r="AI41" s="11"/>
      <c r="AJ41" s="11"/>
      <c r="AK41" s="11"/>
      <c r="AL41" s="11"/>
    </row>
    <row r="42" spans="1:38" s="7" customFormat="1" ht="15" customHeight="1">
      <c r="A42" s="53">
        <v>2</v>
      </c>
      <c r="B42" s="53">
        <v>607</v>
      </c>
      <c r="C42" s="54" t="str">
        <f>VLOOKUP(B42,'Уч дев'!$A$3:$H$520,2,FALSE)</f>
        <v>Клишина Карина</v>
      </c>
      <c r="D42" s="95" t="str">
        <f>VLOOKUP(B42,'Уч дев'!$A$3:$H$520,3,FALSE)</f>
        <v>2003</v>
      </c>
      <c r="E42" s="95" t="str">
        <f>VLOOKUP(B42,'Уч дев'!$A$3:$H$520,4,FALSE)</f>
        <v>2</v>
      </c>
      <c r="F42" s="54" t="str">
        <f>VLOOKUP(B42,'Уч дев'!$A$3:$H$520,5,FALSE)</f>
        <v>Саратовская</v>
      </c>
      <c r="G42" s="73">
        <f>VLOOKUP(B42,'Уч дев'!$A$3:$H$520,6,FALSE)</f>
        <v>0</v>
      </c>
      <c r="H42" s="99" t="str">
        <f>VLOOKUP(B42,'Уч дев'!$A$3:$H$520,7,FALSE)</f>
        <v>ДЮСШ Энгельс</v>
      </c>
      <c r="I42" s="51">
        <f t="shared" si="6"/>
        <v>11.1</v>
      </c>
      <c r="J42" s="51">
        <f t="shared" si="6"/>
        <v>10.6</v>
      </c>
      <c r="K42" s="277" t="str">
        <f>LOOKUP(O42,$V$1:$AD$1,$V$5:$AD$5)</f>
        <v>1ю</v>
      </c>
      <c r="L42" s="277"/>
      <c r="M42" s="278">
        <v>11.1</v>
      </c>
      <c r="N42" s="278">
        <v>10.6</v>
      </c>
      <c r="O42" s="325">
        <f>SMALL(M42:N42,1)+0</f>
        <v>10.6</v>
      </c>
      <c r="P42" s="280" t="str">
        <f>VLOOKUP(B42,'Уч дев'!$A$3:$H$520,8,FALSE)</f>
        <v>Бабушкина О.И.</v>
      </c>
      <c r="Q42" s="285"/>
      <c r="R42" s="286"/>
      <c r="S42" s="53"/>
      <c r="T42" s="286"/>
      <c r="U42" s="286"/>
      <c r="W42" s="5"/>
      <c r="Y42" s="21"/>
      <c r="AF42" s="11"/>
      <c r="AG42" s="11"/>
      <c r="AH42" s="11"/>
      <c r="AI42" s="11"/>
      <c r="AJ42" s="11"/>
      <c r="AK42" s="11"/>
      <c r="AL42" s="11"/>
    </row>
    <row r="43" spans="1:38" s="7" customFormat="1" ht="15" customHeight="1">
      <c r="A43" s="53">
        <v>3</v>
      </c>
      <c r="B43" s="53">
        <v>567</v>
      </c>
      <c r="C43" s="54" t="str">
        <f>VLOOKUP(B43,'Уч дев'!$A$3:$H$520,2,FALSE)</f>
        <v>Казьмина Мария</v>
      </c>
      <c r="D43" s="95" t="str">
        <f>VLOOKUP(B43,'Уч дев'!$A$3:$H$520,3,FALSE)</f>
        <v>2004</v>
      </c>
      <c r="E43" s="95"/>
      <c r="F43" s="54" t="str">
        <f>VLOOKUP(B43,'Уч дев'!$A$3:$H$520,5,FALSE)</f>
        <v>Тамбовская</v>
      </c>
      <c r="G43" s="73">
        <f>VLOOKUP(B43,'Уч дев'!$A$3:$H$520,6,FALSE)</f>
        <v>0</v>
      </c>
      <c r="H43" s="99" t="str">
        <f>VLOOKUP(B43,'Уч дев'!$A$3:$H$520,7,FALSE)</f>
        <v>ДЮСШ-2 Котовск</v>
      </c>
      <c r="I43" s="51">
        <f t="shared" si="6"/>
        <v>11.2</v>
      </c>
      <c r="J43" s="51">
        <f t="shared" si="6"/>
        <v>11.2</v>
      </c>
      <c r="K43" s="277" t="str">
        <f>LOOKUP(O43,$V$1:$AD$1,$V$5:$AD$5)</f>
        <v>1ю</v>
      </c>
      <c r="L43" s="277"/>
      <c r="M43" s="278">
        <v>11.2</v>
      </c>
      <c r="N43" s="278">
        <v>11.2</v>
      </c>
      <c r="O43" s="279">
        <f>SMALL(M43:N43,1)+0</f>
        <v>11.2</v>
      </c>
      <c r="P43" s="280" t="str">
        <f>VLOOKUP(B43,'Уч дев'!$A$3:$H$520,8,FALSE)</f>
        <v>Лукьянова С.А</v>
      </c>
      <c r="Q43" s="61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5"/>
      <c r="AG43" s="55"/>
      <c r="AH43" s="55"/>
      <c r="AI43" s="55"/>
      <c r="AJ43" s="55"/>
      <c r="AK43" s="55"/>
      <c r="AL43" s="55"/>
    </row>
    <row r="44" spans="1:38" s="7" customFormat="1" ht="15" customHeight="1">
      <c r="A44" s="53">
        <v>4</v>
      </c>
      <c r="B44" s="53">
        <v>508</v>
      </c>
      <c r="C44" s="54" t="str">
        <f>VLOOKUP(B44,'Уч дев'!$A$3:$H$520,2,FALSE)</f>
        <v>Меденко Дарья</v>
      </c>
      <c r="D44" s="95" t="str">
        <f>VLOOKUP(B44,'Уч дев'!$A$3:$H$520,3,FALSE)</f>
        <v>2004</v>
      </c>
      <c r="E44" s="95">
        <f>VLOOKUP(B44,'Уч дев'!$A$3:$H$520,4,FALSE)</f>
        <v>1</v>
      </c>
      <c r="F44" s="54" t="str">
        <f>VLOOKUP(B44,'Уч дев'!$A$3:$H$520,5,FALSE)</f>
        <v>Самарская</v>
      </c>
      <c r="G44" s="73">
        <f>VLOOKUP(B44,'Уч дев'!$A$3:$H$520,6,FALSE)</f>
        <v>0</v>
      </c>
      <c r="H44" s="99" t="str">
        <f>VLOOKUP(B44,'Уч дев'!$A$3:$H$520,7,FALSE)</f>
        <v>СДЮСШОР Новокуйбышевск</v>
      </c>
      <c r="I44" s="51">
        <f>M44</f>
        <v>9.1999999999999993</v>
      </c>
      <c r="J44" s="51"/>
      <c r="K44" s="277">
        <f>LOOKUP(O44,$V$1:$AD$1,$V$5:$AD$5)</f>
        <v>2</v>
      </c>
      <c r="L44" s="277"/>
      <c r="M44" s="278">
        <v>9.1999999999999993</v>
      </c>
      <c r="N44" s="278" t="s">
        <v>625</v>
      </c>
      <c r="O44" s="279">
        <f>SMALL(M44:N44,1)+0</f>
        <v>9.1999999999999993</v>
      </c>
      <c r="P44" s="280" t="str">
        <f>VLOOKUP(B44,'Уч дев'!$A$3:$H$520,8,FALSE)</f>
        <v>Полубояровы О.Ю. И Ю.П.</v>
      </c>
      <c r="Q44" s="61"/>
      <c r="R44" s="53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5"/>
      <c r="AG44" s="55"/>
      <c r="AH44" s="55"/>
      <c r="AI44" s="55"/>
      <c r="AJ44" s="55"/>
      <c r="AK44" s="55"/>
      <c r="AL44" s="55"/>
    </row>
    <row r="45" spans="1:38" s="5" customFormat="1">
      <c r="A45" s="79"/>
      <c r="B45" s="55"/>
      <c r="D45" s="271"/>
      <c r="E45" s="55"/>
      <c r="F45" s="272"/>
      <c r="G45" s="273"/>
      <c r="H45" s="262"/>
      <c r="I45" s="274"/>
      <c r="J45" s="274"/>
      <c r="K45" s="55"/>
      <c r="L45" s="55"/>
      <c r="M45" s="274"/>
      <c r="N45" s="274"/>
      <c r="O45" s="274"/>
      <c r="Q45" s="61"/>
      <c r="AF45" s="55"/>
      <c r="AG45" s="55"/>
      <c r="AH45" s="55"/>
      <c r="AI45" s="55"/>
      <c r="AJ45" s="55"/>
      <c r="AK45" s="55"/>
      <c r="AL45" s="55"/>
    </row>
  </sheetData>
  <sheetProtection password="C628" sheet="1" objects="1" scenarios="1" formatCells="0" formatColumns="0" formatRows="0" insertColumns="0" insertRows="0" insertHyperlinks="0" deleteColumns="0" deleteRows="0"/>
  <sortState ref="A41:AL44">
    <sortCondition ref="N41:N44"/>
  </sortState>
  <customSheetViews>
    <customSheetView guid="{948F6758-08EB-455E-9DF2-723DFC2E4E47}" showPageBreaks="1" printArea="1" hiddenRows="1" hiddenColumns="1" view="pageBreakPreview" topLeftCell="A20">
      <selection activeCell="K30" sqref="K30"/>
      <rowBreaks count="2" manualBreakCount="2">
        <brk id="121" max="20" man="1"/>
        <brk id="185" max="20" man="1"/>
      </rowBreaks>
      <colBreaks count="1" manualBreakCount="1">
        <brk id="21" max="1048575" man="1"/>
      </colBreaks>
      <pageMargins left="0.15748031496062992" right="0.19685039370078741" top="0.15748031496062992" bottom="0.15748031496062992" header="0.15748031496062992" footer="0.15748031496062992"/>
      <printOptions horizontalCentered="1"/>
      <pageSetup paperSize="9" scale="83" fitToHeight="2" orientation="landscape" r:id="rId1"/>
      <headerFooter alignWithMargins="0"/>
    </customSheetView>
    <customSheetView guid="{4654A10B-BF2C-4F91-B821-84CF341F9FF3}" scale="110" showPageBreaks="1" fitToPage="1" printArea="1" hiddenRows="1" hiddenColumns="1" view="pageBreakPreview" topLeftCell="A24">
      <selection activeCell="A19" sqref="A19:U19"/>
      <rowBreaks count="2" manualBreakCount="2">
        <brk id="20" max="20" man="1"/>
        <brk id="39" max="20" man="1"/>
      </rowBreaks>
      <pageMargins left="0.15748031496062992" right="0.19685039370078741" top="0.15748031496062992" bottom="0.15748031496062992" header="0.15748031496062992" footer="0.15748031496062992"/>
      <printOptions horizontalCentered="1"/>
      <pageSetup paperSize="9" scale="89" orientation="landscape" r:id="rId2"/>
      <headerFooter alignWithMargins="0"/>
    </customSheetView>
    <customSheetView guid="{E05EE54E-E471-44B0-925C-BA927179E512}" showPageBreaks="1" printArea="1" hiddenRows="1" hiddenColumns="1" view="pageBreakPreview" topLeftCell="A20">
      <selection activeCell="K30" sqref="K30"/>
      <rowBreaks count="2" manualBreakCount="2">
        <brk id="121" max="20" man="1"/>
        <brk id="185" max="20" man="1"/>
      </rowBreaks>
      <colBreaks count="1" manualBreakCount="1">
        <brk id="21" max="1048575" man="1"/>
      </colBreaks>
      <pageMargins left="0.15748031496062992" right="0.19685039370078741" top="0.15748031496062992" bottom="0.15748031496062992" header="0.15748031496062992" footer="0.15748031496062992"/>
      <printOptions horizontalCentered="1"/>
      <pageSetup paperSize="9" scale="83" fitToHeight="2" orientation="landscape" r:id="rId3"/>
      <headerFooter alignWithMargins="0"/>
    </customSheetView>
  </customSheetViews>
  <mergeCells count="26">
    <mergeCell ref="A1:U1"/>
    <mergeCell ref="A2:U2"/>
    <mergeCell ref="A5:U5"/>
    <mergeCell ref="A6:U6"/>
    <mergeCell ref="D7:O7"/>
    <mergeCell ref="P7:U7"/>
    <mergeCell ref="A37:U37"/>
    <mergeCell ref="Q39:R39"/>
    <mergeCell ref="A19:U19"/>
    <mergeCell ref="S39:U39"/>
    <mergeCell ref="Q40:S40"/>
    <mergeCell ref="Q21:R21"/>
    <mergeCell ref="S21:U21"/>
    <mergeCell ref="A25:U25"/>
    <mergeCell ref="A26:U26"/>
    <mergeCell ref="Q29:S29"/>
    <mergeCell ref="A18:U18"/>
    <mergeCell ref="Q12:S12"/>
    <mergeCell ref="Q22:S22"/>
    <mergeCell ref="A36:U36"/>
    <mergeCell ref="A8:U8"/>
    <mergeCell ref="A9:U9"/>
    <mergeCell ref="Q11:R11"/>
    <mergeCell ref="S11:U11"/>
    <mergeCell ref="Q28:R28"/>
    <mergeCell ref="S28:U28"/>
  </mergeCells>
  <phoneticPr fontId="7" type="noConversion"/>
  <printOptions horizontalCentered="1"/>
  <pageMargins left="0.15748031496062992" right="0.19685039370078741" top="0.15748031496062992" bottom="0.15748031496062992" header="0.15748031496062992" footer="0.15748031496062992"/>
  <pageSetup paperSize="9" scale="83" fitToHeight="2" orientation="landscape" r:id="rId4"/>
  <headerFooter alignWithMargins="0"/>
  <rowBreaks count="2" manualBreakCount="2">
    <brk id="121" max="20" man="1"/>
    <brk id="185" max="20" man="1"/>
  </rowBreaks>
  <colBreaks count="1" manualBreakCount="1">
    <brk id="21" max="1048575" man="1"/>
  </colBreaks>
</worksheet>
</file>

<file path=xl/worksheets/wsSortMap1.xml><?xml version="1.0" encoding="utf-8"?>
<worksheetSortMap xmlns="http://schemas.microsoft.com/office/excel/2006/main">
  <rowSortMap ref="A13:XFD224" count="188">
    <row newVal="12" oldVal="14"/>
    <row newVal="13" oldVal="27"/>
    <row newVal="14" oldVal="51"/>
    <row newVal="15" oldVal="35"/>
    <row newVal="17" oldVal="50"/>
    <row newVal="18" oldVal="48"/>
    <row newVal="19" oldVal="66"/>
    <row newVal="20" oldVal="85"/>
    <row newVal="21" oldVal="15"/>
    <row newVal="22" oldVal="47"/>
    <row newVal="23" oldVal="73"/>
    <row newVal="25" oldVal="31"/>
    <row newVal="26" oldVal="79"/>
    <row newVal="27" oldVal="67"/>
    <row newVal="28" oldVal="39"/>
    <row newVal="29" oldVal="59"/>
    <row newVal="30" oldVal="72"/>
    <row newVal="31" oldVal="20"/>
    <row newVal="32" oldVal="52"/>
    <row newVal="33" oldVal="19"/>
    <row newVal="34" oldVal="32"/>
    <row newVal="35" oldVal="40"/>
    <row newVal="36" oldVal="75"/>
    <row newVal="37" oldVal="18"/>
    <row newVal="38" oldVal="36"/>
    <row newVal="39" oldVal="60"/>
    <row newVal="40" oldVal="80"/>
    <row newVal="41" oldVal="13"/>
    <row newVal="42" oldVal="44"/>
    <row newVal="43" oldVal="23"/>
    <row newVal="44" oldVal="86"/>
    <row newVal="45" oldVal="88"/>
    <row newVal="46" oldVal="22"/>
    <row newVal="47" oldVal="30"/>
    <row newVal="48" oldVal="54"/>
    <row newVal="49" oldVal="68"/>
    <row newVal="50" oldVal="28"/>
    <row newVal="51" oldVal="29"/>
    <row newVal="52" oldVal="37"/>
    <row newVal="53" oldVal="55"/>
    <row newVal="54" oldVal="90"/>
    <row newVal="55" oldVal="81"/>
    <row newVal="56" oldVal="63"/>
    <row newVal="57" oldVal="77"/>
    <row newVal="58" oldVal="21"/>
    <row newVal="59" oldVal="53"/>
    <row newVal="60" oldVal="74"/>
    <row newVal="61" oldVal="87"/>
    <row newVal="62" oldVal="43"/>
    <row newVal="63" oldVal="82"/>
    <row newVal="64" oldVal="76"/>
    <row newVal="65" oldVal="26"/>
    <row newVal="66" oldVal="33"/>
    <row newVal="67" oldVal="45"/>
    <row newVal="68" oldVal="70"/>
    <row newVal="69" oldVal="56"/>
    <row newVal="70" oldVal="69"/>
    <row newVal="72" oldVal="65"/>
    <row newVal="73" oldVal="25"/>
    <row newVal="74" oldVal="61"/>
    <row newVal="75" oldVal="12"/>
    <row newVal="76" oldVal="17"/>
    <row newVal="77" oldVal="34"/>
    <row newVal="78" oldVal="38"/>
    <row newVal="79" oldVal="42"/>
    <row newVal="80" oldVal="46"/>
    <row newVal="81" oldVal="64"/>
    <row newVal="82" oldVal="78"/>
    <row newVal="85" oldVal="89"/>
    <row newVal="86" oldVal="41"/>
    <row newVal="87" oldVal="49"/>
    <row newVal="88" oldVal="57"/>
    <row newVal="89" oldVal="58"/>
    <row newVal="90" oldVal="62"/>
    <row newVal="96" oldVal="105"/>
    <row newVal="97" oldVal="108"/>
    <row newVal="98" oldVal="130"/>
    <row newVal="99" oldVal="104"/>
    <row newVal="100" oldVal="120"/>
    <row newVal="102" oldVal="98"/>
    <row newVal="103" oldVal="113"/>
    <row newVal="104" oldVal="114"/>
    <row newVal="105" oldVal="110"/>
    <row newVal="106" oldVal="133"/>
    <row newVal="107" oldVal="137"/>
    <row newVal="108" oldVal="149"/>
    <row newVal="109" oldVal="102"/>
    <row newVal="110" oldVal="116"/>
    <row newVal="111" oldVal="117"/>
    <row newVal="112" oldVal="96"/>
    <row newVal="113" oldVal="123"/>
    <row newVal="114" oldVal="119"/>
    <row newVal="115" oldVal="139"/>
    <row newVal="116" oldVal="143"/>
    <row newVal="117" oldVal="122"/>
    <row newVal="118" oldVal="127"/>
    <row newVal="119" oldVal="111"/>
    <row newVal="120" oldVal="140"/>
    <row newVal="121" oldVal="99"/>
    <row newVal="122" oldVal="131"/>
    <row newVal="123" oldVal="142"/>
    <row newVal="124" oldVal="135"/>
    <row newVal="125" oldVal="146"/>
    <row newVal="126" oldVal="150"/>
    <row newVal="127" oldVal="107"/>
    <row newVal="128" oldVal="126"/>
    <row newVal="129" oldVal="144"/>
    <row newVal="130" oldVal="129"/>
    <row newVal="131" oldVal="147"/>
    <row newVal="132" oldVal="112"/>
    <row newVal="133" oldVal="148"/>
    <row newVal="134" oldVal="100"/>
    <row newVal="135" oldVal="145"/>
    <row newVal="136" oldVal="103"/>
    <row newVal="137" oldVal="132"/>
    <row newVal="138" oldVal="134"/>
    <row newVal="139" oldVal="138"/>
    <row newVal="140" oldVal="106"/>
    <row newVal="141" oldVal="109"/>
    <row newVal="142" oldVal="128"/>
    <row newVal="143" oldVal="121"/>
    <row newVal="144" oldVal="97"/>
    <row newVal="145" oldVal="115"/>
    <row newVal="146" oldVal="118"/>
    <row newVal="147" oldVal="124"/>
    <row newVal="148" oldVal="125"/>
    <row newVal="149" oldVal="136"/>
    <row newVal="150" oldVal="141"/>
    <row newVal="156" oldVal="164"/>
    <row newVal="157" oldVal="161"/>
    <row newVal="159" oldVal="167"/>
    <row newVal="161" oldVal="172"/>
    <row newVal="162" oldVal="179"/>
    <row newVal="163" oldVal="170"/>
    <row newVal="164" oldVal="163"/>
    <row newVal="165" oldVal="183"/>
    <row newVal="166" oldVal="189"/>
    <row newVal="167" oldVal="162"/>
    <row newVal="168" oldVal="169"/>
    <row newVal="169" oldVal="176"/>
    <row newVal="170" oldVal="175"/>
    <row newVal="171" oldVal="157"/>
    <row newVal="172" oldVal="186"/>
    <row newVal="173" oldVal="191"/>
    <row newVal="174" oldVal="165"/>
    <row newVal="175" oldVal="166"/>
    <row newVal="176" oldVal="174"/>
    <row newVal="177" oldVal="185"/>
    <row newVal="178" oldVal="188"/>
    <row newVal="179" oldVal="182"/>
    <row newVal="180" oldVal="171"/>
    <row newVal="181" oldVal="192"/>
    <row newVal="182" oldVal="159"/>
    <row newVal="183" oldVal="178"/>
    <row newVal="185" oldVal="180"/>
    <row newVal="186" oldVal="187"/>
    <row newVal="187" oldVal="156"/>
    <row newVal="188" oldVal="168"/>
    <row newVal="189" oldVal="173"/>
    <row newVal="190" oldVal="177"/>
    <row newVal="191" oldVal="181"/>
    <row newVal="192" oldVal="190"/>
    <row newVal="198" oldVal="209"/>
    <row newVal="199" oldVal="206"/>
    <row newVal="200" oldVal="208"/>
    <row newVal="201" oldVal="205"/>
    <row newVal="202" oldVal="203"/>
    <row newVal="203" oldVal="202"/>
    <row newVal="204" oldVal="215"/>
    <row newVal="205" oldVal="211"/>
    <row newVal="206" oldVal="212"/>
    <row newVal="207" oldVal="200"/>
    <row newVal="208" oldVal="214"/>
    <row newVal="209" oldVal="218"/>
    <row newVal="210" oldVal="217"/>
    <row newVal="211" oldVal="222"/>
    <row newVal="212" oldVal="201"/>
    <row newVal="213" oldVal="223"/>
    <row newVal="214" oldVal="221"/>
    <row newVal="215" oldVal="198"/>
    <row newVal="216" oldVal="219"/>
    <row newVal="217" oldVal="216"/>
    <row newVal="218" oldVal="207"/>
    <row newVal="219" oldVal="204"/>
    <row newVal="220" oldVal="210"/>
    <row newVal="221" oldVal="213"/>
    <row newVal="222" oldVal="199"/>
    <row newVal="223" oldVal="220"/>
  </rowSortMap>
</worksheetSortMap>
</file>

<file path=xl/worksheets/wsSortMap2.xml><?xml version="1.0" encoding="utf-8"?>
<worksheetSortMap xmlns="http://schemas.microsoft.com/office/excel/2006/main">
  <rowSortMap ref="A64:XFD86" count="14">
    <row newVal="63" oldVal="67"/>
    <row newVal="64" oldVal="65"/>
    <row newVal="65" oldVal="69"/>
    <row newVal="67" oldVal="68"/>
    <row newVal="68" oldVal="63"/>
    <row newVal="69" oldVal="70"/>
    <row newVal="70" oldVal="64"/>
    <row newVal="78" oldVal="85"/>
    <row newVal="79" oldVal="78"/>
    <row newVal="81" oldVal="79"/>
    <row newVal="82" oldVal="81"/>
    <row newVal="83" oldVal="82"/>
    <row newVal="84" oldVal="83"/>
    <row newVal="85" oldVal="84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8</vt:i4>
      </vt:variant>
    </vt:vector>
  </HeadingPairs>
  <TitlesOfParts>
    <vt:vector size="20" baseType="lpstr">
      <vt:lpstr>Уч дев</vt:lpstr>
      <vt:lpstr>60 дев</vt:lpstr>
      <vt:lpstr>финал 60 дев</vt:lpstr>
      <vt:lpstr>200 дев</vt:lpstr>
      <vt:lpstr>финал 200 дев</vt:lpstr>
      <vt:lpstr>400 дев</vt:lpstr>
      <vt:lpstr>800 ДЕВ</vt:lpstr>
      <vt:lpstr>1500 ДЕВ</vt:lpstr>
      <vt:lpstr>60сб дев</vt:lpstr>
      <vt:lpstr>финал 60сб дев</vt:lpstr>
      <vt:lpstr>выс дев</vt:lpstr>
      <vt:lpstr>длина ДЕВ</vt:lpstr>
      <vt:lpstr>'1500 ДЕВ'!Область_печати</vt:lpstr>
      <vt:lpstr>'200 дев'!Область_печати</vt:lpstr>
      <vt:lpstr>'400 дев'!Область_печати</vt:lpstr>
      <vt:lpstr>'60 дев'!Область_печати</vt:lpstr>
      <vt:lpstr>'60сб дев'!Область_печати</vt:lpstr>
      <vt:lpstr>'800 ДЕВ'!Область_печати</vt:lpstr>
      <vt:lpstr>'выс дев'!Область_печати</vt:lpstr>
      <vt:lpstr>'длина ДЕВ'!Область_печати</vt:lpstr>
    </vt:vector>
  </TitlesOfParts>
  <Company>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2017-12-11T08:35:18Z</cp:lastPrinted>
  <dcterms:created xsi:type="dcterms:W3CDTF">2012-01-29T11:02:14Z</dcterms:created>
  <dcterms:modified xsi:type="dcterms:W3CDTF">2017-12-12T05:44:08Z</dcterms:modified>
</cp:coreProperties>
</file>