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Январь" sheetId="1" r:id="rId4"/>
    <sheet state="visible" name="Февраль" sheetId="2" r:id="rId5"/>
    <sheet state="visible" name="Март" sheetId="3" r:id="rId6"/>
    <sheet state="visible" name="Апрель" sheetId="4" r:id="rId7"/>
    <sheet state="visible" name="Май" sheetId="5" r:id="rId8"/>
    <sheet state="visible" name="Июнь" sheetId="6" r:id="rId9"/>
    <sheet state="visible" name="Июль" sheetId="7" r:id="rId10"/>
    <sheet state="visible" name="Август" sheetId="8" r:id="rId11"/>
    <sheet state="visible" name="Октябрь" sheetId="9" r:id="rId12"/>
    <sheet state="visible" name="Ноябрь" sheetId="10" r:id="rId13"/>
  </sheets>
  <definedNames/>
  <calcPr/>
</workbook>
</file>

<file path=xl/sharedStrings.xml><?xml version="1.0" encoding="utf-8"?>
<sst xmlns="http://schemas.openxmlformats.org/spreadsheetml/2006/main" count="3773" uniqueCount="662">
  <si>
    <t>Трейл "Пляска мороза", Дистанция T21</t>
  </si>
  <si>
    <t>Место</t>
  </si>
  <si>
    <t>Участник</t>
  </si>
  <si>
    <t>№</t>
  </si>
  <si>
    <t>Result</t>
  </si>
  <si>
    <t>Комментарий</t>
  </si>
  <si>
    <t>Фамилия</t>
  </si>
  <si>
    <t>Имя</t>
  </si>
  <si>
    <t>Дата/Рожд</t>
  </si>
  <si>
    <t>Лет</t>
  </si>
  <si>
    <t>Категория</t>
  </si>
  <si>
    <t>Регион</t>
  </si>
  <si>
    <t>Time</t>
  </si>
  <si>
    <t>Split</t>
  </si>
  <si>
    <t>Pace</t>
  </si>
  <si>
    <t>МУЖЧИНЫ</t>
  </si>
  <si>
    <t>Ивахов</t>
  </si>
  <si>
    <t>Алексей</t>
  </si>
  <si>
    <t>М40-44</t>
  </si>
  <si>
    <t>Московская обл.</t>
  </si>
  <si>
    <t>GOLD</t>
  </si>
  <si>
    <t>Шелухин</t>
  </si>
  <si>
    <t>Павел</t>
  </si>
  <si>
    <t>М35-39</t>
  </si>
  <si>
    <t>г. Москва</t>
  </si>
  <si>
    <t>SILVER</t>
  </si>
  <si>
    <t>Блашко</t>
  </si>
  <si>
    <t>Сергей</t>
  </si>
  <si>
    <t>М18-34</t>
  </si>
  <si>
    <t>BRONZE</t>
  </si>
  <si>
    <t>Сухов</t>
  </si>
  <si>
    <t>Виталий</t>
  </si>
  <si>
    <t>Носов</t>
  </si>
  <si>
    <t>Александр</t>
  </si>
  <si>
    <t>Родниковский</t>
  </si>
  <si>
    <t>Дмитрий</t>
  </si>
  <si>
    <t>Петров</t>
  </si>
  <si>
    <t>Петр</t>
  </si>
  <si>
    <t>М60-64</t>
  </si>
  <si>
    <t>Сагитов</t>
  </si>
  <si>
    <t>Ченцов</t>
  </si>
  <si>
    <t>Михаил</t>
  </si>
  <si>
    <t>Привезенцев</t>
  </si>
  <si>
    <t>ЖЕНЩИНЫ</t>
  </si>
  <si>
    <t>Давыдова</t>
  </si>
  <si>
    <t>Анна</t>
  </si>
  <si>
    <t>Ж35-39</t>
  </si>
  <si>
    <t>Шендрик</t>
  </si>
  <si>
    <t>Ольга</t>
  </si>
  <si>
    <t>Ж18-34</t>
  </si>
  <si>
    <t>Бородай</t>
  </si>
  <si>
    <t>Светлана</t>
  </si>
  <si>
    <t>Ж40-44</t>
  </si>
  <si>
    <t>Трейл "Пляска мороза", Дистанция T10</t>
  </si>
  <si>
    <t>Песков</t>
  </si>
  <si>
    <t>респ. Мордовия</t>
  </si>
  <si>
    <t>Петриков</t>
  </si>
  <si>
    <t>М45-49</t>
  </si>
  <si>
    <t>Виноградов</t>
  </si>
  <si>
    <t>Евгений</t>
  </si>
  <si>
    <t>Сафронов</t>
  </si>
  <si>
    <t>Паклюев</t>
  </si>
  <si>
    <t>Макелеев</t>
  </si>
  <si>
    <t>Азамат</t>
  </si>
  <si>
    <t>Варыхтин</t>
  </si>
  <si>
    <t>Андрей</t>
  </si>
  <si>
    <t>Калужская обл.</t>
  </si>
  <si>
    <t>Тюряхин</t>
  </si>
  <si>
    <t>Немцов</t>
  </si>
  <si>
    <t>Роман</t>
  </si>
  <si>
    <t>Суевалов</t>
  </si>
  <si>
    <t>Валерий</t>
  </si>
  <si>
    <t>Аблицов</t>
  </si>
  <si>
    <t>Соколовский</t>
  </si>
  <si>
    <t>Филиппов</t>
  </si>
  <si>
    <t>Денис</t>
  </si>
  <si>
    <t>Зажигин</t>
  </si>
  <si>
    <t>Владимир</t>
  </si>
  <si>
    <t>Пучешккин</t>
  </si>
  <si>
    <t>Антон</t>
  </si>
  <si>
    <t>Соцков</t>
  </si>
  <si>
    <t>Юсупов</t>
  </si>
  <si>
    <t>Басир</t>
  </si>
  <si>
    <t>Соколов</t>
  </si>
  <si>
    <t>Прудников</t>
  </si>
  <si>
    <t>Михайлов</t>
  </si>
  <si>
    <t>Никита</t>
  </si>
  <si>
    <t>Крылов</t>
  </si>
  <si>
    <t>Николай</t>
  </si>
  <si>
    <t>Борисов</t>
  </si>
  <si>
    <t>Лев</t>
  </si>
  <si>
    <t>DNS</t>
  </si>
  <si>
    <t>Сербина</t>
  </si>
  <si>
    <t>Шелухина</t>
  </si>
  <si>
    <t>Наталья</t>
  </si>
  <si>
    <t>Шабалина</t>
  </si>
  <si>
    <t>Евгения</t>
  </si>
  <si>
    <t>Крикова</t>
  </si>
  <si>
    <t>Людмила</t>
  </si>
  <si>
    <t>Ж45-49</t>
  </si>
  <si>
    <t>Богатикова</t>
  </si>
  <si>
    <t>Екатерина</t>
  </si>
  <si>
    <t>Михайлова</t>
  </si>
  <si>
    <t>Юлия</t>
  </si>
  <si>
    <t>Александрова</t>
  </si>
  <si>
    <t>Александра</t>
  </si>
  <si>
    <t>Симонова</t>
  </si>
  <si>
    <t>Ж55-59</t>
  </si>
  <si>
    <t>Пиняева</t>
  </si>
  <si>
    <t>Ирина</t>
  </si>
  <si>
    <t>Online</t>
  </si>
  <si>
    <t>Андрейченко</t>
  </si>
  <si>
    <t>n/a</t>
  </si>
  <si>
    <t>Голева</t>
  </si>
  <si>
    <t>Савельева</t>
  </si>
  <si>
    <t>Соловьева</t>
  </si>
  <si>
    <t>Татьяна</t>
  </si>
  <si>
    <t>Трейл "Пляска мороза", Дистанция T5</t>
  </si>
  <si>
    <t>Наумович</t>
  </si>
  <si>
    <t>Ненашев</t>
  </si>
  <si>
    <t>Тимофей</t>
  </si>
  <si>
    <t>М14-17</t>
  </si>
  <si>
    <t>Казаков</t>
  </si>
  <si>
    <t>Василий</t>
  </si>
  <si>
    <t>Афанасий</t>
  </si>
  <si>
    <t>Водков</t>
  </si>
  <si>
    <t>Ростовская обл.</t>
  </si>
  <si>
    <t>Туманов</t>
  </si>
  <si>
    <t>Куц</t>
  </si>
  <si>
    <t>Иван</t>
  </si>
  <si>
    <t>Аврамков</t>
  </si>
  <si>
    <t>Арзамасцев</t>
  </si>
  <si>
    <t>Никитин</t>
  </si>
  <si>
    <t>М55-59</t>
  </si>
  <si>
    <t>Самойлов</t>
  </si>
  <si>
    <t>Вахитов</t>
  </si>
  <si>
    <t>Максим</t>
  </si>
  <si>
    <t>Бушуева</t>
  </si>
  <si>
    <t>Дарья</t>
  </si>
  <si>
    <t>Бакумова</t>
  </si>
  <si>
    <t>Козлова</t>
  </si>
  <si>
    <t>Туманова</t>
  </si>
  <si>
    <t>Боброва</t>
  </si>
  <si>
    <t>Агеева</t>
  </si>
  <si>
    <t>Малявина</t>
  </si>
  <si>
    <t>Вахитова</t>
  </si>
  <si>
    <t>Иджилова</t>
  </si>
  <si>
    <t>Лидия</t>
  </si>
  <si>
    <t>Трейл "Пляска мороза", Дистанция T2 KIDS</t>
  </si>
  <si>
    <t>МАЛЬЧИКИ / ЮНОШИ</t>
  </si>
  <si>
    <t>Семен</t>
  </si>
  <si>
    <t>М6-9</t>
  </si>
  <si>
    <t>Криков</t>
  </si>
  <si>
    <t>М10-13</t>
  </si>
  <si>
    <t>Трейл "Пляска мороза", Дистанция T1 KIDS</t>
  </si>
  <si>
    <t>МАЛЬЧИКИ</t>
  </si>
  <si>
    <t>Егор</t>
  </si>
  <si>
    <t>Стафеев</t>
  </si>
  <si>
    <t>ДЕВОЧКИ</t>
  </si>
  <si>
    <t>Галкина</t>
  </si>
  <si>
    <t>Таисия</t>
  </si>
  <si>
    <t>Ж6-9</t>
  </si>
  <si>
    <t>Трейл "Мелодия вьюги", Дистанция T21</t>
  </si>
  <si>
    <t>Яковлев</t>
  </si>
  <si>
    <t>Игорь</t>
  </si>
  <si>
    <t>Ефимов</t>
  </si>
  <si>
    <t>Андрейкин</t>
  </si>
  <si>
    <t>Рязанская обл.</t>
  </si>
  <si>
    <t>Щербанюк</t>
  </si>
  <si>
    <t>Анатолий</t>
  </si>
  <si>
    <t>Лоза</t>
  </si>
  <si>
    <t>Левандовский</t>
  </si>
  <si>
    <t>Олег</t>
  </si>
  <si>
    <t>М50-54</t>
  </si>
  <si>
    <t>Неменко</t>
  </si>
  <si>
    <t>Рахманов</t>
  </si>
  <si>
    <t>Тверская обл.</t>
  </si>
  <si>
    <t>Лазуткин</t>
  </si>
  <si>
    <t>Эрик</t>
  </si>
  <si>
    <t>Ярославская обл.</t>
  </si>
  <si>
    <t>Гизатулин</t>
  </si>
  <si>
    <t>Шамсутдинов</t>
  </si>
  <si>
    <t>Сабир</t>
  </si>
  <si>
    <t>Кондратов</t>
  </si>
  <si>
    <t>Мозолев</t>
  </si>
  <si>
    <t>Станислав</t>
  </si>
  <si>
    <t>Марсаков</t>
  </si>
  <si>
    <t>Лысов</t>
  </si>
  <si>
    <t>Подгорный</t>
  </si>
  <si>
    <t>Сергиенко</t>
  </si>
  <si>
    <t>Филипков</t>
  </si>
  <si>
    <t>Блинов</t>
  </si>
  <si>
    <t>Юрий</t>
  </si>
  <si>
    <t>Фисинчук</t>
  </si>
  <si>
    <t>Олеся</t>
  </si>
  <si>
    <t>Несмелова</t>
  </si>
  <si>
    <t>Елена</t>
  </si>
  <si>
    <t>Свердловская обл.</t>
  </si>
  <si>
    <t>Незговорова</t>
  </si>
  <si>
    <t>Чубанова</t>
  </si>
  <si>
    <t>Мария</t>
  </si>
  <si>
    <t>Трейл "Мелодия вьюги", Дистанция T10</t>
  </si>
  <si>
    <t>Гурьянов</t>
  </si>
  <si>
    <t>Павлов</t>
  </si>
  <si>
    <t>Егоров</t>
  </si>
  <si>
    <t>Кончин</t>
  </si>
  <si>
    <t>Поздняк</t>
  </si>
  <si>
    <t>Лашев</t>
  </si>
  <si>
    <t>Брамбилла</t>
  </si>
  <si>
    <t>Фабио</t>
  </si>
  <si>
    <t>Фаридонов</t>
  </si>
  <si>
    <t>Марат</t>
  </si>
  <si>
    <t>Салихов</t>
  </si>
  <si>
    <t>Ильяз</t>
  </si>
  <si>
    <t>Сливин</t>
  </si>
  <si>
    <t>Дащенко</t>
  </si>
  <si>
    <t>Тимонов</t>
  </si>
  <si>
    <t>Викторчик</t>
  </si>
  <si>
    <t>Погудин</t>
  </si>
  <si>
    <t>Артем</t>
  </si>
  <si>
    <t>Умеренко</t>
  </si>
  <si>
    <t>Викулов</t>
  </si>
  <si>
    <t>Вершинин</t>
  </si>
  <si>
    <t>Кочнев</t>
  </si>
  <si>
    <t>Боголюбский</t>
  </si>
  <si>
    <t>Юрченко</t>
  </si>
  <si>
    <t>Герасимов</t>
  </si>
  <si>
    <t>Тульская обл.</t>
  </si>
  <si>
    <t>Пучешкин</t>
  </si>
  <si>
    <t>Беляков</t>
  </si>
  <si>
    <t>Артём</t>
  </si>
  <si>
    <t>Готка</t>
  </si>
  <si>
    <t>Вячеслав</t>
  </si>
  <si>
    <t>Долгачев</t>
  </si>
  <si>
    <t>Люханов</t>
  </si>
  <si>
    <t>Маркин</t>
  </si>
  <si>
    <t>М65-69</t>
  </si>
  <si>
    <t>Соина</t>
  </si>
  <si>
    <t>Полина</t>
  </si>
  <si>
    <t>Ж14-17</t>
  </si>
  <si>
    <t>Ипполитова</t>
  </si>
  <si>
    <t>Надежда</t>
  </si>
  <si>
    <t>Солодкова</t>
  </si>
  <si>
    <t>Домникова</t>
  </si>
  <si>
    <t>Бушева</t>
  </si>
  <si>
    <t>Сирота</t>
  </si>
  <si>
    <t>Яковлева</t>
  </si>
  <si>
    <t>Анастасия</t>
  </si>
  <si>
    <t>Фёдорова</t>
  </si>
  <si>
    <t>Алина</t>
  </si>
  <si>
    <t>Кашапова</t>
  </si>
  <si>
    <t>Наргиз</t>
  </si>
  <si>
    <t>Савицкая</t>
  </si>
  <si>
    <t>Колесникова</t>
  </si>
  <si>
    <t>Ягудина</t>
  </si>
  <si>
    <t>Мяздрикова</t>
  </si>
  <si>
    <t>Кокшина</t>
  </si>
  <si>
    <t>Виктория</t>
  </si>
  <si>
    <t>Киселева</t>
  </si>
  <si>
    <t>Токмакова</t>
  </si>
  <si>
    <t>Игнатьева</t>
  </si>
  <si>
    <t>Васильева</t>
  </si>
  <si>
    <t>Марина</t>
  </si>
  <si>
    <t>Бараковская</t>
  </si>
  <si>
    <t>Нелли</t>
  </si>
  <si>
    <t>Трейл "Мелодия вьюги", Дистанция T5</t>
  </si>
  <si>
    <t>Анисимов</t>
  </si>
  <si>
    <t>Илья</t>
  </si>
  <si>
    <t>Сердюк</t>
  </si>
  <si>
    <t>Бычков-Закирзянов</t>
  </si>
  <si>
    <t>Захаркин</t>
  </si>
  <si>
    <t>Курков</t>
  </si>
  <si>
    <t>Козлов</t>
  </si>
  <si>
    <t>Азовский</t>
  </si>
  <si>
    <t>Тулебаев</t>
  </si>
  <si>
    <t>Талгат</t>
  </si>
  <si>
    <t>Николаев</t>
  </si>
  <si>
    <t>Константин</t>
  </si>
  <si>
    <t>Прибыток</t>
  </si>
  <si>
    <t>Щербаков</t>
  </si>
  <si>
    <t>Тимошев</t>
  </si>
  <si>
    <t>Артур</t>
  </si>
  <si>
    <t>Преснов</t>
  </si>
  <si>
    <t>Анашкин</t>
  </si>
  <si>
    <t>Припутин</t>
  </si>
  <si>
    <t>Петрова</t>
  </si>
  <si>
    <t>Войцеховская</t>
  </si>
  <si>
    <t>Яна</t>
  </si>
  <si>
    <t>Владимирова</t>
  </si>
  <si>
    <t>Стоюхина</t>
  </si>
  <si>
    <t>Алевтина</t>
  </si>
  <si>
    <t>Руденок</t>
  </si>
  <si>
    <t>Римма</t>
  </si>
  <si>
    <t>Борщева</t>
  </si>
  <si>
    <t>Веремьева</t>
  </si>
  <si>
    <t>Клюева</t>
  </si>
  <si>
    <t>Коцоева</t>
  </si>
  <si>
    <t>Ж50-54</t>
  </si>
  <si>
    <t>Пермский край</t>
  </si>
  <si>
    <t>Трейл "Мелодия вьюги", Дистанция T2 KIDS</t>
  </si>
  <si>
    <t>ДЕВОЧКИ / ДЕВУШКИ</t>
  </si>
  <si>
    <t>Анисимова</t>
  </si>
  <si>
    <t>Ж10-13</t>
  </si>
  <si>
    <t>Буртнева</t>
  </si>
  <si>
    <t>Кузнецова</t>
  </si>
  <si>
    <t>Трейл "Мелодия вьюги", Дистанция T1 KIDS</t>
  </si>
  <si>
    <t>Демин</t>
  </si>
  <si>
    <t>Соловьев</t>
  </si>
  <si>
    <t>Трейл "Дыхание весны", Дистанция T21</t>
  </si>
  <si>
    <t>Быков</t>
  </si>
  <si>
    <t>Ширяев</t>
  </si>
  <si>
    <t>Лебедев</t>
  </si>
  <si>
    <t>Нижегородская обл.</t>
  </si>
  <si>
    <t>Кулешов</t>
  </si>
  <si>
    <t>Мамыкин</t>
  </si>
  <si>
    <t>Шошов</t>
  </si>
  <si>
    <t>Железняков</t>
  </si>
  <si>
    <t>Артамонов</t>
  </si>
  <si>
    <t>Бессонов</t>
  </si>
  <si>
    <t>Бакушин</t>
  </si>
  <si>
    <t>Соломатин</t>
  </si>
  <si>
    <t>Кривченко</t>
  </si>
  <si>
    <t>Курилко</t>
  </si>
  <si>
    <t>Некрытова</t>
  </si>
  <si>
    <t>Соломатина</t>
  </si>
  <si>
    <t>Кира</t>
  </si>
  <si>
    <t>Першина</t>
  </si>
  <si>
    <t>Трейл "Дыхание весны", Дистанция T10</t>
  </si>
  <si>
    <t>Каминцев</t>
  </si>
  <si>
    <t>Владислав</t>
  </si>
  <si>
    <t>н/д</t>
  </si>
  <si>
    <t>Васильев</t>
  </si>
  <si>
    <t>Раменсков</t>
  </si>
  <si>
    <t>Пугачев</t>
  </si>
  <si>
    <t>Судариков</t>
  </si>
  <si>
    <t>Карпухин</t>
  </si>
  <si>
    <t>Кирилл</t>
  </si>
  <si>
    <t>Кисленко</t>
  </si>
  <si>
    <t>Шумаков</t>
  </si>
  <si>
    <t>Белгородская обл.</t>
  </si>
  <si>
    <t>Леднев</t>
  </si>
  <si>
    <t>Костров</t>
  </si>
  <si>
    <t>Никулин</t>
  </si>
  <si>
    <t>Шабалин</t>
  </si>
  <si>
    <t>Филонов</t>
  </si>
  <si>
    <t>Виктор</t>
  </si>
  <si>
    <t>Погорелов</t>
  </si>
  <si>
    <t>Краюшкин</t>
  </si>
  <si>
    <t>Тимофеев</t>
  </si>
  <si>
    <t>Юрьев</t>
  </si>
  <si>
    <t>Гиринская</t>
  </si>
  <si>
    <t>Цыганкова</t>
  </si>
  <si>
    <t>Горшенкова</t>
  </si>
  <si>
    <t>Ксения</t>
  </si>
  <si>
    <t>Артамонова</t>
  </si>
  <si>
    <t>Федорова</t>
  </si>
  <si>
    <t>Вульф</t>
  </si>
  <si>
    <t>Красильникова</t>
  </si>
  <si>
    <t>Айгуль</t>
  </si>
  <si>
    <t>Фролова</t>
  </si>
  <si>
    <t>Трейл "Дыхание весны", Дистанция T5</t>
  </si>
  <si>
    <t>Терпугов</t>
  </si>
  <si>
    <t>Афонюшкин</t>
  </si>
  <si>
    <t>Барбакадзе</t>
  </si>
  <si>
    <t>Сергеев</t>
  </si>
  <si>
    <t>Савельев</t>
  </si>
  <si>
    <t>Куликов</t>
  </si>
  <si>
    <t>Озеров</t>
  </si>
  <si>
    <t>М70+</t>
  </si>
  <si>
    <t>Рычагов</t>
  </si>
  <si>
    <t>Ромашова</t>
  </si>
  <si>
    <t>Нина</t>
  </si>
  <si>
    <t>Филиппова</t>
  </si>
  <si>
    <t>Шмелёва</t>
  </si>
  <si>
    <t>Старостина</t>
  </si>
  <si>
    <t>Малкова</t>
  </si>
  <si>
    <t>Трейл "Дыхание весны", Дистанция T2 KIDS</t>
  </si>
  <si>
    <t>Косторной</t>
  </si>
  <si>
    <t>Даниил</t>
  </si>
  <si>
    <t>Арсений</t>
  </si>
  <si>
    <t>Панин</t>
  </si>
  <si>
    <t>Шалахов</t>
  </si>
  <si>
    <t>Соснин</t>
  </si>
  <si>
    <t>Тимур</t>
  </si>
  <si>
    <t>Трейл "Дыхание весны", Дистанция T1 KIDS</t>
  </si>
  <si>
    <t>Щербакова</t>
  </si>
  <si>
    <t>Агния</t>
  </si>
  <si>
    <t>Шокур</t>
  </si>
  <si>
    <t>Елизавета</t>
  </si>
  <si>
    <t>Трейл "Грязевой драйв", Дистанция T21</t>
  </si>
  <si>
    <t>Ивановская обл.</t>
  </si>
  <si>
    <t>Аношкин</t>
  </si>
  <si>
    <t>Дажин</t>
  </si>
  <si>
    <t>Кудрявцев</t>
  </si>
  <si>
    <t>Тишкин</t>
  </si>
  <si>
    <t>Роговцова</t>
  </si>
  <si>
    <t>Трейл "Грязевой драйв", Дистанция T10</t>
  </si>
  <si>
    <t>Перехожих</t>
  </si>
  <si>
    <t>Лобанков</t>
  </si>
  <si>
    <t>Аркадий</t>
  </si>
  <si>
    <t>Мордасов</t>
  </si>
  <si>
    <t>Филипп</t>
  </si>
  <si>
    <t>Панкин</t>
  </si>
  <si>
    <t>Назарцев</t>
  </si>
  <si>
    <t>Ковальков</t>
  </si>
  <si>
    <t>Фатиев</t>
  </si>
  <si>
    <t>Руслан</t>
  </si>
  <si>
    <t>Кобзев</t>
  </si>
  <si>
    <t>Чириков</t>
  </si>
  <si>
    <t>Воробьев</t>
  </si>
  <si>
    <t>Лавриненко</t>
  </si>
  <si>
    <t>Байрамуков</t>
  </si>
  <si>
    <t>Азретали</t>
  </si>
  <si>
    <t>Карачаево-Черкесская респ.</t>
  </si>
  <si>
    <t>Перкова</t>
  </si>
  <si>
    <t>Краснодарский край</t>
  </si>
  <si>
    <t>Шарикова</t>
  </si>
  <si>
    <t>Вяткина</t>
  </si>
  <si>
    <t>Родионова</t>
  </si>
  <si>
    <t>Бадьина</t>
  </si>
  <si>
    <t>Ж60-64</t>
  </si>
  <si>
    <t>Трофимова</t>
  </si>
  <si>
    <t>Трейл "Грязевой драйв", Дистанция T5</t>
  </si>
  <si>
    <t>Спиридонов</t>
  </si>
  <si>
    <t>Хомяк</t>
  </si>
  <si>
    <t>Богдан</t>
  </si>
  <si>
    <t>Островский</t>
  </si>
  <si>
    <t>Попов</t>
  </si>
  <si>
    <t>Абрамкин</t>
  </si>
  <si>
    <t>Иванов</t>
  </si>
  <si>
    <t>Щенев</t>
  </si>
  <si>
    <t>Соколова</t>
  </si>
  <si>
    <t>Нерубальская</t>
  </si>
  <si>
    <t>Иошина</t>
  </si>
  <si>
    <t>Сидорова</t>
  </si>
  <si>
    <t>Горунова</t>
  </si>
  <si>
    <t>Муравьева</t>
  </si>
  <si>
    <t>Валерия</t>
  </si>
  <si>
    <t>Трейл "Грязевой драйв", Дистанция T2 KIDS</t>
  </si>
  <si>
    <t>Трейл "Грязевой драйв", Дистанция T1 KIDS</t>
  </si>
  <si>
    <t>Ануфриенко</t>
  </si>
  <si>
    <t>Шуртаев</t>
  </si>
  <si>
    <t>Трейл "Ночные огни", Дистанция T21</t>
  </si>
  <si>
    <t>б/м</t>
  </si>
  <si>
    <t>Власов</t>
  </si>
  <si>
    <t>21,6 км, не по треку</t>
  </si>
  <si>
    <t>Рузиев</t>
  </si>
  <si>
    <t>Рузибой</t>
  </si>
  <si>
    <t>17,9 км, неполная дистанция, срезка</t>
  </si>
  <si>
    <t>18,5 км, неполная дистанция, срезка</t>
  </si>
  <si>
    <t>Трейл "Ночные огни", Дистанция T10</t>
  </si>
  <si>
    <t>Свистунов</t>
  </si>
  <si>
    <t>Шувалов</t>
  </si>
  <si>
    <t>Пастухов</t>
  </si>
  <si>
    <t>Троицкий</t>
  </si>
  <si>
    <t>Прокудин</t>
  </si>
  <si>
    <t>Краев</t>
  </si>
  <si>
    <t>Гусев</t>
  </si>
  <si>
    <t>Тильман</t>
  </si>
  <si>
    <t>Мельничук</t>
  </si>
  <si>
    <t>Глеб</t>
  </si>
  <si>
    <t>Черезов</t>
  </si>
  <si>
    <t>Данеев</t>
  </si>
  <si>
    <t>Дударь</t>
  </si>
  <si>
    <t>Калинкова</t>
  </si>
  <si>
    <t>Филинкова</t>
  </si>
  <si>
    <t>Трейл "Ночные огни", Дистанция T5</t>
  </si>
  <si>
    <t>Стажарин</t>
  </si>
  <si>
    <t>Болош</t>
  </si>
  <si>
    <t>Ионов</t>
  </si>
  <si>
    <t>Кондратьев</t>
  </si>
  <si>
    <t>Матвей</t>
  </si>
  <si>
    <t>Кожевников</t>
  </si>
  <si>
    <t>Булатников</t>
  </si>
  <si>
    <t>Рыкова</t>
  </si>
  <si>
    <t>Трейл "Ночные огни", Дистанция T2 KIDS</t>
  </si>
  <si>
    <t>Маянцев</t>
  </si>
  <si>
    <t>Морозов</t>
  </si>
  <si>
    <t>Дрягин</t>
  </si>
  <si>
    <t>Пронин</t>
  </si>
  <si>
    <t>Прохор</t>
  </si>
  <si>
    <t>Вадим</t>
  </si>
  <si>
    <t>Винакова</t>
  </si>
  <si>
    <t>Злата</t>
  </si>
  <si>
    <t>Зинина</t>
  </si>
  <si>
    <t>Волкова</t>
  </si>
  <si>
    <t>Полежаева</t>
  </si>
  <si>
    <t>Трейл "Ночные огни", Дистанция T1 KIDS</t>
  </si>
  <si>
    <t>Рыжков</t>
  </si>
  <si>
    <t>Кельдюшов</t>
  </si>
  <si>
    <t>Сорокин</t>
  </si>
  <si>
    <t>Беспалова</t>
  </si>
  <si>
    <t>Алиса</t>
  </si>
  <si>
    <t>Лапшина</t>
  </si>
  <si>
    <t>Ева</t>
  </si>
  <si>
    <t>Приморский край</t>
  </si>
  <si>
    <t>Родина</t>
  </si>
  <si>
    <t>Софья</t>
  </si>
  <si>
    <t>Попова</t>
  </si>
  <si>
    <t>Ульяна</t>
  </si>
  <si>
    <t>Светолика</t>
  </si>
  <si>
    <t>Данеева</t>
  </si>
  <si>
    <t>Асель</t>
  </si>
  <si>
    <t>Студенникова</t>
  </si>
  <si>
    <t>Трейл "Сердце тундры", Дистанция T21, 20,7 км</t>
  </si>
  <si>
    <t>Шлепков</t>
  </si>
  <si>
    <t>Чугунов</t>
  </si>
  <si>
    <t>Завьялов</t>
  </si>
  <si>
    <t>Смирнов</t>
  </si>
  <si>
    <t>Сайгин</t>
  </si>
  <si>
    <t>Подопригорин</t>
  </si>
  <si>
    <t>Зеленская</t>
  </si>
  <si>
    <t>Бугаёва</t>
  </si>
  <si>
    <t>Грехова</t>
  </si>
  <si>
    <t>Артемова</t>
  </si>
  <si>
    <t>Трейл "Сердце тундры", Дистанция T10, 10,35 км</t>
  </si>
  <si>
    <t>Федоров</t>
  </si>
  <si>
    <t>Безруков</t>
  </si>
  <si>
    <t>Деменюк</t>
  </si>
  <si>
    <t>Фролов</t>
  </si>
  <si>
    <t>Коротеев</t>
  </si>
  <si>
    <t>Шендяйкин</t>
  </si>
  <si>
    <t>Борис</t>
  </si>
  <si>
    <t>Трунович</t>
  </si>
  <si>
    <t>Коноплев</t>
  </si>
  <si>
    <t>Сейфулина</t>
  </si>
  <si>
    <t>Чугунова</t>
  </si>
  <si>
    <t>Григорьева</t>
  </si>
  <si>
    <t>Клёнкина</t>
  </si>
  <si>
    <t>Ж65-69</t>
  </si>
  <si>
    <t>Трейл "Сердце тундры", Дистанция T5, 5,75 км</t>
  </si>
  <si>
    <t>Ткаченко</t>
  </si>
  <si>
    <t>Белов</t>
  </si>
  <si>
    <t>Рафаилова</t>
  </si>
  <si>
    <t>Альбина</t>
  </si>
  <si>
    <t>Белова</t>
  </si>
  <si>
    <t>Стасюк</t>
  </si>
  <si>
    <t>Трейл "Сердце тундры", Дистанция T2 KIDS, 2,5 км</t>
  </si>
  <si>
    <t>Голодок</t>
  </si>
  <si>
    <t>Рафаилов</t>
  </si>
  <si>
    <t>Джалолов</t>
  </si>
  <si>
    <t>Азизбек</t>
  </si>
  <si>
    <t>Карапетян</t>
  </si>
  <si>
    <t>Лаврентий</t>
  </si>
  <si>
    <t>Тимонина</t>
  </si>
  <si>
    <t>Трейл "Сердце тундры", Дистанция T1 KIDS, 1,25 км</t>
  </si>
  <si>
    <t>Кульков</t>
  </si>
  <si>
    <t>Серафим</t>
  </si>
  <si>
    <t>Ермолаев</t>
  </si>
  <si>
    <t>Макар</t>
  </si>
  <si>
    <t>Фёдор</t>
  </si>
  <si>
    <t>Маринин</t>
  </si>
  <si>
    <t>Коркина</t>
  </si>
  <si>
    <t>Трейл "Речной бриз", Дистанция T10, 10,75 км</t>
  </si>
  <si>
    <t>Шиморянов</t>
  </si>
  <si>
    <t>Аристов</t>
  </si>
  <si>
    <t>Брянская обл.</t>
  </si>
  <si>
    <t>Левкин</t>
  </si>
  <si>
    <t>Воронина</t>
  </si>
  <si>
    <t>Алена</t>
  </si>
  <si>
    <t>Новожилова</t>
  </si>
  <si>
    <t>Ахунзянова</t>
  </si>
  <si>
    <t>Преснякова</t>
  </si>
  <si>
    <t>Трейл "Речной бриз", Дистанция T5, 5,2 км</t>
  </si>
  <si>
    <t>Лаврухин</t>
  </si>
  <si>
    <t>Владимирская обл.</t>
  </si>
  <si>
    <t>Варухина</t>
  </si>
  <si>
    <t>Сластникова</t>
  </si>
  <si>
    <t>Никонова</t>
  </si>
  <si>
    <t>Трейл "Речной бриз", Дистанция TKIDS, 2 км</t>
  </si>
  <si>
    <t>Чукарев</t>
  </si>
  <si>
    <t>Долинов</t>
  </si>
  <si>
    <t>Марк</t>
  </si>
  <si>
    <t>Томская обл.</t>
  </si>
  <si>
    <t>Гнидо</t>
  </si>
  <si>
    <t>Вероника</t>
  </si>
  <si>
    <t>Лаврухина</t>
  </si>
  <si>
    <t>Маргарита</t>
  </si>
  <si>
    <t>Трейл "Мистика туманов", дистанция T21, 21,9 км</t>
  </si>
  <si>
    <t>Дроздов</t>
  </si>
  <si>
    <t>Денисов</t>
  </si>
  <si>
    <t>Шапкина</t>
  </si>
  <si>
    <t>Радмила</t>
  </si>
  <si>
    <t>Трейл "Мистика туманов", дистанция T10, 10,95 км</t>
  </si>
  <si>
    <t>Харабров</t>
  </si>
  <si>
    <t>Галдин</t>
  </si>
  <si>
    <t>Чернышов</t>
  </si>
  <si>
    <t>Авцин</t>
  </si>
  <si>
    <t>Гольцова</t>
  </si>
  <si>
    <t>Селезнева</t>
  </si>
  <si>
    <t>Трейл "Мистика туманов", дистанция T5, 5,8 км</t>
  </si>
  <si>
    <t>Доманина</t>
  </si>
  <si>
    <t>Ермилова</t>
  </si>
  <si>
    <t>Трейл "Мистика туманов", дистанция TKIDS, 1,1 км</t>
  </si>
  <si>
    <t>б/к</t>
  </si>
  <si>
    <t>Трейл "Эхо карьеров", Дистанция T21, 21,1 км</t>
  </si>
  <si>
    <t>Маськов</t>
  </si>
  <si>
    <t>в/к</t>
  </si>
  <si>
    <t>в/к, поздний старт</t>
  </si>
  <si>
    <t>Кузнецов</t>
  </si>
  <si>
    <t>Камышенко</t>
  </si>
  <si>
    <t>Добросоцкий</t>
  </si>
  <si>
    <t>Богомолов</t>
  </si>
  <si>
    <t>Трейл "Эхо карьеров", Дистанция T10, 10,55 км</t>
  </si>
  <si>
    <t>Махов</t>
  </si>
  <si>
    <t>Жураков</t>
  </si>
  <si>
    <t>Шульман</t>
  </si>
  <si>
    <t>в/к, смена дистанции</t>
  </si>
  <si>
    <t>Пирожков</t>
  </si>
  <si>
    <t>Чкалов</t>
  </si>
  <si>
    <t>Москвитина</t>
  </si>
  <si>
    <t>Пирожкова</t>
  </si>
  <si>
    <t>Баловнева</t>
  </si>
  <si>
    <t>Трейл "Эхо карьеров", Дистанция T5, 5 км</t>
  </si>
  <si>
    <t>Кудаков</t>
  </si>
  <si>
    <t>Шапкин</t>
  </si>
  <si>
    <t>Мушин</t>
  </si>
  <si>
    <t>Поляков</t>
  </si>
  <si>
    <t>Родион</t>
  </si>
  <si>
    <t>Перезва</t>
  </si>
  <si>
    <t>Романова</t>
  </si>
  <si>
    <t>Воронченко</t>
  </si>
  <si>
    <t>Трейл "Эхо карьеров", Дистанция TKIDS, 0,9 км</t>
  </si>
  <si>
    <t>М10-12</t>
  </si>
  <si>
    <t>Трейл "Огни рябин", Дистанция T21, 21,0 км</t>
  </si>
  <si>
    <t>Азизов</t>
  </si>
  <si>
    <t>Загорцев</t>
  </si>
  <si>
    <t>г. Тула</t>
  </si>
  <si>
    <t>в/к, нет трека (срез)</t>
  </si>
  <si>
    <t>Садовников</t>
  </si>
  <si>
    <t>в/к, + 00:11:22 (срез)</t>
  </si>
  <si>
    <t>Палеха</t>
  </si>
  <si>
    <t>г. Санкт-Петербург</t>
  </si>
  <si>
    <t>в/к, + 00:14:38 (срез)</t>
  </si>
  <si>
    <t>Андрюнин</t>
  </si>
  <si>
    <t>Чирочкина</t>
  </si>
  <si>
    <t>Грачева</t>
  </si>
  <si>
    <t>Трейл "Огни рябин", Дистанция T10, 10,5 км</t>
  </si>
  <si>
    <t>Владыкин</t>
  </si>
  <si>
    <t>Сарамбаев</t>
  </si>
  <si>
    <t>Геннадий</t>
  </si>
  <si>
    <t>Респ. Марий Эл</t>
  </si>
  <si>
    <t>Гуреев</t>
  </si>
  <si>
    <t>Парфенов</t>
  </si>
  <si>
    <t>Данил</t>
  </si>
  <si>
    <t>Скубель</t>
  </si>
  <si>
    <t>Симкин</t>
  </si>
  <si>
    <t>М70-74</t>
  </si>
  <si>
    <t>Суханов</t>
  </si>
  <si>
    <t>Сивушкин</t>
  </si>
  <si>
    <t>Лопаев</t>
  </si>
  <si>
    <t>Устенко</t>
  </si>
  <si>
    <t>Федор</t>
  </si>
  <si>
    <t>Евдокимов</t>
  </si>
  <si>
    <t>Трейл "Огни рябин", Дистанция T5, 5 км</t>
  </si>
  <si>
    <t>Нагорный</t>
  </si>
  <si>
    <t>Инга</t>
  </si>
  <si>
    <t>Шмилович</t>
  </si>
  <si>
    <t>Оксана</t>
  </si>
  <si>
    <t>Трейл "Огни рябин", Дистанция TKIDS, 1,15 км</t>
  </si>
  <si>
    <t>Парфенова</t>
  </si>
  <si>
    <t>Мирослава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</si>
</sst>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.mm\.yyyy"/>
    <numFmt numFmtId="165" formatCode="[hh]:mm:ss"/>
    <numFmt numFmtId="166" formatCode="[mm]:ss"/>
  </numFmts>
  <fonts count="10">
    <font>
      <sz val="11.0"/>
      <color theme="1"/>
      <name val="Calibri"/>
      <scheme val="minor"/>
    </font>
    <font>
      <b/>
      <i/>
      <sz val="10.0"/>
      <color theme="0"/>
      <name val="Arial"/>
    </font>
    <font/>
    <font>
      <sz val="11.0"/>
      <color theme="1"/>
      <name val="Calibri"/>
    </font>
    <font>
      <b/>
      <i/>
      <sz val="9.0"/>
      <color theme="0"/>
      <name val="Arial"/>
    </font>
    <font>
      <b/>
      <i/>
      <sz val="9.0"/>
      <color rgb="FFFFFFFF"/>
      <name val="Arial"/>
    </font>
    <font>
      <sz val="10.0"/>
      <color theme="1"/>
      <name val="Arial"/>
    </font>
    <font>
      <b/>
      <i/>
      <sz val="10.0"/>
      <color theme="1"/>
      <name val="Arial"/>
    </font>
    <font>
      <b/>
      <i/>
      <sz val="10.0"/>
      <color rgb="FFFFFFFF"/>
      <name val="Arial"/>
    </font>
    <font>
      <b/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BF9000"/>
        <bgColor rgb="FFBF9000"/>
      </patternFill>
    </fill>
    <fill>
      <patternFill patternType="solid">
        <fgColor rgb="FF757070"/>
        <bgColor rgb="FF757070"/>
      </patternFill>
    </fill>
    <fill>
      <patternFill patternType="solid">
        <fgColor rgb="FFC55A11"/>
        <bgColor rgb="FFC55A11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vertical="center"/>
    </xf>
    <xf borderId="1" fillId="3" fontId="5" numFmtId="0" xfId="0" applyAlignment="1" applyBorder="1" applyFont="1">
      <alignment horizontal="center" vertical="center"/>
    </xf>
    <xf borderId="1" fillId="3" fontId="4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7" fillId="3" fontId="4" numFmtId="0" xfId="0" applyAlignment="1" applyBorder="1" applyFont="1">
      <alignment horizontal="center" vertical="center"/>
    </xf>
    <xf borderId="8" fillId="3" fontId="4" numFmtId="0" xfId="0" applyAlignment="1" applyBorder="1" applyFont="1">
      <alignment horizontal="center" vertical="center"/>
    </xf>
    <xf borderId="8" fillId="3" fontId="4" numFmtId="164" xfId="0" applyAlignment="1" applyBorder="1" applyFont="1" applyNumberFormat="1">
      <alignment horizontal="center" vertical="center"/>
    </xf>
    <xf borderId="1" fillId="4" fontId="1" numFmtId="0" xfId="0" applyAlignment="1" applyBorder="1" applyFill="1" applyFont="1">
      <alignment horizontal="center" vertical="center"/>
    </xf>
    <xf borderId="9" fillId="5" fontId="6" numFmtId="0" xfId="0" applyAlignment="1" applyBorder="1" applyFill="1" applyFont="1">
      <alignment horizontal="center" vertical="center"/>
    </xf>
    <xf borderId="7" fillId="5" fontId="6" numFmtId="0" xfId="0" applyAlignment="1" applyBorder="1" applyFont="1">
      <alignment horizontal="left" vertical="center"/>
    </xf>
    <xf borderId="9" fillId="5" fontId="6" numFmtId="164" xfId="0" applyAlignment="1" applyBorder="1" applyFont="1" applyNumberFormat="1">
      <alignment horizontal="center" vertical="center"/>
    </xf>
    <xf borderId="7" fillId="5" fontId="6" numFmtId="1" xfId="0" applyAlignment="1" applyBorder="1" applyFont="1" applyNumberFormat="1">
      <alignment horizontal="center" vertical="center"/>
    </xf>
    <xf borderId="7" fillId="5" fontId="6" numFmtId="0" xfId="0" applyAlignment="1" applyBorder="1" applyFont="1">
      <alignment horizontal="center" vertical="center"/>
    </xf>
    <xf borderId="9" fillId="5" fontId="6" numFmtId="0" xfId="0" applyAlignment="1" applyBorder="1" applyFont="1">
      <alignment horizontal="left" vertical="center"/>
    </xf>
    <xf borderId="7" fillId="5" fontId="7" numFmtId="165" xfId="0" applyAlignment="1" applyBorder="1" applyFont="1" applyNumberFormat="1">
      <alignment horizontal="center" vertical="center"/>
    </xf>
    <xf borderId="7" fillId="5" fontId="7" numFmtId="166" xfId="0" applyAlignment="1" applyBorder="1" applyFont="1" applyNumberFormat="1">
      <alignment horizontal="center" vertical="center"/>
    </xf>
    <xf borderId="9" fillId="6" fontId="4" numFmtId="1" xfId="0" applyAlignment="1" applyBorder="1" applyFill="1" applyFont="1" applyNumberFormat="1">
      <alignment horizontal="center" vertical="center"/>
    </xf>
    <xf borderId="9" fillId="7" fontId="4" numFmtId="1" xfId="0" applyAlignment="1" applyBorder="1" applyFill="1" applyFont="1" applyNumberFormat="1">
      <alignment horizontal="center" vertical="center"/>
    </xf>
    <xf borderId="9" fillId="8" fontId="4" numFmtId="1" xfId="0" applyAlignment="1" applyBorder="1" applyFill="1" applyFont="1" applyNumberFormat="1">
      <alignment horizontal="center" vertical="center"/>
    </xf>
    <xf borderId="9" fillId="5" fontId="7" numFmtId="49" xfId="0" applyAlignment="1" applyBorder="1" applyFont="1" applyNumberFormat="1">
      <alignment horizontal="center" vertical="center"/>
    </xf>
    <xf borderId="10" fillId="0" fontId="3" numFmtId="0" xfId="0" applyAlignment="1" applyBorder="1" applyFont="1">
      <alignment horizontal="center" vertical="center"/>
    </xf>
    <xf borderId="10" fillId="0" fontId="2" numFmtId="0" xfId="0" applyBorder="1" applyFont="1"/>
    <xf borderId="9" fillId="5" fontId="6" numFmtId="1" xfId="0" applyAlignment="1" applyBorder="1" applyFont="1" applyNumberFormat="1">
      <alignment horizontal="center" vertical="center"/>
    </xf>
    <xf borderId="9" fillId="5" fontId="7" numFmtId="165" xfId="0" applyAlignment="1" applyBorder="1" applyFont="1" applyNumberFormat="1">
      <alignment horizontal="center" vertical="center"/>
    </xf>
    <xf borderId="9" fillId="5" fontId="7" numFmtId="166" xfId="0" applyAlignment="1" applyBorder="1" applyFont="1" applyNumberFormat="1">
      <alignment horizontal="center" vertical="center"/>
    </xf>
    <xf borderId="9" fillId="9" fontId="6" numFmtId="0" xfId="0" applyAlignment="1" applyBorder="1" applyFill="1" applyFont="1">
      <alignment horizontal="center" vertical="center"/>
    </xf>
    <xf borderId="7" fillId="9" fontId="6" numFmtId="0" xfId="0" applyAlignment="1" applyBorder="1" applyFont="1">
      <alignment horizontal="left" vertical="center"/>
    </xf>
    <xf borderId="9" fillId="9" fontId="6" numFmtId="164" xfId="0" applyAlignment="1" applyBorder="1" applyFont="1" applyNumberFormat="1">
      <alignment horizontal="center" vertical="center"/>
    </xf>
    <xf borderId="7" fillId="9" fontId="6" numFmtId="1" xfId="0" applyAlignment="1" applyBorder="1" applyFont="1" applyNumberFormat="1">
      <alignment horizontal="center" vertical="center"/>
    </xf>
    <xf borderId="7" fillId="9" fontId="6" numFmtId="0" xfId="0" applyAlignment="1" applyBorder="1" applyFont="1">
      <alignment horizontal="center" vertical="center"/>
    </xf>
    <xf borderId="9" fillId="9" fontId="6" numFmtId="0" xfId="0" applyAlignment="1" applyBorder="1" applyFont="1">
      <alignment horizontal="left" vertical="center"/>
    </xf>
    <xf borderId="7" fillId="9" fontId="7" numFmtId="165" xfId="0" applyAlignment="1" applyBorder="1" applyFont="1" applyNumberFormat="1">
      <alignment horizontal="center" vertical="center"/>
    </xf>
    <xf borderId="9" fillId="9" fontId="7" numFmtId="49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1" fillId="4" fontId="8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/>
    </xf>
    <xf borderId="1" fillId="2" fontId="8" numFmtId="0" xfId="0" applyAlignment="1" applyBorder="1" applyFont="1">
      <alignment horizontal="center" vertical="center"/>
    </xf>
    <xf borderId="11" fillId="5" fontId="6" numFmtId="0" xfId="0" applyAlignment="1" applyBorder="1" applyFont="1">
      <alignment horizontal="center" vertical="center"/>
    </xf>
    <xf borderId="12" fillId="5" fontId="6" numFmtId="0" xfId="0" applyAlignment="1" applyBorder="1" applyFont="1">
      <alignment horizontal="center" vertical="center"/>
    </xf>
    <xf borderId="13" fillId="5" fontId="6" numFmtId="0" xfId="0" applyAlignment="1" applyBorder="1" applyFont="1">
      <alignment horizontal="center" vertical="center"/>
    </xf>
    <xf borderId="13" fillId="5" fontId="6" numFmtId="0" xfId="0" applyAlignment="1" applyBorder="1" applyFont="1">
      <alignment horizontal="left" vertical="center"/>
    </xf>
    <xf borderId="14" fillId="5" fontId="7" numFmtId="165" xfId="0" applyAlignment="1" applyBorder="1" applyFont="1" applyNumberFormat="1">
      <alignment horizontal="center" vertical="center"/>
    </xf>
    <xf borderId="7" fillId="5" fontId="7" numFmtId="0" xfId="0" applyAlignment="1" applyBorder="1" applyFont="1">
      <alignment horizontal="center" vertical="center"/>
    </xf>
    <xf borderId="9" fillId="5" fontId="7" numFmtId="49" xfId="0" applyAlignment="1" applyBorder="1" applyFont="1" applyNumberFormat="1">
      <alignment horizontal="left" vertical="center"/>
    </xf>
    <xf borderId="0" fillId="0" fontId="9" numFmtId="0" xfId="0" applyFont="1"/>
    <xf borderId="4" fillId="3" fontId="5" numFmtId="0" xfId="0" applyAlignment="1" applyBorder="1" applyFont="1">
      <alignment horizontal="center" vertical="center"/>
    </xf>
    <xf borderId="7" fillId="5" fontId="7" numFmtId="21" xfId="0" applyAlignment="1" applyBorder="1" applyFont="1" applyNumberFormat="1">
      <alignment horizontal="center" vertical="center"/>
    </xf>
    <xf borderId="9" fillId="10" fontId="6" numFmtId="0" xfId="0" applyAlignment="1" applyBorder="1" applyFill="1" applyFont="1">
      <alignment horizontal="center" vertical="center"/>
    </xf>
    <xf borderId="7" fillId="10" fontId="6" numFmtId="0" xfId="0" applyAlignment="1" applyBorder="1" applyFont="1">
      <alignment horizontal="left" vertical="center"/>
    </xf>
    <xf borderId="9" fillId="10" fontId="6" numFmtId="164" xfId="0" applyAlignment="1" applyBorder="1" applyFont="1" applyNumberFormat="1">
      <alignment horizontal="center" vertical="center"/>
    </xf>
    <xf borderId="7" fillId="10" fontId="6" numFmtId="1" xfId="0" applyAlignment="1" applyBorder="1" applyFont="1" applyNumberFormat="1">
      <alignment horizontal="center" vertical="center"/>
    </xf>
    <xf borderId="11" fillId="10" fontId="6" numFmtId="0" xfId="0" applyAlignment="1" applyBorder="1" applyFont="1">
      <alignment horizontal="center" vertical="center"/>
    </xf>
    <xf borderId="9" fillId="10" fontId="6" numFmtId="0" xfId="0" applyAlignment="1" applyBorder="1" applyFont="1">
      <alignment horizontal="left" vertical="center"/>
    </xf>
    <xf borderId="7" fillId="10" fontId="7" numFmtId="165" xfId="0" applyAlignment="1" applyBorder="1" applyFont="1" applyNumberFormat="1">
      <alignment horizontal="center" vertical="center"/>
    </xf>
    <xf borderId="7" fillId="10" fontId="7" numFmtId="166" xfId="0" applyAlignment="1" applyBorder="1" applyFont="1" applyNumberFormat="1">
      <alignment horizontal="center" vertical="center"/>
    </xf>
    <xf borderId="9" fillId="10" fontId="7" numFmtId="49" xfId="0" applyAlignment="1" applyBorder="1" applyFont="1" applyNumberFormat="1">
      <alignment horizontal="center" vertical="center"/>
    </xf>
    <xf borderId="9" fillId="10" fontId="4" numFmtId="1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7.0"/>
    <col customWidth="1" min="3" max="4" width="13.0"/>
    <col customWidth="1" min="5" max="5" width="8.0"/>
    <col customWidth="1" min="6" max="6" width="11.0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16</v>
      </c>
      <c r="C5" s="15" t="s">
        <v>17</v>
      </c>
      <c r="D5" s="16">
        <v>29778.0</v>
      </c>
      <c r="E5" s="17">
        <f t="shared" ref="E5:E14" si="1">DATEDIF(D5,"29.01.2023","y")</f>
        <v>41</v>
      </c>
      <c r="F5" s="18" t="s">
        <v>18</v>
      </c>
      <c r="G5" s="19" t="s">
        <v>19</v>
      </c>
      <c r="H5" s="14">
        <v>204.0</v>
      </c>
      <c r="I5" s="20">
        <v>0.07175925925925926</v>
      </c>
      <c r="J5" s="20">
        <f t="shared" ref="J5:J14" si="2">I5-$I$5</f>
        <v>0</v>
      </c>
      <c r="K5" s="21">
        <f t="shared" ref="K5:K14" si="3">I5/21.1</f>
        <v>0.003400912761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21</v>
      </c>
      <c r="C6" s="15" t="s">
        <v>22</v>
      </c>
      <c r="D6" s="16">
        <v>30901.0</v>
      </c>
      <c r="E6" s="17">
        <f t="shared" si="1"/>
        <v>38</v>
      </c>
      <c r="F6" s="18" t="s">
        <v>23</v>
      </c>
      <c r="G6" s="19" t="s">
        <v>24</v>
      </c>
      <c r="H6" s="14">
        <v>212.0</v>
      </c>
      <c r="I6" s="20">
        <v>0.0737037037037037</v>
      </c>
      <c r="J6" s="20">
        <f t="shared" si="2"/>
        <v>0.001944444444</v>
      </c>
      <c r="K6" s="21">
        <f t="shared" si="3"/>
        <v>0.003493066526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3.0</v>
      </c>
      <c r="B7" s="15" t="s">
        <v>26</v>
      </c>
      <c r="C7" s="15" t="s">
        <v>27</v>
      </c>
      <c r="D7" s="16">
        <v>33417.0</v>
      </c>
      <c r="E7" s="17">
        <f t="shared" si="1"/>
        <v>31</v>
      </c>
      <c r="F7" s="18" t="s">
        <v>28</v>
      </c>
      <c r="G7" s="19" t="s">
        <v>24</v>
      </c>
      <c r="H7" s="14">
        <v>201.0</v>
      </c>
      <c r="I7" s="20">
        <v>0.07644675925925926</v>
      </c>
      <c r="J7" s="20">
        <f t="shared" si="2"/>
        <v>0.0046875</v>
      </c>
      <c r="K7" s="21">
        <f t="shared" si="3"/>
        <v>0.003623069159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4.0</v>
      </c>
      <c r="B8" s="15" t="s">
        <v>30</v>
      </c>
      <c r="C8" s="15" t="s">
        <v>31</v>
      </c>
      <c r="D8" s="16">
        <v>32951.0</v>
      </c>
      <c r="E8" s="17">
        <f t="shared" si="1"/>
        <v>32</v>
      </c>
      <c r="F8" s="18" t="s">
        <v>28</v>
      </c>
      <c r="G8" s="19" t="s">
        <v>24</v>
      </c>
      <c r="H8" s="14">
        <v>210.0</v>
      </c>
      <c r="I8" s="20">
        <v>0.07836805555555555</v>
      </c>
      <c r="J8" s="20">
        <f t="shared" si="2"/>
        <v>0.006608796296</v>
      </c>
      <c r="K8" s="21">
        <f t="shared" si="3"/>
        <v>0.003714125856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5.0</v>
      </c>
      <c r="B9" s="15" t="s">
        <v>32</v>
      </c>
      <c r="C9" s="15" t="s">
        <v>33</v>
      </c>
      <c r="D9" s="16">
        <v>31390.0</v>
      </c>
      <c r="E9" s="17">
        <f t="shared" si="1"/>
        <v>37</v>
      </c>
      <c r="F9" s="18" t="s">
        <v>23</v>
      </c>
      <c r="G9" s="19" t="s">
        <v>24</v>
      </c>
      <c r="H9" s="14">
        <v>205.0</v>
      </c>
      <c r="I9" s="20">
        <v>0.0796412037037037</v>
      </c>
      <c r="J9" s="20">
        <f t="shared" si="2"/>
        <v>0.007881944444</v>
      </c>
      <c r="K9" s="21">
        <f t="shared" si="3"/>
        <v>0.003774464631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6.0</v>
      </c>
      <c r="B10" s="15" t="s">
        <v>34</v>
      </c>
      <c r="C10" s="15" t="s">
        <v>35</v>
      </c>
      <c r="D10" s="16">
        <v>31681.0</v>
      </c>
      <c r="E10" s="17">
        <f t="shared" si="1"/>
        <v>36</v>
      </c>
      <c r="F10" s="18" t="s">
        <v>28</v>
      </c>
      <c r="G10" s="19" t="s">
        <v>19</v>
      </c>
      <c r="H10" s="14">
        <v>208.0</v>
      </c>
      <c r="I10" s="20">
        <v>0.0866087962962963</v>
      </c>
      <c r="J10" s="20">
        <f t="shared" si="2"/>
        <v>0.01484953704</v>
      </c>
      <c r="K10" s="21">
        <f t="shared" si="3"/>
        <v>0.004104682289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4">
        <v>7.0</v>
      </c>
      <c r="B11" s="15" t="s">
        <v>36</v>
      </c>
      <c r="C11" s="15" t="s">
        <v>37</v>
      </c>
      <c r="D11" s="16">
        <v>22938.0</v>
      </c>
      <c r="E11" s="17">
        <f t="shared" si="1"/>
        <v>60</v>
      </c>
      <c r="F11" s="18" t="s">
        <v>38</v>
      </c>
      <c r="G11" s="19" t="s">
        <v>24</v>
      </c>
      <c r="H11" s="14">
        <v>206.0</v>
      </c>
      <c r="I11" s="20">
        <v>0.0883564814814815</v>
      </c>
      <c r="J11" s="20">
        <f t="shared" si="2"/>
        <v>0.01659722222</v>
      </c>
      <c r="K11" s="21">
        <f t="shared" si="3"/>
        <v>0.004187510971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8.0</v>
      </c>
      <c r="B12" s="15" t="s">
        <v>39</v>
      </c>
      <c r="C12" s="15" t="s">
        <v>35</v>
      </c>
      <c r="D12" s="16">
        <v>33050.0</v>
      </c>
      <c r="E12" s="17">
        <f t="shared" si="1"/>
        <v>32</v>
      </c>
      <c r="F12" s="18" t="s">
        <v>28</v>
      </c>
      <c r="G12" s="19" t="s">
        <v>24</v>
      </c>
      <c r="H12" s="14">
        <v>209.0</v>
      </c>
      <c r="I12" s="20">
        <v>0.09241898148148148</v>
      </c>
      <c r="J12" s="20">
        <f t="shared" si="2"/>
        <v>0.02065972222</v>
      </c>
      <c r="K12" s="21">
        <f t="shared" si="3"/>
        <v>0.004380046516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>
        <v>9.0</v>
      </c>
      <c r="B13" s="15" t="s">
        <v>40</v>
      </c>
      <c r="C13" s="15" t="s">
        <v>41</v>
      </c>
      <c r="D13" s="16">
        <v>29515.0</v>
      </c>
      <c r="E13" s="17">
        <f t="shared" si="1"/>
        <v>42</v>
      </c>
      <c r="F13" s="18" t="s">
        <v>18</v>
      </c>
      <c r="G13" s="19" t="s">
        <v>19</v>
      </c>
      <c r="H13" s="14">
        <v>211.0</v>
      </c>
      <c r="I13" s="20">
        <v>0.09380787037037037</v>
      </c>
      <c r="J13" s="20">
        <f t="shared" si="2"/>
        <v>0.02204861111</v>
      </c>
      <c r="K13" s="21">
        <f t="shared" si="3"/>
        <v>0.004445870634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>
        <v>10.0</v>
      </c>
      <c r="B14" s="15" t="s">
        <v>42</v>
      </c>
      <c r="C14" s="15" t="s">
        <v>31</v>
      </c>
      <c r="D14" s="16">
        <v>28971.0</v>
      </c>
      <c r="E14" s="17">
        <f t="shared" si="1"/>
        <v>43</v>
      </c>
      <c r="F14" s="18" t="s">
        <v>18</v>
      </c>
      <c r="G14" s="19" t="s">
        <v>19</v>
      </c>
      <c r="H14" s="14">
        <v>207.0</v>
      </c>
      <c r="I14" s="20">
        <v>0.09868055555555555</v>
      </c>
      <c r="J14" s="20">
        <f t="shared" si="2"/>
        <v>0.0269212963</v>
      </c>
      <c r="K14" s="21">
        <f t="shared" si="3"/>
        <v>0.004676803581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3" t="s">
        <v>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">
        <v>1.0</v>
      </c>
      <c r="B16" s="15" t="s">
        <v>44</v>
      </c>
      <c r="C16" s="15" t="s">
        <v>45</v>
      </c>
      <c r="D16" s="16">
        <v>30955.0</v>
      </c>
      <c r="E16" s="17">
        <f t="shared" ref="E16:E18" si="4">DATEDIF(D16,"29.01.2023","y")</f>
        <v>38</v>
      </c>
      <c r="F16" s="18" t="s">
        <v>46</v>
      </c>
      <c r="G16" s="19" t="s">
        <v>24</v>
      </c>
      <c r="H16" s="14">
        <v>203.0</v>
      </c>
      <c r="I16" s="20">
        <v>0.0840162037037037</v>
      </c>
      <c r="J16" s="20">
        <f t="shared" ref="J16:J18" si="5">I16-$I$16</f>
        <v>0</v>
      </c>
      <c r="K16" s="21">
        <f t="shared" ref="K16:K18" si="6">I16/21.1</f>
        <v>0.003981810602</v>
      </c>
      <c r="L16" s="22" t="s">
        <v>20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4">
        <v>2.0</v>
      </c>
      <c r="B17" s="15" t="s">
        <v>47</v>
      </c>
      <c r="C17" s="15" t="s">
        <v>48</v>
      </c>
      <c r="D17" s="16">
        <v>34470.0</v>
      </c>
      <c r="E17" s="17">
        <f t="shared" si="4"/>
        <v>28</v>
      </c>
      <c r="F17" s="18" t="s">
        <v>49</v>
      </c>
      <c r="G17" s="19" t="s">
        <v>19</v>
      </c>
      <c r="H17" s="14">
        <v>213.0</v>
      </c>
      <c r="I17" s="20">
        <v>0.09868055555555555</v>
      </c>
      <c r="J17" s="20">
        <f t="shared" si="5"/>
        <v>0.01466435185</v>
      </c>
      <c r="K17" s="21">
        <f t="shared" si="6"/>
        <v>0.004676803581</v>
      </c>
      <c r="L17" s="23" t="s">
        <v>25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4">
        <v>3.0</v>
      </c>
      <c r="B18" s="15" t="s">
        <v>50</v>
      </c>
      <c r="C18" s="15" t="s">
        <v>51</v>
      </c>
      <c r="D18" s="16">
        <v>30036.0</v>
      </c>
      <c r="E18" s="17">
        <f t="shared" si="4"/>
        <v>40</v>
      </c>
      <c r="F18" s="18" t="s">
        <v>52</v>
      </c>
      <c r="G18" s="19" t="s">
        <v>24</v>
      </c>
      <c r="H18" s="14">
        <v>202.0</v>
      </c>
      <c r="I18" s="20">
        <v>0.1025</v>
      </c>
      <c r="J18" s="20">
        <f t="shared" si="5"/>
        <v>0.0184837963</v>
      </c>
      <c r="K18" s="21">
        <f t="shared" si="6"/>
        <v>0.004857819905</v>
      </c>
      <c r="L18" s="24" t="s">
        <v>29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5" t="s">
        <v>1</v>
      </c>
      <c r="B21" s="7" t="s">
        <v>2</v>
      </c>
      <c r="C21" s="2"/>
      <c r="D21" s="2"/>
      <c r="E21" s="2"/>
      <c r="F21" s="2"/>
      <c r="G21" s="3"/>
      <c r="H21" s="5" t="s">
        <v>3</v>
      </c>
      <c r="I21" s="7" t="s">
        <v>4</v>
      </c>
      <c r="J21" s="2"/>
      <c r="K21" s="8"/>
      <c r="L21" s="5" t="s">
        <v>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9"/>
      <c r="B22" s="10" t="s">
        <v>6</v>
      </c>
      <c r="C22" s="11" t="s">
        <v>7</v>
      </c>
      <c r="D22" s="12" t="s">
        <v>8</v>
      </c>
      <c r="E22" s="11" t="s">
        <v>9</v>
      </c>
      <c r="F22" s="11" t="s">
        <v>10</v>
      </c>
      <c r="G22" s="10" t="s">
        <v>11</v>
      </c>
      <c r="H22" s="9"/>
      <c r="I22" s="10" t="s">
        <v>12</v>
      </c>
      <c r="J22" s="10" t="s">
        <v>13</v>
      </c>
      <c r="K22" s="10" t="s">
        <v>14</v>
      </c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1.0</v>
      </c>
      <c r="B24" s="19" t="s">
        <v>54</v>
      </c>
      <c r="C24" s="19" t="s">
        <v>31</v>
      </c>
      <c r="D24" s="16">
        <v>31416.0</v>
      </c>
      <c r="E24" s="28">
        <f t="shared" ref="E24:E45" si="7">DATEDIF(D24,"29.01.2023","y")</f>
        <v>37</v>
      </c>
      <c r="F24" s="14" t="s">
        <v>23</v>
      </c>
      <c r="G24" s="19" t="s">
        <v>55</v>
      </c>
      <c r="H24" s="14">
        <v>116.0</v>
      </c>
      <c r="I24" s="29">
        <v>0.032546296296296295</v>
      </c>
      <c r="J24" s="29">
        <f t="shared" ref="J24:J44" si="8">I24-$I$24</f>
        <v>0</v>
      </c>
      <c r="K24" s="30">
        <f t="shared" ref="K24:K44" si="9">I24/10</f>
        <v>0.00325462963</v>
      </c>
      <c r="L24" s="22" t="s">
        <v>20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2.0</v>
      </c>
      <c r="B25" s="15" t="s">
        <v>56</v>
      </c>
      <c r="C25" s="15" t="s">
        <v>33</v>
      </c>
      <c r="D25" s="16">
        <v>27242.0</v>
      </c>
      <c r="E25" s="17">
        <f t="shared" si="7"/>
        <v>48</v>
      </c>
      <c r="F25" s="18" t="s">
        <v>57</v>
      </c>
      <c r="G25" s="19" t="s">
        <v>19</v>
      </c>
      <c r="H25" s="14">
        <v>117.0</v>
      </c>
      <c r="I25" s="20">
        <v>0.03634259259259259</v>
      </c>
      <c r="J25" s="20">
        <f t="shared" si="8"/>
        <v>0.003796296296</v>
      </c>
      <c r="K25" s="21">
        <f t="shared" si="9"/>
        <v>0.003634259259</v>
      </c>
      <c r="L25" s="23" t="s">
        <v>25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3.0</v>
      </c>
      <c r="B26" s="15" t="s">
        <v>58</v>
      </c>
      <c r="C26" s="15" t="s">
        <v>59</v>
      </c>
      <c r="D26" s="16">
        <v>30813.0</v>
      </c>
      <c r="E26" s="17">
        <f t="shared" si="7"/>
        <v>38</v>
      </c>
      <c r="F26" s="18" t="s">
        <v>23</v>
      </c>
      <c r="G26" s="19" t="s">
        <v>19</v>
      </c>
      <c r="H26" s="14">
        <v>106.0</v>
      </c>
      <c r="I26" s="20">
        <v>0.03650462962962969</v>
      </c>
      <c r="J26" s="20">
        <f t="shared" si="8"/>
        <v>0.003958333333</v>
      </c>
      <c r="K26" s="21">
        <f t="shared" si="9"/>
        <v>0.003650462963</v>
      </c>
      <c r="L26" s="24" t="s">
        <v>29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4.0</v>
      </c>
      <c r="B27" s="15" t="s">
        <v>60</v>
      </c>
      <c r="C27" s="15" t="s">
        <v>59</v>
      </c>
      <c r="D27" s="16">
        <v>33591.0</v>
      </c>
      <c r="E27" s="17">
        <f t="shared" si="7"/>
        <v>31</v>
      </c>
      <c r="F27" s="18" t="s">
        <v>28</v>
      </c>
      <c r="G27" s="19" t="s">
        <v>19</v>
      </c>
      <c r="H27" s="14">
        <v>122.0</v>
      </c>
      <c r="I27" s="20">
        <v>0.03740740740740739</v>
      </c>
      <c r="J27" s="20">
        <f t="shared" si="8"/>
        <v>0.004861111111</v>
      </c>
      <c r="K27" s="21">
        <f t="shared" si="9"/>
        <v>0.003740740741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5.0</v>
      </c>
      <c r="B28" s="15" t="s">
        <v>61</v>
      </c>
      <c r="C28" s="15" t="s">
        <v>33</v>
      </c>
      <c r="D28" s="16">
        <v>30572.0</v>
      </c>
      <c r="E28" s="17">
        <f t="shared" si="7"/>
        <v>39</v>
      </c>
      <c r="F28" s="18" t="s">
        <v>23</v>
      </c>
      <c r="G28" s="19" t="s">
        <v>24</v>
      </c>
      <c r="H28" s="14">
        <v>115.0</v>
      </c>
      <c r="I28" s="20">
        <v>0.037476851851851845</v>
      </c>
      <c r="J28" s="20">
        <f t="shared" si="8"/>
        <v>0.004930555556</v>
      </c>
      <c r="K28" s="21">
        <f t="shared" si="9"/>
        <v>0.003747685185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6.0</v>
      </c>
      <c r="B29" s="15" t="s">
        <v>62</v>
      </c>
      <c r="C29" s="15" t="s">
        <v>63</v>
      </c>
      <c r="D29" s="16">
        <v>34599.0</v>
      </c>
      <c r="E29" s="17">
        <f t="shared" si="7"/>
        <v>28</v>
      </c>
      <c r="F29" s="18" t="s">
        <v>28</v>
      </c>
      <c r="G29" s="19" t="s">
        <v>24</v>
      </c>
      <c r="H29" s="14">
        <v>111.0</v>
      </c>
      <c r="I29" s="20">
        <v>0.03765046296296298</v>
      </c>
      <c r="J29" s="20">
        <f t="shared" si="8"/>
        <v>0.005104166667</v>
      </c>
      <c r="K29" s="21">
        <f t="shared" si="9"/>
        <v>0.003765046296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7.0</v>
      </c>
      <c r="B30" s="15" t="s">
        <v>64</v>
      </c>
      <c r="C30" s="15" t="s">
        <v>65</v>
      </c>
      <c r="D30" s="16">
        <v>28192.0</v>
      </c>
      <c r="E30" s="17">
        <f t="shared" si="7"/>
        <v>45</v>
      </c>
      <c r="F30" s="18" t="s">
        <v>57</v>
      </c>
      <c r="G30" s="19" t="s">
        <v>66</v>
      </c>
      <c r="H30" s="14">
        <v>105.0</v>
      </c>
      <c r="I30" s="20">
        <v>0.03903935185185187</v>
      </c>
      <c r="J30" s="20">
        <f t="shared" si="8"/>
        <v>0.006493055556</v>
      </c>
      <c r="K30" s="21">
        <f t="shared" si="9"/>
        <v>0.003903935185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>
        <v>8.0</v>
      </c>
      <c r="B31" s="15" t="s">
        <v>67</v>
      </c>
      <c r="C31" s="15" t="s">
        <v>65</v>
      </c>
      <c r="D31" s="16">
        <v>28098.0</v>
      </c>
      <c r="E31" s="17">
        <f t="shared" si="7"/>
        <v>46</v>
      </c>
      <c r="F31" s="18" t="s">
        <v>57</v>
      </c>
      <c r="G31" s="19" t="s">
        <v>19</v>
      </c>
      <c r="H31" s="14">
        <v>130.0</v>
      </c>
      <c r="I31" s="20">
        <v>0.03905092592592602</v>
      </c>
      <c r="J31" s="20">
        <f t="shared" si="8"/>
        <v>0.00650462963</v>
      </c>
      <c r="K31" s="21">
        <f t="shared" si="9"/>
        <v>0.003905092593</v>
      </c>
      <c r="L31" s="2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9.0</v>
      </c>
      <c r="B32" s="15" t="s">
        <v>68</v>
      </c>
      <c r="C32" s="15" t="s">
        <v>69</v>
      </c>
      <c r="D32" s="16">
        <v>33404.0</v>
      </c>
      <c r="E32" s="17">
        <f t="shared" si="7"/>
        <v>31</v>
      </c>
      <c r="F32" s="18" t="s">
        <v>28</v>
      </c>
      <c r="G32" s="19" t="s">
        <v>19</v>
      </c>
      <c r="H32" s="14">
        <v>114.0</v>
      </c>
      <c r="I32" s="20">
        <v>0.040370370370370445</v>
      </c>
      <c r="J32" s="20">
        <f t="shared" si="8"/>
        <v>0.007824074074</v>
      </c>
      <c r="K32" s="21">
        <f t="shared" si="9"/>
        <v>0.004037037037</v>
      </c>
      <c r="L32" s="2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10.0</v>
      </c>
      <c r="B33" s="15" t="s">
        <v>70</v>
      </c>
      <c r="C33" s="15" t="s">
        <v>71</v>
      </c>
      <c r="D33" s="16">
        <v>22714.0</v>
      </c>
      <c r="E33" s="17">
        <f t="shared" si="7"/>
        <v>60</v>
      </c>
      <c r="F33" s="18" t="s">
        <v>38</v>
      </c>
      <c r="G33" s="19" t="s">
        <v>19</v>
      </c>
      <c r="H33" s="14">
        <v>129.0</v>
      </c>
      <c r="I33" s="20">
        <v>0.04222222222222222</v>
      </c>
      <c r="J33" s="20">
        <f t="shared" si="8"/>
        <v>0.009675925926</v>
      </c>
      <c r="K33" s="21">
        <f t="shared" si="9"/>
        <v>0.004222222222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11.0</v>
      </c>
      <c r="B34" s="15" t="s">
        <v>72</v>
      </c>
      <c r="C34" s="15" t="s">
        <v>65</v>
      </c>
      <c r="D34" s="16">
        <v>33463.0</v>
      </c>
      <c r="E34" s="17">
        <f t="shared" si="7"/>
        <v>31</v>
      </c>
      <c r="F34" s="18" t="s">
        <v>28</v>
      </c>
      <c r="G34" s="19" t="s">
        <v>19</v>
      </c>
      <c r="H34" s="14">
        <v>101.0</v>
      </c>
      <c r="I34" s="20">
        <v>0.045729166666666654</v>
      </c>
      <c r="J34" s="20">
        <f t="shared" si="8"/>
        <v>0.01318287037</v>
      </c>
      <c r="K34" s="21">
        <f t="shared" si="9"/>
        <v>0.004572916667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12.0</v>
      </c>
      <c r="B35" s="15" t="s">
        <v>73</v>
      </c>
      <c r="C35" s="15" t="s">
        <v>65</v>
      </c>
      <c r="D35" s="16">
        <v>28826.0</v>
      </c>
      <c r="E35" s="17">
        <f t="shared" si="7"/>
        <v>44</v>
      </c>
      <c r="F35" s="18" t="s">
        <v>18</v>
      </c>
      <c r="G35" s="19" t="s">
        <v>19</v>
      </c>
      <c r="H35" s="14">
        <v>126.0</v>
      </c>
      <c r="I35" s="20">
        <v>0.046446759259259285</v>
      </c>
      <c r="J35" s="20">
        <f t="shared" si="8"/>
        <v>0.01390046296</v>
      </c>
      <c r="K35" s="21">
        <f t="shared" si="9"/>
        <v>0.004644675926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13.0</v>
      </c>
      <c r="B36" s="15" t="s">
        <v>74</v>
      </c>
      <c r="C36" s="15" t="s">
        <v>75</v>
      </c>
      <c r="D36" s="16">
        <v>27288.0</v>
      </c>
      <c r="E36" s="17">
        <f t="shared" si="7"/>
        <v>48</v>
      </c>
      <c r="F36" s="18" t="s">
        <v>57</v>
      </c>
      <c r="G36" s="19" t="s">
        <v>19</v>
      </c>
      <c r="H36" s="14">
        <v>131.0</v>
      </c>
      <c r="I36" s="20">
        <v>0.04655092592592597</v>
      </c>
      <c r="J36" s="20">
        <f t="shared" si="8"/>
        <v>0.01400462963</v>
      </c>
      <c r="K36" s="21">
        <f t="shared" si="9"/>
        <v>0.004655092593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14.0</v>
      </c>
      <c r="B37" s="15" t="s">
        <v>76</v>
      </c>
      <c r="C37" s="15" t="s">
        <v>77</v>
      </c>
      <c r="D37" s="16">
        <v>27922.0</v>
      </c>
      <c r="E37" s="17">
        <f t="shared" si="7"/>
        <v>46</v>
      </c>
      <c r="F37" s="18" t="s">
        <v>18</v>
      </c>
      <c r="G37" s="19" t="s">
        <v>24</v>
      </c>
      <c r="H37" s="14">
        <v>108.0</v>
      </c>
      <c r="I37" s="20">
        <v>0.047175925925925954</v>
      </c>
      <c r="J37" s="20">
        <f t="shared" si="8"/>
        <v>0.01462962963</v>
      </c>
      <c r="K37" s="21">
        <f t="shared" si="9"/>
        <v>0.004717592593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>
        <v>15.0</v>
      </c>
      <c r="B38" s="15" t="s">
        <v>78</v>
      </c>
      <c r="C38" s="15" t="s">
        <v>79</v>
      </c>
      <c r="D38" s="16">
        <v>34422.0</v>
      </c>
      <c r="E38" s="17">
        <f t="shared" si="7"/>
        <v>28</v>
      </c>
      <c r="F38" s="18" t="s">
        <v>28</v>
      </c>
      <c r="G38" s="19" t="s">
        <v>19</v>
      </c>
      <c r="H38" s="14">
        <v>120.0</v>
      </c>
      <c r="I38" s="20">
        <v>0.04753472222222227</v>
      </c>
      <c r="J38" s="20">
        <f t="shared" si="8"/>
        <v>0.01498842593</v>
      </c>
      <c r="K38" s="21">
        <f t="shared" si="9"/>
        <v>0.004753472222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>
        <v>16.0</v>
      </c>
      <c r="B39" s="15" t="s">
        <v>80</v>
      </c>
      <c r="C39" s="15" t="s">
        <v>17</v>
      </c>
      <c r="D39" s="16">
        <v>29285.0</v>
      </c>
      <c r="E39" s="17">
        <f t="shared" si="7"/>
        <v>42</v>
      </c>
      <c r="F39" s="18" t="s">
        <v>18</v>
      </c>
      <c r="G39" s="19" t="s">
        <v>19</v>
      </c>
      <c r="H39" s="14">
        <v>128.0</v>
      </c>
      <c r="I39" s="20">
        <v>0.05173611111111115</v>
      </c>
      <c r="J39" s="20">
        <f t="shared" si="8"/>
        <v>0.01918981481</v>
      </c>
      <c r="K39" s="21">
        <f t="shared" si="9"/>
        <v>0.005173611111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>
        <v>17.0</v>
      </c>
      <c r="B40" s="15" t="s">
        <v>81</v>
      </c>
      <c r="C40" s="15" t="s">
        <v>82</v>
      </c>
      <c r="D40" s="16">
        <v>30202.0</v>
      </c>
      <c r="E40" s="17">
        <f t="shared" si="7"/>
        <v>40</v>
      </c>
      <c r="F40" s="18" t="s">
        <v>18</v>
      </c>
      <c r="G40" s="19" t="s">
        <v>24</v>
      </c>
      <c r="H40" s="14">
        <v>134.0</v>
      </c>
      <c r="I40" s="20">
        <v>0.0524074074074074</v>
      </c>
      <c r="J40" s="20">
        <f t="shared" si="8"/>
        <v>0.01986111111</v>
      </c>
      <c r="K40" s="21">
        <f t="shared" si="9"/>
        <v>0.005240740741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>
        <v>18.0</v>
      </c>
      <c r="B41" s="15" t="s">
        <v>83</v>
      </c>
      <c r="C41" s="15" t="s">
        <v>27</v>
      </c>
      <c r="D41" s="16">
        <v>27134.0</v>
      </c>
      <c r="E41" s="17">
        <f t="shared" si="7"/>
        <v>48</v>
      </c>
      <c r="F41" s="18" t="s">
        <v>57</v>
      </c>
      <c r="G41" s="19" t="s">
        <v>24</v>
      </c>
      <c r="H41" s="14">
        <v>125.0</v>
      </c>
      <c r="I41" s="20">
        <v>0.056400462962962916</v>
      </c>
      <c r="J41" s="20">
        <f t="shared" si="8"/>
        <v>0.02385416667</v>
      </c>
      <c r="K41" s="21">
        <f t="shared" si="9"/>
        <v>0.005640046296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>
        <v>19.0</v>
      </c>
      <c r="B42" s="15" t="s">
        <v>84</v>
      </c>
      <c r="C42" s="15" t="s">
        <v>27</v>
      </c>
      <c r="D42" s="16">
        <v>32874.0</v>
      </c>
      <c r="E42" s="17">
        <f t="shared" si="7"/>
        <v>33</v>
      </c>
      <c r="F42" s="18" t="s">
        <v>28</v>
      </c>
      <c r="G42" s="19" t="s">
        <v>19</v>
      </c>
      <c r="H42" s="14">
        <v>119.0</v>
      </c>
      <c r="I42" s="20">
        <v>0.059328703703703745</v>
      </c>
      <c r="J42" s="20">
        <f t="shared" si="8"/>
        <v>0.02678240741</v>
      </c>
      <c r="K42" s="21">
        <f t="shared" si="9"/>
        <v>0.00593287037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20.0</v>
      </c>
      <c r="B43" s="15" t="s">
        <v>85</v>
      </c>
      <c r="C43" s="15" t="s">
        <v>86</v>
      </c>
      <c r="D43" s="16">
        <v>32677.0</v>
      </c>
      <c r="E43" s="17">
        <f t="shared" si="7"/>
        <v>33</v>
      </c>
      <c r="F43" s="18" t="s">
        <v>28</v>
      </c>
      <c r="G43" s="19" t="s">
        <v>24</v>
      </c>
      <c r="H43" s="14">
        <v>112.0</v>
      </c>
      <c r="I43" s="20">
        <v>0.06343750000000009</v>
      </c>
      <c r="J43" s="20">
        <f t="shared" si="8"/>
        <v>0.0308912037</v>
      </c>
      <c r="K43" s="21">
        <f t="shared" si="9"/>
        <v>0.00634375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21.0</v>
      </c>
      <c r="B44" s="15" t="s">
        <v>87</v>
      </c>
      <c r="C44" s="15" t="s">
        <v>88</v>
      </c>
      <c r="D44" s="16">
        <v>31110.0</v>
      </c>
      <c r="E44" s="17">
        <f t="shared" si="7"/>
        <v>37</v>
      </c>
      <c r="F44" s="18" t="s">
        <v>23</v>
      </c>
      <c r="G44" s="19" t="s">
        <v>24</v>
      </c>
      <c r="H44" s="14">
        <v>110.0</v>
      </c>
      <c r="I44" s="20">
        <v>0.07072916666666668</v>
      </c>
      <c r="J44" s="20">
        <f t="shared" si="8"/>
        <v>0.03818287037</v>
      </c>
      <c r="K44" s="21">
        <f t="shared" si="9"/>
        <v>0.007072916667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1"/>
      <c r="B45" s="32" t="s">
        <v>89</v>
      </c>
      <c r="C45" s="32" t="s">
        <v>90</v>
      </c>
      <c r="D45" s="33">
        <v>33287.0</v>
      </c>
      <c r="E45" s="34">
        <f t="shared" si="7"/>
        <v>31</v>
      </c>
      <c r="F45" s="35" t="s">
        <v>28</v>
      </c>
      <c r="G45" s="36" t="s">
        <v>19</v>
      </c>
      <c r="H45" s="31"/>
      <c r="I45" s="37" t="s">
        <v>91</v>
      </c>
      <c r="J45" s="37"/>
      <c r="K45" s="37"/>
      <c r="L45" s="38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 t="s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1.0</v>
      </c>
      <c r="B47" s="19" t="s">
        <v>92</v>
      </c>
      <c r="C47" s="19" t="s">
        <v>51</v>
      </c>
      <c r="D47" s="16">
        <v>32248.0</v>
      </c>
      <c r="E47" s="17">
        <f t="shared" ref="E47:E59" si="10">DATEDIF(D47,"29.01.2023","y")</f>
        <v>34</v>
      </c>
      <c r="F47" s="18" t="s">
        <v>49</v>
      </c>
      <c r="G47" s="19" t="s">
        <v>19</v>
      </c>
      <c r="H47" s="14">
        <v>123.0</v>
      </c>
      <c r="I47" s="20">
        <v>0.04060185185185189</v>
      </c>
      <c r="J47" s="20">
        <f t="shared" ref="J47:J55" si="11">I47-$I$47</f>
        <v>0</v>
      </c>
      <c r="K47" s="21">
        <f t="shared" ref="K47:K56" si="12">I47/10</f>
        <v>0.004060185185</v>
      </c>
      <c r="L47" s="22" t="s">
        <v>20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>
        <v>2.0</v>
      </c>
      <c r="B48" s="19" t="s">
        <v>93</v>
      </c>
      <c r="C48" s="19" t="s">
        <v>94</v>
      </c>
      <c r="D48" s="16">
        <v>31562.0</v>
      </c>
      <c r="E48" s="17">
        <f t="shared" si="10"/>
        <v>36</v>
      </c>
      <c r="F48" s="18" t="s">
        <v>46</v>
      </c>
      <c r="G48" s="19" t="s">
        <v>24</v>
      </c>
      <c r="H48" s="14">
        <v>133.0</v>
      </c>
      <c r="I48" s="20">
        <v>0.04201388888888885</v>
      </c>
      <c r="J48" s="20">
        <f t="shared" si="11"/>
        <v>0.001412037037</v>
      </c>
      <c r="K48" s="21">
        <f t="shared" si="12"/>
        <v>0.004201388889</v>
      </c>
      <c r="L48" s="23" t="s">
        <v>25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>
        <v>3.0</v>
      </c>
      <c r="B49" s="19" t="s">
        <v>95</v>
      </c>
      <c r="C49" s="19" t="s">
        <v>96</v>
      </c>
      <c r="D49" s="16">
        <v>32690.0</v>
      </c>
      <c r="E49" s="17">
        <f t="shared" si="10"/>
        <v>33</v>
      </c>
      <c r="F49" s="18" t="s">
        <v>49</v>
      </c>
      <c r="G49" s="19" t="s">
        <v>24</v>
      </c>
      <c r="H49" s="14">
        <v>132.0</v>
      </c>
      <c r="I49" s="20">
        <v>0.04420138888888886</v>
      </c>
      <c r="J49" s="20">
        <f t="shared" si="11"/>
        <v>0.003599537037</v>
      </c>
      <c r="K49" s="21">
        <f t="shared" si="12"/>
        <v>0.004420138889</v>
      </c>
      <c r="L49" s="24" t="s">
        <v>29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>
        <v>4.0</v>
      </c>
      <c r="B50" s="19" t="s">
        <v>97</v>
      </c>
      <c r="C50" s="19" t="s">
        <v>98</v>
      </c>
      <c r="D50" s="16">
        <v>27277.0</v>
      </c>
      <c r="E50" s="17">
        <f t="shared" si="10"/>
        <v>48</v>
      </c>
      <c r="F50" s="14" t="s">
        <v>99</v>
      </c>
      <c r="G50" s="19" t="s">
        <v>24</v>
      </c>
      <c r="H50" s="14">
        <v>109.0</v>
      </c>
      <c r="I50" s="20">
        <v>0.047175925925925954</v>
      </c>
      <c r="J50" s="20">
        <f t="shared" si="11"/>
        <v>0.006574074074</v>
      </c>
      <c r="K50" s="21">
        <f t="shared" si="12"/>
        <v>0.004717592593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5.0</v>
      </c>
      <c r="B51" s="19" t="s">
        <v>100</v>
      </c>
      <c r="C51" s="19" t="s">
        <v>101</v>
      </c>
      <c r="D51" s="16">
        <v>33180.0</v>
      </c>
      <c r="E51" s="17">
        <f t="shared" si="10"/>
        <v>32</v>
      </c>
      <c r="F51" s="18" t="s">
        <v>49</v>
      </c>
      <c r="G51" s="19" t="s">
        <v>19</v>
      </c>
      <c r="H51" s="14">
        <v>103.0</v>
      </c>
      <c r="I51" s="20">
        <v>0.05924768518518514</v>
      </c>
      <c r="J51" s="20">
        <f t="shared" si="11"/>
        <v>0.01864583333</v>
      </c>
      <c r="K51" s="21">
        <f t="shared" si="12"/>
        <v>0.005924768519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6.0</v>
      </c>
      <c r="B52" s="19" t="s">
        <v>102</v>
      </c>
      <c r="C52" s="19" t="s">
        <v>103</v>
      </c>
      <c r="D52" s="16">
        <v>34190.0</v>
      </c>
      <c r="E52" s="17">
        <f t="shared" si="10"/>
        <v>29</v>
      </c>
      <c r="F52" s="18" t="s">
        <v>49</v>
      </c>
      <c r="G52" s="19" t="s">
        <v>24</v>
      </c>
      <c r="H52" s="14">
        <v>113.0</v>
      </c>
      <c r="I52" s="20">
        <v>0.05943287037037043</v>
      </c>
      <c r="J52" s="20">
        <f t="shared" si="11"/>
        <v>0.01883101852</v>
      </c>
      <c r="K52" s="21">
        <f t="shared" si="12"/>
        <v>0.005943287037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7.0</v>
      </c>
      <c r="B53" s="19" t="s">
        <v>104</v>
      </c>
      <c r="C53" s="19" t="s">
        <v>105</v>
      </c>
      <c r="D53" s="16">
        <v>34124.0</v>
      </c>
      <c r="E53" s="17">
        <f t="shared" si="10"/>
        <v>29</v>
      </c>
      <c r="F53" s="18" t="s">
        <v>49</v>
      </c>
      <c r="G53" s="19" t="s">
        <v>24</v>
      </c>
      <c r="H53" s="14">
        <v>102.0</v>
      </c>
      <c r="I53" s="20">
        <v>0.07063657407407403</v>
      </c>
      <c r="J53" s="20">
        <f t="shared" si="11"/>
        <v>0.03003472222</v>
      </c>
      <c r="K53" s="21">
        <f t="shared" si="12"/>
        <v>0.007063657407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>
        <v>8.0</v>
      </c>
      <c r="B54" s="19" t="s">
        <v>106</v>
      </c>
      <c r="C54" s="19" t="s">
        <v>103</v>
      </c>
      <c r="D54" s="16">
        <v>23388.0</v>
      </c>
      <c r="E54" s="17">
        <f t="shared" si="10"/>
        <v>59</v>
      </c>
      <c r="F54" s="14" t="s">
        <v>107</v>
      </c>
      <c r="G54" s="19" t="s">
        <v>66</v>
      </c>
      <c r="H54" s="14">
        <v>124.0</v>
      </c>
      <c r="I54" s="20">
        <v>0.0715277777777778</v>
      </c>
      <c r="J54" s="20">
        <f t="shared" si="11"/>
        <v>0.03092592593</v>
      </c>
      <c r="K54" s="21">
        <f t="shared" si="12"/>
        <v>0.007152777778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9.0</v>
      </c>
      <c r="B55" s="19" t="s">
        <v>108</v>
      </c>
      <c r="C55" s="19" t="s">
        <v>109</v>
      </c>
      <c r="D55" s="16">
        <v>31672.0</v>
      </c>
      <c r="E55" s="17">
        <f t="shared" si="10"/>
        <v>36</v>
      </c>
      <c r="F55" s="18" t="s">
        <v>46</v>
      </c>
      <c r="G55" s="19" t="s">
        <v>24</v>
      </c>
      <c r="H55" s="14">
        <v>118.0</v>
      </c>
      <c r="I55" s="20">
        <v>0.08254629629629628</v>
      </c>
      <c r="J55" s="20">
        <f t="shared" si="11"/>
        <v>0.04194444444</v>
      </c>
      <c r="K55" s="21">
        <f t="shared" si="12"/>
        <v>0.00825462963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 t="s">
        <v>110</v>
      </c>
      <c r="B56" s="19" t="s">
        <v>111</v>
      </c>
      <c r="C56" s="19" t="s">
        <v>101</v>
      </c>
      <c r="D56" s="16">
        <v>28225.0</v>
      </c>
      <c r="E56" s="17">
        <f t="shared" si="10"/>
        <v>45</v>
      </c>
      <c r="F56" s="14" t="s">
        <v>99</v>
      </c>
      <c r="G56" s="19" t="s">
        <v>66</v>
      </c>
      <c r="H56" s="14">
        <v>104.0</v>
      </c>
      <c r="I56" s="20">
        <v>0.031886574074074074</v>
      </c>
      <c r="J56" s="20" t="s">
        <v>112</v>
      </c>
      <c r="K56" s="21">
        <f t="shared" si="12"/>
        <v>0.003188657407</v>
      </c>
      <c r="L56" s="25" t="s">
        <v>110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1"/>
      <c r="B57" s="36" t="s">
        <v>113</v>
      </c>
      <c r="C57" s="36" t="s">
        <v>45</v>
      </c>
      <c r="D57" s="33">
        <v>29776.0</v>
      </c>
      <c r="E57" s="34">
        <f t="shared" si="10"/>
        <v>41</v>
      </c>
      <c r="F57" s="31" t="s">
        <v>52</v>
      </c>
      <c r="G57" s="36" t="s">
        <v>24</v>
      </c>
      <c r="H57" s="31"/>
      <c r="I57" s="37" t="s">
        <v>91</v>
      </c>
      <c r="J57" s="37"/>
      <c r="K57" s="37"/>
      <c r="L57" s="38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1"/>
      <c r="B58" s="36" t="s">
        <v>114</v>
      </c>
      <c r="C58" s="36" t="s">
        <v>51</v>
      </c>
      <c r="D58" s="33">
        <v>23525.0</v>
      </c>
      <c r="E58" s="34">
        <f t="shared" si="10"/>
        <v>58</v>
      </c>
      <c r="F58" s="31" t="s">
        <v>107</v>
      </c>
      <c r="G58" s="36" t="s">
        <v>24</v>
      </c>
      <c r="H58" s="31"/>
      <c r="I58" s="37" t="s">
        <v>91</v>
      </c>
      <c r="J58" s="37"/>
      <c r="K58" s="37"/>
      <c r="L58" s="3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1"/>
      <c r="B59" s="36" t="s">
        <v>115</v>
      </c>
      <c r="C59" s="36" t="s">
        <v>116</v>
      </c>
      <c r="D59" s="33">
        <v>28946.0</v>
      </c>
      <c r="E59" s="34">
        <f t="shared" si="10"/>
        <v>43</v>
      </c>
      <c r="F59" s="31" t="s">
        <v>52</v>
      </c>
      <c r="G59" s="36" t="s">
        <v>19</v>
      </c>
      <c r="H59" s="31"/>
      <c r="I59" s="37" t="s">
        <v>91</v>
      </c>
      <c r="J59" s="37"/>
      <c r="K59" s="37"/>
      <c r="L59" s="38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" t="s">
        <v>117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5" t="s">
        <v>1</v>
      </c>
      <c r="B62" s="7" t="s">
        <v>2</v>
      </c>
      <c r="C62" s="2"/>
      <c r="D62" s="2"/>
      <c r="E62" s="2"/>
      <c r="F62" s="2"/>
      <c r="G62" s="3"/>
      <c r="H62" s="5" t="s">
        <v>3</v>
      </c>
      <c r="I62" s="7" t="s">
        <v>4</v>
      </c>
      <c r="J62" s="2"/>
      <c r="K62" s="8"/>
      <c r="L62" s="5" t="s">
        <v>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9"/>
      <c r="B63" s="10" t="s">
        <v>6</v>
      </c>
      <c r="C63" s="11" t="s">
        <v>7</v>
      </c>
      <c r="D63" s="12" t="s">
        <v>8</v>
      </c>
      <c r="E63" s="11" t="s">
        <v>9</v>
      </c>
      <c r="F63" s="11" t="s">
        <v>10</v>
      </c>
      <c r="G63" s="10" t="s">
        <v>11</v>
      </c>
      <c r="H63" s="9"/>
      <c r="I63" s="10" t="s">
        <v>12</v>
      </c>
      <c r="J63" s="10" t="s">
        <v>13</v>
      </c>
      <c r="K63" s="10" t="s">
        <v>14</v>
      </c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3" t="s">
        <v>15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4">
        <v>1.0</v>
      </c>
      <c r="B65" s="19" t="s">
        <v>118</v>
      </c>
      <c r="C65" s="19" t="s">
        <v>22</v>
      </c>
      <c r="D65" s="16">
        <v>30970.0</v>
      </c>
      <c r="E65" s="28">
        <f t="shared" ref="E65:E78" si="13">DATEDIF(D65,"29.01.2023","y")</f>
        <v>38</v>
      </c>
      <c r="F65" s="14" t="s">
        <v>23</v>
      </c>
      <c r="G65" s="19" t="s">
        <v>19</v>
      </c>
      <c r="H65" s="14">
        <v>66.0</v>
      </c>
      <c r="I65" s="29">
        <v>0.01738425925925907</v>
      </c>
      <c r="J65" s="29">
        <f t="shared" ref="J65:J78" si="14">I65-$I$65</f>
        <v>0</v>
      </c>
      <c r="K65" s="30">
        <f t="shared" ref="K65:K78" si="15">I65/5</f>
        <v>0.003476851852</v>
      </c>
      <c r="L65" s="22" t="s">
        <v>20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4">
        <v>2.0</v>
      </c>
      <c r="B66" s="19" t="s">
        <v>119</v>
      </c>
      <c r="C66" s="19" t="s">
        <v>120</v>
      </c>
      <c r="D66" s="16">
        <v>39401.0</v>
      </c>
      <c r="E66" s="17">
        <f t="shared" si="13"/>
        <v>15</v>
      </c>
      <c r="F66" s="18" t="s">
        <v>121</v>
      </c>
      <c r="G66" s="19" t="s">
        <v>19</v>
      </c>
      <c r="H66" s="14">
        <v>68.0</v>
      </c>
      <c r="I66" s="20">
        <v>0.020671296296296104</v>
      </c>
      <c r="J66" s="20">
        <f t="shared" si="14"/>
        <v>0.003287037037</v>
      </c>
      <c r="K66" s="21">
        <f t="shared" si="15"/>
        <v>0.004134259259</v>
      </c>
      <c r="L66" s="23" t="s">
        <v>25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4">
        <v>3.0</v>
      </c>
      <c r="B67" s="19" t="s">
        <v>56</v>
      </c>
      <c r="C67" s="19" t="s">
        <v>17</v>
      </c>
      <c r="D67" s="16">
        <v>34681.0</v>
      </c>
      <c r="E67" s="17">
        <f t="shared" si="13"/>
        <v>28</v>
      </c>
      <c r="F67" s="18" t="s">
        <v>28</v>
      </c>
      <c r="G67" s="19" t="s">
        <v>19</v>
      </c>
      <c r="H67" s="14">
        <v>70.0</v>
      </c>
      <c r="I67" s="20">
        <v>0.021238425925925786</v>
      </c>
      <c r="J67" s="20">
        <f t="shared" si="14"/>
        <v>0.003854166667</v>
      </c>
      <c r="K67" s="21">
        <f t="shared" si="15"/>
        <v>0.004247685185</v>
      </c>
      <c r="L67" s="24" t="s">
        <v>29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4.0</v>
      </c>
      <c r="B68" s="19" t="s">
        <v>122</v>
      </c>
      <c r="C68" s="19" t="s">
        <v>123</v>
      </c>
      <c r="D68" s="16">
        <v>30061.0</v>
      </c>
      <c r="E68" s="17">
        <f t="shared" si="13"/>
        <v>40</v>
      </c>
      <c r="F68" s="18" t="s">
        <v>23</v>
      </c>
      <c r="G68" s="19" t="s">
        <v>24</v>
      </c>
      <c r="H68" s="14">
        <v>62.0</v>
      </c>
      <c r="I68" s="20">
        <v>0.021562499999999873</v>
      </c>
      <c r="J68" s="20">
        <f t="shared" si="14"/>
        <v>0.004178240741</v>
      </c>
      <c r="K68" s="21">
        <f t="shared" si="15"/>
        <v>0.0043125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>
        <v>5.0</v>
      </c>
      <c r="B69" s="19" t="s">
        <v>119</v>
      </c>
      <c r="C69" s="19" t="s">
        <v>124</v>
      </c>
      <c r="D69" s="16">
        <v>39401.0</v>
      </c>
      <c r="E69" s="17">
        <f t="shared" si="13"/>
        <v>15</v>
      </c>
      <c r="F69" s="18" t="s">
        <v>121</v>
      </c>
      <c r="G69" s="19" t="s">
        <v>19</v>
      </c>
      <c r="H69" s="14">
        <v>67.0</v>
      </c>
      <c r="I69" s="20">
        <v>0.02160879629629614</v>
      </c>
      <c r="J69" s="20">
        <f t="shared" si="14"/>
        <v>0.004224537037</v>
      </c>
      <c r="K69" s="21">
        <f t="shared" si="15"/>
        <v>0.004321759259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4">
        <v>6.0</v>
      </c>
      <c r="B70" s="19" t="s">
        <v>125</v>
      </c>
      <c r="C70" s="19" t="s">
        <v>65</v>
      </c>
      <c r="D70" s="16">
        <v>33362.0</v>
      </c>
      <c r="E70" s="17">
        <f t="shared" si="13"/>
        <v>31</v>
      </c>
      <c r="F70" s="18" t="s">
        <v>28</v>
      </c>
      <c r="G70" s="19" t="s">
        <v>126</v>
      </c>
      <c r="H70" s="14">
        <v>59.0</v>
      </c>
      <c r="I70" s="20">
        <v>0.021863425925925772</v>
      </c>
      <c r="J70" s="20">
        <f t="shared" si="14"/>
        <v>0.004479166667</v>
      </c>
      <c r="K70" s="21">
        <f t="shared" si="15"/>
        <v>0.004372685185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>
        <v>7.0</v>
      </c>
      <c r="B71" s="19" t="s">
        <v>127</v>
      </c>
      <c r="C71" s="19" t="s">
        <v>33</v>
      </c>
      <c r="D71" s="16">
        <v>29641.0</v>
      </c>
      <c r="E71" s="17">
        <f t="shared" si="13"/>
        <v>41</v>
      </c>
      <c r="F71" s="18" t="s">
        <v>23</v>
      </c>
      <c r="G71" s="19" t="s">
        <v>19</v>
      </c>
      <c r="H71" s="14">
        <v>72.0</v>
      </c>
      <c r="I71" s="20">
        <v>0.022951388888888757</v>
      </c>
      <c r="J71" s="20">
        <f t="shared" si="14"/>
        <v>0.00556712963</v>
      </c>
      <c r="K71" s="21">
        <f t="shared" si="15"/>
        <v>0.004590277778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>
        <v>8.0</v>
      </c>
      <c r="B72" s="19" t="s">
        <v>76</v>
      </c>
      <c r="C72" s="19" t="s">
        <v>90</v>
      </c>
      <c r="D72" s="16">
        <v>38585.0</v>
      </c>
      <c r="E72" s="17">
        <f t="shared" si="13"/>
        <v>17</v>
      </c>
      <c r="F72" s="18" t="s">
        <v>121</v>
      </c>
      <c r="G72" s="19" t="s">
        <v>24</v>
      </c>
      <c r="H72" s="14">
        <v>60.0</v>
      </c>
      <c r="I72" s="20">
        <v>0.02306712962962948</v>
      </c>
      <c r="J72" s="20">
        <f t="shared" si="14"/>
        <v>0.00568287037</v>
      </c>
      <c r="K72" s="21">
        <f t="shared" si="15"/>
        <v>0.004613425926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4">
        <v>9.0</v>
      </c>
      <c r="B73" s="19" t="s">
        <v>128</v>
      </c>
      <c r="C73" s="19" t="s">
        <v>129</v>
      </c>
      <c r="D73" s="16">
        <v>29800.0</v>
      </c>
      <c r="E73" s="17">
        <f t="shared" si="13"/>
        <v>41</v>
      </c>
      <c r="F73" s="18" t="s">
        <v>23</v>
      </c>
      <c r="G73" s="19" t="s">
        <v>24</v>
      </c>
      <c r="H73" s="14">
        <v>64.0</v>
      </c>
      <c r="I73" s="20">
        <v>0.02494212962962944</v>
      </c>
      <c r="J73" s="20">
        <f t="shared" si="14"/>
        <v>0.00755787037</v>
      </c>
      <c r="K73" s="21">
        <f t="shared" si="15"/>
        <v>0.004988425926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4">
        <v>10.0</v>
      </c>
      <c r="B74" s="19" t="s">
        <v>130</v>
      </c>
      <c r="C74" s="19" t="s">
        <v>123</v>
      </c>
      <c r="D74" s="16">
        <v>30500.0</v>
      </c>
      <c r="E74" s="17">
        <f t="shared" si="13"/>
        <v>39</v>
      </c>
      <c r="F74" s="18" t="s">
        <v>23</v>
      </c>
      <c r="G74" s="19" t="s">
        <v>24</v>
      </c>
      <c r="H74" s="14">
        <v>51.0</v>
      </c>
      <c r="I74" s="20">
        <v>0.03002314814814816</v>
      </c>
      <c r="J74" s="20">
        <f t="shared" si="14"/>
        <v>0.01263888889</v>
      </c>
      <c r="K74" s="21">
        <f t="shared" si="15"/>
        <v>0.00600462963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4">
        <v>11.0</v>
      </c>
      <c r="B75" s="19" t="s">
        <v>131</v>
      </c>
      <c r="C75" s="19" t="s">
        <v>17</v>
      </c>
      <c r="D75" s="16">
        <v>29928.0</v>
      </c>
      <c r="E75" s="17">
        <f t="shared" si="13"/>
        <v>41</v>
      </c>
      <c r="F75" s="18" t="s">
        <v>23</v>
      </c>
      <c r="G75" s="19" t="s">
        <v>24</v>
      </c>
      <c r="H75" s="14">
        <v>53.0</v>
      </c>
      <c r="I75" s="20">
        <v>0.03946759259259258</v>
      </c>
      <c r="J75" s="20">
        <f t="shared" si="14"/>
        <v>0.02208333333</v>
      </c>
      <c r="K75" s="21">
        <f t="shared" si="15"/>
        <v>0.007893518519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4">
        <v>12.0</v>
      </c>
      <c r="B76" s="19" t="s">
        <v>132</v>
      </c>
      <c r="C76" s="19" t="s">
        <v>27</v>
      </c>
      <c r="D76" s="16">
        <v>23443.0</v>
      </c>
      <c r="E76" s="17">
        <f t="shared" si="13"/>
        <v>58</v>
      </c>
      <c r="F76" s="18" t="s">
        <v>133</v>
      </c>
      <c r="G76" s="19" t="s">
        <v>19</v>
      </c>
      <c r="H76" s="14">
        <v>69.0</v>
      </c>
      <c r="I76" s="20">
        <v>0.03983796296296277</v>
      </c>
      <c r="J76" s="20">
        <f t="shared" si="14"/>
        <v>0.0224537037</v>
      </c>
      <c r="K76" s="21">
        <f t="shared" si="15"/>
        <v>0.007967592593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4">
        <v>13.0</v>
      </c>
      <c r="B77" s="19" t="s">
        <v>134</v>
      </c>
      <c r="C77" s="19" t="s">
        <v>17</v>
      </c>
      <c r="D77" s="16">
        <v>32243.0</v>
      </c>
      <c r="E77" s="17">
        <f t="shared" si="13"/>
        <v>34</v>
      </c>
      <c r="F77" s="18" t="s">
        <v>28</v>
      </c>
      <c r="G77" s="19" t="s">
        <v>24</v>
      </c>
      <c r="H77" s="14">
        <v>71.0</v>
      </c>
      <c r="I77" s="20">
        <v>0.04042824074074053</v>
      </c>
      <c r="J77" s="20">
        <f t="shared" si="14"/>
        <v>0.02304398148</v>
      </c>
      <c r="K77" s="21">
        <f t="shared" si="15"/>
        <v>0.008085648148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>
        <v>14.0</v>
      </c>
      <c r="B78" s="19" t="s">
        <v>135</v>
      </c>
      <c r="C78" s="19" t="s">
        <v>136</v>
      </c>
      <c r="D78" s="16">
        <v>29266.0</v>
      </c>
      <c r="E78" s="17">
        <f t="shared" si="13"/>
        <v>42</v>
      </c>
      <c r="F78" s="18" t="s">
        <v>18</v>
      </c>
      <c r="G78" s="19" t="s">
        <v>19</v>
      </c>
      <c r="H78" s="14">
        <v>57.0</v>
      </c>
      <c r="I78" s="20">
        <v>0.04646990740740725</v>
      </c>
      <c r="J78" s="20">
        <f t="shared" si="14"/>
        <v>0.02908564815</v>
      </c>
      <c r="K78" s="21">
        <f t="shared" si="15"/>
        <v>0.009293981481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3" t="s">
        <v>43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4">
        <v>1.0</v>
      </c>
      <c r="B80" s="19" t="s">
        <v>137</v>
      </c>
      <c r="C80" s="19" t="s">
        <v>138</v>
      </c>
      <c r="D80" s="16">
        <v>35306.0</v>
      </c>
      <c r="E80" s="17">
        <f t="shared" ref="E80:E88" si="16">DATEDIF(D80,"29.01.2023","y")</f>
        <v>26</v>
      </c>
      <c r="F80" s="18" t="s">
        <v>49</v>
      </c>
      <c r="G80" s="19" t="s">
        <v>24</v>
      </c>
      <c r="H80" s="14">
        <v>56.0</v>
      </c>
      <c r="I80" s="20">
        <v>0.023124999999999785</v>
      </c>
      <c r="J80" s="20">
        <f t="shared" ref="J80:J88" si="17">I80-$I$80</f>
        <v>0</v>
      </c>
      <c r="K80" s="21">
        <f t="shared" ref="K80:K88" si="18">I80/5</f>
        <v>0.004625</v>
      </c>
      <c r="L80" s="22" t="s">
        <v>20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4">
        <v>2.0</v>
      </c>
      <c r="B81" s="19" t="s">
        <v>139</v>
      </c>
      <c r="C81" s="19" t="s">
        <v>109</v>
      </c>
      <c r="D81" s="16">
        <v>30515.0</v>
      </c>
      <c r="E81" s="17">
        <f t="shared" si="16"/>
        <v>39</v>
      </c>
      <c r="F81" s="18" t="s">
        <v>46</v>
      </c>
      <c r="G81" s="19" t="s">
        <v>19</v>
      </c>
      <c r="H81" s="14">
        <v>54.0</v>
      </c>
      <c r="I81" s="20">
        <v>0.024363425925925886</v>
      </c>
      <c r="J81" s="20">
        <f t="shared" si="17"/>
        <v>0.001238425926</v>
      </c>
      <c r="K81" s="21">
        <f t="shared" si="18"/>
        <v>0.004872685185</v>
      </c>
      <c r="L81" s="23" t="s">
        <v>25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4">
        <v>3.0</v>
      </c>
      <c r="B82" s="19" t="s">
        <v>140</v>
      </c>
      <c r="C82" s="19" t="s">
        <v>45</v>
      </c>
      <c r="D82" s="16">
        <v>30455.0</v>
      </c>
      <c r="E82" s="17">
        <f t="shared" si="16"/>
        <v>39</v>
      </c>
      <c r="F82" s="18" t="s">
        <v>46</v>
      </c>
      <c r="G82" s="19" t="s">
        <v>24</v>
      </c>
      <c r="H82" s="14">
        <v>63.0</v>
      </c>
      <c r="I82" s="20">
        <v>0.02436342592592572</v>
      </c>
      <c r="J82" s="20">
        <f t="shared" si="17"/>
        <v>0.001238425926</v>
      </c>
      <c r="K82" s="21">
        <f t="shared" si="18"/>
        <v>0.004872685185</v>
      </c>
      <c r="L82" s="24" t="s">
        <v>29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4">
        <v>4.0</v>
      </c>
      <c r="B83" s="19" t="s">
        <v>141</v>
      </c>
      <c r="C83" s="19" t="s">
        <v>101</v>
      </c>
      <c r="D83" s="16">
        <v>29696.0</v>
      </c>
      <c r="E83" s="17">
        <f t="shared" si="16"/>
        <v>41</v>
      </c>
      <c r="F83" s="18" t="s">
        <v>46</v>
      </c>
      <c r="G83" s="19" t="s">
        <v>19</v>
      </c>
      <c r="H83" s="14">
        <v>73.0</v>
      </c>
      <c r="I83" s="20">
        <v>0.025057870370370272</v>
      </c>
      <c r="J83" s="20">
        <f t="shared" si="17"/>
        <v>0.00193287037</v>
      </c>
      <c r="K83" s="21">
        <f t="shared" si="18"/>
        <v>0.005011574074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>
        <v>5.0</v>
      </c>
      <c r="B84" s="19" t="s">
        <v>142</v>
      </c>
      <c r="C84" s="19" t="s">
        <v>109</v>
      </c>
      <c r="D84" s="16">
        <v>28541.0</v>
      </c>
      <c r="E84" s="17">
        <f t="shared" si="16"/>
        <v>44</v>
      </c>
      <c r="F84" s="18" t="s">
        <v>52</v>
      </c>
      <c r="G84" s="19" t="s">
        <v>19</v>
      </c>
      <c r="H84" s="14">
        <v>55.0</v>
      </c>
      <c r="I84" s="20">
        <v>0.02749999999999997</v>
      </c>
      <c r="J84" s="20">
        <f t="shared" si="17"/>
        <v>0.004375</v>
      </c>
      <c r="K84" s="21">
        <f t="shared" si="18"/>
        <v>0.0055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4">
        <v>6.0</v>
      </c>
      <c r="B85" s="19" t="s">
        <v>143</v>
      </c>
      <c r="C85" s="19" t="s">
        <v>109</v>
      </c>
      <c r="D85" s="16">
        <v>31602.0</v>
      </c>
      <c r="E85" s="17">
        <f t="shared" si="16"/>
        <v>36</v>
      </c>
      <c r="F85" s="18" t="s">
        <v>49</v>
      </c>
      <c r="G85" s="19" t="s">
        <v>24</v>
      </c>
      <c r="H85" s="14">
        <v>52.0</v>
      </c>
      <c r="I85" s="20">
        <v>0.03412037037037041</v>
      </c>
      <c r="J85" s="20">
        <f t="shared" si="17"/>
        <v>0.01099537037</v>
      </c>
      <c r="K85" s="21">
        <f t="shared" si="18"/>
        <v>0.006824074074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4">
        <v>7.0</v>
      </c>
      <c r="B86" s="19" t="s">
        <v>144</v>
      </c>
      <c r="C86" s="19" t="s">
        <v>103</v>
      </c>
      <c r="D86" s="16">
        <v>30229.0</v>
      </c>
      <c r="E86" s="17">
        <f t="shared" si="16"/>
        <v>40</v>
      </c>
      <c r="F86" s="18" t="s">
        <v>46</v>
      </c>
      <c r="G86" s="19" t="s">
        <v>19</v>
      </c>
      <c r="H86" s="14">
        <v>65.0</v>
      </c>
      <c r="I86" s="20">
        <v>0.03982638888888873</v>
      </c>
      <c r="J86" s="20">
        <f t="shared" si="17"/>
        <v>0.01670138889</v>
      </c>
      <c r="K86" s="21">
        <f t="shared" si="18"/>
        <v>0.007965277778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4">
        <v>8.0</v>
      </c>
      <c r="B87" s="19" t="s">
        <v>145</v>
      </c>
      <c r="C87" s="19" t="s">
        <v>45</v>
      </c>
      <c r="D87" s="16">
        <v>30851.0</v>
      </c>
      <c r="E87" s="17">
        <f t="shared" si="16"/>
        <v>38</v>
      </c>
      <c r="F87" s="18" t="s">
        <v>46</v>
      </c>
      <c r="G87" s="19" t="s">
        <v>19</v>
      </c>
      <c r="H87" s="14">
        <v>58.0</v>
      </c>
      <c r="I87" s="20">
        <v>0.04646990740740725</v>
      </c>
      <c r="J87" s="20">
        <f t="shared" si="17"/>
        <v>0.02334490741</v>
      </c>
      <c r="K87" s="21">
        <f t="shared" si="18"/>
        <v>0.009293981481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4">
        <v>9.0</v>
      </c>
      <c r="B88" s="19" t="s">
        <v>146</v>
      </c>
      <c r="C88" s="19" t="s">
        <v>147</v>
      </c>
      <c r="D88" s="16">
        <v>36689.0</v>
      </c>
      <c r="E88" s="17">
        <f t="shared" si="16"/>
        <v>22</v>
      </c>
      <c r="F88" s="18" t="s">
        <v>49</v>
      </c>
      <c r="G88" s="19" t="s">
        <v>24</v>
      </c>
      <c r="H88" s="14">
        <v>61.0</v>
      </c>
      <c r="I88" s="20">
        <v>0.0569444444444443</v>
      </c>
      <c r="J88" s="20">
        <f t="shared" si="17"/>
        <v>0.03381944444</v>
      </c>
      <c r="K88" s="21">
        <f t="shared" si="18"/>
        <v>0.01138888889</v>
      </c>
      <c r="L88" s="2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" t="s">
        <v>148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5" t="s">
        <v>1</v>
      </c>
      <c r="B91" s="7" t="s">
        <v>2</v>
      </c>
      <c r="C91" s="2"/>
      <c r="D91" s="2"/>
      <c r="E91" s="2"/>
      <c r="F91" s="2"/>
      <c r="G91" s="3"/>
      <c r="H91" s="5" t="s">
        <v>3</v>
      </c>
      <c r="I91" s="7" t="s">
        <v>4</v>
      </c>
      <c r="J91" s="2"/>
      <c r="K91" s="8"/>
      <c r="L91" s="5" t="s">
        <v>5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9"/>
      <c r="B92" s="10" t="s">
        <v>6</v>
      </c>
      <c r="C92" s="11" t="s">
        <v>7</v>
      </c>
      <c r="D92" s="12" t="s">
        <v>8</v>
      </c>
      <c r="E92" s="11" t="s">
        <v>9</v>
      </c>
      <c r="F92" s="11" t="s">
        <v>10</v>
      </c>
      <c r="G92" s="10" t="s">
        <v>11</v>
      </c>
      <c r="H92" s="9"/>
      <c r="I92" s="10" t="s">
        <v>12</v>
      </c>
      <c r="J92" s="10" t="s">
        <v>13</v>
      </c>
      <c r="K92" s="10" t="s">
        <v>14</v>
      </c>
      <c r="L92" s="9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0" t="s">
        <v>149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4">
        <v>1.0</v>
      </c>
      <c r="B94" s="19" t="s">
        <v>21</v>
      </c>
      <c r="C94" s="19" t="s">
        <v>150</v>
      </c>
      <c r="D94" s="16">
        <v>41971.0</v>
      </c>
      <c r="E94" s="28">
        <f t="shared" ref="E94:E95" si="19">DATEDIF(D94,"29.01.2023","y")</f>
        <v>8</v>
      </c>
      <c r="F94" s="14" t="s">
        <v>151</v>
      </c>
      <c r="G94" s="19" t="s">
        <v>24</v>
      </c>
      <c r="H94" s="14">
        <v>4.0</v>
      </c>
      <c r="I94" s="29">
        <v>0.009016203703703762</v>
      </c>
      <c r="J94" s="29">
        <f t="shared" ref="J94:J95" si="20">I94-$I$94</f>
        <v>0</v>
      </c>
      <c r="K94" s="30">
        <f t="shared" ref="K94:K95" si="21">I94/2</f>
        <v>0.004508101852</v>
      </c>
      <c r="L94" s="22" t="s">
        <v>20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4">
        <v>2.0</v>
      </c>
      <c r="B95" s="19" t="s">
        <v>152</v>
      </c>
      <c r="C95" s="19" t="s">
        <v>27</v>
      </c>
      <c r="D95" s="16">
        <v>40811.0</v>
      </c>
      <c r="E95" s="17">
        <f t="shared" si="19"/>
        <v>11</v>
      </c>
      <c r="F95" s="18" t="s">
        <v>153</v>
      </c>
      <c r="G95" s="19" t="s">
        <v>24</v>
      </c>
      <c r="H95" s="14">
        <v>10.0</v>
      </c>
      <c r="I95" s="20">
        <v>0.01042824074074078</v>
      </c>
      <c r="J95" s="20">
        <f t="shared" si="20"/>
        <v>0.001412037037</v>
      </c>
      <c r="K95" s="21">
        <f t="shared" si="21"/>
        <v>0.00521412037</v>
      </c>
      <c r="L95" s="23" t="s">
        <v>25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" t="s">
        <v>154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5" t="s">
        <v>1</v>
      </c>
      <c r="B98" s="7" t="s">
        <v>2</v>
      </c>
      <c r="C98" s="2"/>
      <c r="D98" s="2"/>
      <c r="E98" s="2"/>
      <c r="F98" s="2"/>
      <c r="G98" s="3"/>
      <c r="H98" s="5" t="s">
        <v>3</v>
      </c>
      <c r="I98" s="7" t="s">
        <v>4</v>
      </c>
      <c r="J98" s="2"/>
      <c r="K98" s="8"/>
      <c r="L98" s="5" t="s">
        <v>5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9"/>
      <c r="B99" s="10" t="s">
        <v>6</v>
      </c>
      <c r="C99" s="11" t="s">
        <v>7</v>
      </c>
      <c r="D99" s="12" t="s">
        <v>8</v>
      </c>
      <c r="E99" s="11" t="s">
        <v>9</v>
      </c>
      <c r="F99" s="11" t="s">
        <v>10</v>
      </c>
      <c r="G99" s="10" t="s">
        <v>11</v>
      </c>
      <c r="H99" s="9"/>
      <c r="I99" s="10" t="s">
        <v>12</v>
      </c>
      <c r="J99" s="10" t="s">
        <v>13</v>
      </c>
      <c r="K99" s="10" t="s">
        <v>14</v>
      </c>
      <c r="L99" s="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3" t="s">
        <v>155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">
        <v>1.0</v>
      </c>
      <c r="B101" s="19" t="s">
        <v>21</v>
      </c>
      <c r="C101" s="19" t="s">
        <v>120</v>
      </c>
      <c r="D101" s="16">
        <v>42580.0</v>
      </c>
      <c r="E101" s="28">
        <f t="shared" ref="E101:E103" si="22">DATEDIF(D101,"29.01.2023","y")</f>
        <v>6</v>
      </c>
      <c r="F101" s="14" t="s">
        <v>151</v>
      </c>
      <c r="G101" s="19" t="s">
        <v>24</v>
      </c>
      <c r="H101" s="14">
        <v>5.0</v>
      </c>
      <c r="I101" s="29">
        <v>0.004930555555555605</v>
      </c>
      <c r="J101" s="29">
        <f t="shared" ref="J101:J103" si="23">I101-$I$101</f>
        <v>0</v>
      </c>
      <c r="K101" s="30">
        <f t="shared" ref="K101:K103" si="24">I101/1</f>
        <v>0.004930555556</v>
      </c>
      <c r="L101" s="22" t="s">
        <v>20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4">
        <v>2.0</v>
      </c>
      <c r="B102" s="19" t="s">
        <v>73</v>
      </c>
      <c r="C102" s="19" t="s">
        <v>156</v>
      </c>
      <c r="D102" s="16">
        <v>41600.0</v>
      </c>
      <c r="E102" s="17">
        <f t="shared" si="22"/>
        <v>9</v>
      </c>
      <c r="F102" s="18" t="s">
        <v>151</v>
      </c>
      <c r="G102" s="19" t="s">
        <v>19</v>
      </c>
      <c r="H102" s="14">
        <v>2.0</v>
      </c>
      <c r="I102" s="20">
        <v>0.005358796296296375</v>
      </c>
      <c r="J102" s="20">
        <f t="shared" si="23"/>
        <v>0.0004282407407</v>
      </c>
      <c r="K102" s="21">
        <f t="shared" si="24"/>
        <v>0.005358796296</v>
      </c>
      <c r="L102" s="23" t="s">
        <v>25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4">
        <v>3.0</v>
      </c>
      <c r="B103" s="19" t="s">
        <v>157</v>
      </c>
      <c r="C103" s="19" t="s">
        <v>17</v>
      </c>
      <c r="D103" s="16">
        <v>42239.0</v>
      </c>
      <c r="E103" s="17">
        <f t="shared" si="22"/>
        <v>7</v>
      </c>
      <c r="F103" s="18" t="s">
        <v>151</v>
      </c>
      <c r="G103" s="19" t="s">
        <v>24</v>
      </c>
      <c r="H103" s="14">
        <v>3.0</v>
      </c>
      <c r="I103" s="20">
        <v>0.005694444444444446</v>
      </c>
      <c r="J103" s="20">
        <f t="shared" si="23"/>
        <v>0.0007638888889</v>
      </c>
      <c r="K103" s="21">
        <f t="shared" si="24"/>
        <v>0.005694444444</v>
      </c>
      <c r="L103" s="24" t="s">
        <v>29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3" t="s">
        <v>158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4">
        <v>1.0</v>
      </c>
      <c r="B105" s="19" t="s">
        <v>159</v>
      </c>
      <c r="C105" s="19" t="s">
        <v>160</v>
      </c>
      <c r="D105" s="16">
        <v>41579.0</v>
      </c>
      <c r="E105" s="28">
        <f>DATEDIF(D105,"29.01.2023","y")</f>
        <v>9</v>
      </c>
      <c r="F105" s="14" t="s">
        <v>161</v>
      </c>
      <c r="G105" s="19" t="s">
        <v>19</v>
      </c>
      <c r="H105" s="14">
        <v>1.0</v>
      </c>
      <c r="I105" s="29">
        <v>0.004166666666666707</v>
      </c>
      <c r="J105" s="29">
        <f>I105-$I$105</f>
        <v>0</v>
      </c>
      <c r="K105" s="30">
        <f>I105/1</f>
        <v>0.004166666667</v>
      </c>
      <c r="L105" s="22" t="s">
        <v>20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1"/>
      <c r="B269" s="4"/>
      <c r="C269" s="4"/>
      <c r="D269" s="42"/>
      <c r="E269" s="4"/>
      <c r="F269" s="4"/>
      <c r="G269" s="4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1"/>
      <c r="B270" s="4"/>
      <c r="C270" s="4"/>
      <c r="D270" s="42"/>
      <c r="E270" s="4"/>
      <c r="F270" s="4"/>
      <c r="G270" s="4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1"/>
      <c r="B271" s="4"/>
      <c r="C271" s="4"/>
      <c r="D271" s="42"/>
      <c r="E271" s="4"/>
      <c r="F271" s="4"/>
      <c r="G271" s="4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1"/>
      <c r="B272" s="4"/>
      <c r="C272" s="4"/>
      <c r="D272" s="42"/>
      <c r="E272" s="4"/>
      <c r="F272" s="4"/>
      <c r="G272" s="4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1"/>
      <c r="B273" s="4"/>
      <c r="C273" s="4"/>
      <c r="D273" s="42"/>
      <c r="E273" s="4"/>
      <c r="F273" s="4"/>
      <c r="G273" s="4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1"/>
      <c r="B274" s="4"/>
      <c r="C274" s="4"/>
      <c r="D274" s="42"/>
      <c r="E274" s="4"/>
      <c r="F274" s="4"/>
      <c r="G274" s="4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1"/>
      <c r="B275" s="4"/>
      <c r="C275" s="4"/>
      <c r="D275" s="42"/>
      <c r="E275" s="4"/>
      <c r="F275" s="4"/>
      <c r="G275" s="4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1"/>
      <c r="B276" s="4"/>
      <c r="C276" s="4"/>
      <c r="D276" s="42"/>
      <c r="E276" s="4"/>
      <c r="F276" s="4"/>
      <c r="G276" s="4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1"/>
      <c r="B277" s="4"/>
      <c r="C277" s="4"/>
      <c r="D277" s="42"/>
      <c r="E277" s="4"/>
      <c r="F277" s="4"/>
      <c r="G277" s="4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1"/>
      <c r="B278" s="4"/>
      <c r="C278" s="4"/>
      <c r="D278" s="42"/>
      <c r="E278" s="4"/>
      <c r="F278" s="4"/>
      <c r="G278" s="4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1"/>
      <c r="B279" s="4"/>
      <c r="C279" s="4"/>
      <c r="D279" s="42"/>
      <c r="E279" s="4"/>
      <c r="F279" s="4"/>
      <c r="G279" s="4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1"/>
      <c r="B280" s="4"/>
      <c r="C280" s="4"/>
      <c r="D280" s="42"/>
      <c r="E280" s="4"/>
      <c r="F280" s="4"/>
      <c r="G280" s="4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1"/>
      <c r="B281" s="4"/>
      <c r="C281" s="4"/>
      <c r="D281" s="42"/>
      <c r="E281" s="4"/>
      <c r="F281" s="4"/>
      <c r="G281" s="4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1"/>
      <c r="B282" s="4"/>
      <c r="C282" s="4"/>
      <c r="D282" s="42"/>
      <c r="E282" s="4"/>
      <c r="F282" s="4"/>
      <c r="G282" s="4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1"/>
      <c r="B283" s="4"/>
      <c r="C283" s="4"/>
      <c r="D283" s="42"/>
      <c r="E283" s="4"/>
      <c r="F283" s="4"/>
      <c r="G283" s="4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1"/>
      <c r="B284" s="4"/>
      <c r="C284" s="4"/>
      <c r="D284" s="42"/>
      <c r="E284" s="4"/>
      <c r="F284" s="4"/>
      <c r="G284" s="4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1"/>
      <c r="B285" s="4"/>
      <c r="C285" s="4"/>
      <c r="D285" s="42"/>
      <c r="E285" s="4"/>
      <c r="F285" s="4"/>
      <c r="G285" s="4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1"/>
      <c r="B286" s="4"/>
      <c r="C286" s="4"/>
      <c r="D286" s="42"/>
      <c r="E286" s="4"/>
      <c r="F286" s="4"/>
      <c r="G286" s="4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1"/>
      <c r="B287" s="4"/>
      <c r="C287" s="4"/>
      <c r="D287" s="42"/>
      <c r="E287" s="4"/>
      <c r="F287" s="4"/>
      <c r="G287" s="4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1"/>
      <c r="B288" s="4"/>
      <c r="C288" s="4"/>
      <c r="D288" s="42"/>
      <c r="E288" s="4"/>
      <c r="F288" s="4"/>
      <c r="G288" s="4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1"/>
      <c r="B289" s="4"/>
      <c r="C289" s="4"/>
      <c r="D289" s="42"/>
      <c r="E289" s="4"/>
      <c r="F289" s="4"/>
      <c r="G289" s="4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1"/>
      <c r="B290" s="4"/>
      <c r="C290" s="4"/>
      <c r="D290" s="42"/>
      <c r="E290" s="4"/>
      <c r="F290" s="4"/>
      <c r="G290" s="4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1"/>
      <c r="B291" s="4"/>
      <c r="C291" s="4"/>
      <c r="D291" s="42"/>
      <c r="E291" s="4"/>
      <c r="F291" s="4"/>
      <c r="G291" s="4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1"/>
      <c r="B292" s="4"/>
      <c r="C292" s="4"/>
      <c r="D292" s="42"/>
      <c r="E292" s="4"/>
      <c r="F292" s="4"/>
      <c r="G292" s="4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1"/>
      <c r="B293" s="4"/>
      <c r="C293" s="4"/>
      <c r="D293" s="42"/>
      <c r="E293" s="4"/>
      <c r="F293" s="4"/>
      <c r="G293" s="4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1"/>
      <c r="B294" s="4"/>
      <c r="C294" s="4"/>
      <c r="D294" s="42"/>
      <c r="E294" s="4"/>
      <c r="F294" s="4"/>
      <c r="G294" s="4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1"/>
      <c r="B295" s="4"/>
      <c r="C295" s="4"/>
      <c r="D295" s="42"/>
      <c r="E295" s="4"/>
      <c r="F295" s="4"/>
      <c r="G295" s="4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1"/>
      <c r="B296" s="4"/>
      <c r="C296" s="4"/>
      <c r="D296" s="42"/>
      <c r="E296" s="4"/>
      <c r="F296" s="4"/>
      <c r="G296" s="4"/>
      <c r="H296" s="4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1"/>
      <c r="B297" s="4"/>
      <c r="C297" s="4"/>
      <c r="D297" s="42"/>
      <c r="E297" s="4"/>
      <c r="F297" s="4"/>
      <c r="G297" s="4"/>
      <c r="H297" s="4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1"/>
      <c r="B298" s="4"/>
      <c r="C298" s="4"/>
      <c r="D298" s="42"/>
      <c r="E298" s="4"/>
      <c r="F298" s="4"/>
      <c r="G298" s="4"/>
      <c r="H298" s="4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1"/>
      <c r="B299" s="4"/>
      <c r="C299" s="4"/>
      <c r="D299" s="42"/>
      <c r="E299" s="4"/>
      <c r="F299" s="4"/>
      <c r="G299" s="4"/>
      <c r="H299" s="4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1"/>
      <c r="B300" s="4"/>
      <c r="C300" s="4"/>
      <c r="D300" s="42"/>
      <c r="E300" s="4"/>
      <c r="F300" s="4"/>
      <c r="G300" s="4"/>
      <c r="H300" s="4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1"/>
      <c r="B301" s="4"/>
      <c r="C301" s="4"/>
      <c r="D301" s="42"/>
      <c r="E301" s="4"/>
      <c r="F301" s="4"/>
      <c r="G301" s="4"/>
      <c r="H301" s="4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1"/>
      <c r="B302" s="4"/>
      <c r="C302" s="4"/>
      <c r="D302" s="42"/>
      <c r="E302" s="4"/>
      <c r="F302" s="4"/>
      <c r="G302" s="4"/>
      <c r="H302" s="4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1"/>
      <c r="B303" s="4"/>
      <c r="C303" s="4"/>
      <c r="D303" s="42"/>
      <c r="E303" s="4"/>
      <c r="F303" s="4"/>
      <c r="G303" s="4"/>
      <c r="H303" s="4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1"/>
      <c r="B304" s="4"/>
      <c r="C304" s="4"/>
      <c r="D304" s="42"/>
      <c r="E304" s="4"/>
      <c r="F304" s="4"/>
      <c r="G304" s="4"/>
      <c r="H304" s="4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1"/>
      <c r="B305" s="4"/>
      <c r="C305" s="4"/>
      <c r="D305" s="42"/>
      <c r="E305" s="4"/>
      <c r="F305" s="4"/>
      <c r="G305" s="4"/>
      <c r="H305" s="4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L62:L63"/>
    <mergeCell ref="A64:L64"/>
    <mergeCell ref="A79:L79"/>
    <mergeCell ref="A89:L89"/>
    <mergeCell ref="A90:L90"/>
    <mergeCell ref="A91:A92"/>
    <mergeCell ref="H91:H92"/>
    <mergeCell ref="L91:L92"/>
    <mergeCell ref="A93:L93"/>
    <mergeCell ref="A96:L96"/>
    <mergeCell ref="A97:L97"/>
    <mergeCell ref="A98:A99"/>
    <mergeCell ref="B98:G98"/>
    <mergeCell ref="H98:H99"/>
    <mergeCell ref="A1:L1"/>
    <mergeCell ref="A2:A3"/>
    <mergeCell ref="B2:G2"/>
    <mergeCell ref="H2:H3"/>
    <mergeCell ref="I2:K2"/>
    <mergeCell ref="L2:L3"/>
    <mergeCell ref="A4:L4"/>
    <mergeCell ref="A15:L15"/>
    <mergeCell ref="A19:L19"/>
    <mergeCell ref="A20:L20"/>
    <mergeCell ref="A21:A22"/>
    <mergeCell ref="H21:H22"/>
    <mergeCell ref="I21:K21"/>
    <mergeCell ref="L21:L22"/>
    <mergeCell ref="B62:G62"/>
    <mergeCell ref="I62:K62"/>
    <mergeCell ref="B21:G21"/>
    <mergeCell ref="A23:L23"/>
    <mergeCell ref="A46:L46"/>
    <mergeCell ref="A60:L60"/>
    <mergeCell ref="A61:L61"/>
    <mergeCell ref="A62:A63"/>
    <mergeCell ref="H62:H63"/>
    <mergeCell ref="B91:G91"/>
    <mergeCell ref="I91:K91"/>
    <mergeCell ref="I98:K98"/>
    <mergeCell ref="L98:L99"/>
    <mergeCell ref="A100:L100"/>
    <mergeCell ref="A104:L104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25.71"/>
    <col customWidth="1" min="13" max="26" width="9.14"/>
  </cols>
  <sheetData>
    <row r="1">
      <c r="A1" s="43" t="s">
        <v>624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165</v>
      </c>
      <c r="C5" s="15" t="s">
        <v>79</v>
      </c>
      <c r="D5" s="16">
        <v>27116.0</v>
      </c>
      <c r="E5" s="17">
        <f t="shared" ref="E5:E10" si="1">DATEDIF(D5,"02.12.2023","y")</f>
        <v>49</v>
      </c>
      <c r="F5" s="44" t="s">
        <v>57</v>
      </c>
      <c r="G5" s="19" t="s">
        <v>24</v>
      </c>
      <c r="H5" s="14">
        <v>204.0</v>
      </c>
      <c r="I5" s="20">
        <v>0.08408564814814816</v>
      </c>
      <c r="J5" s="20">
        <f t="shared" ref="J5:J6" si="2">I5-$I$5</f>
        <v>0</v>
      </c>
      <c r="K5" s="21">
        <f t="shared" ref="K5:K9" si="3">I5/21</f>
        <v>0.004004078483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625</v>
      </c>
      <c r="C6" s="15" t="s">
        <v>17</v>
      </c>
      <c r="D6" s="16">
        <v>29018.0</v>
      </c>
      <c r="E6" s="17">
        <f t="shared" si="1"/>
        <v>44</v>
      </c>
      <c r="F6" s="44" t="s">
        <v>18</v>
      </c>
      <c r="G6" s="19" t="s">
        <v>24</v>
      </c>
      <c r="H6" s="14">
        <v>210.0</v>
      </c>
      <c r="I6" s="20">
        <v>0.08964120370370371</v>
      </c>
      <c r="J6" s="20">
        <f t="shared" si="2"/>
        <v>0.005555555556</v>
      </c>
      <c r="K6" s="21">
        <f t="shared" si="3"/>
        <v>0.004268628748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 t="s">
        <v>597</v>
      </c>
      <c r="B7" s="15" t="s">
        <v>626</v>
      </c>
      <c r="C7" s="15" t="s">
        <v>277</v>
      </c>
      <c r="D7" s="16">
        <v>31506.0</v>
      </c>
      <c r="E7" s="17">
        <f t="shared" si="1"/>
        <v>37</v>
      </c>
      <c r="F7" s="44" t="s">
        <v>23</v>
      </c>
      <c r="G7" s="19" t="s">
        <v>627</v>
      </c>
      <c r="H7" s="14">
        <v>205.0</v>
      </c>
      <c r="I7" s="20">
        <v>0.07523148148148148</v>
      </c>
      <c r="J7" s="20"/>
      <c r="K7" s="21">
        <f t="shared" si="3"/>
        <v>0.003582451499</v>
      </c>
      <c r="L7" s="50" t="s">
        <v>628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 t="s">
        <v>597</v>
      </c>
      <c r="B8" s="15" t="s">
        <v>629</v>
      </c>
      <c r="C8" s="15" t="s">
        <v>164</v>
      </c>
      <c r="D8" s="16">
        <v>27870.0</v>
      </c>
      <c r="E8" s="17">
        <f t="shared" si="1"/>
        <v>47</v>
      </c>
      <c r="F8" s="44" t="s">
        <v>57</v>
      </c>
      <c r="G8" s="19" t="s">
        <v>24</v>
      </c>
      <c r="H8" s="14">
        <v>208.0</v>
      </c>
      <c r="I8" s="20">
        <v>0.08289351851851852</v>
      </c>
      <c r="J8" s="20"/>
      <c r="K8" s="21">
        <f t="shared" si="3"/>
        <v>0.003947310406</v>
      </c>
      <c r="L8" s="50" t="s">
        <v>630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 t="s">
        <v>597</v>
      </c>
      <c r="B9" s="15" t="s">
        <v>631</v>
      </c>
      <c r="C9" s="15" t="s">
        <v>232</v>
      </c>
      <c r="D9" s="16">
        <v>26597.0</v>
      </c>
      <c r="E9" s="17">
        <f t="shared" si="1"/>
        <v>51</v>
      </c>
      <c r="F9" s="44" t="s">
        <v>173</v>
      </c>
      <c r="G9" s="19" t="s">
        <v>632</v>
      </c>
      <c r="H9" s="14">
        <v>206.0</v>
      </c>
      <c r="I9" s="20">
        <v>0.10890046296296296</v>
      </c>
      <c r="J9" s="20"/>
      <c r="K9" s="21">
        <f t="shared" si="3"/>
        <v>0.005185736332</v>
      </c>
      <c r="L9" s="50" t="s">
        <v>633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4"/>
      <c r="B10" s="55" t="s">
        <v>634</v>
      </c>
      <c r="C10" s="55" t="s">
        <v>88</v>
      </c>
      <c r="D10" s="56">
        <v>35952.0</v>
      </c>
      <c r="E10" s="57">
        <f t="shared" si="1"/>
        <v>25</v>
      </c>
      <c r="F10" s="58" t="s">
        <v>23</v>
      </c>
      <c r="G10" s="59" t="s">
        <v>24</v>
      </c>
      <c r="H10" s="54"/>
      <c r="I10" s="60" t="s">
        <v>91</v>
      </c>
      <c r="J10" s="60"/>
      <c r="K10" s="61"/>
      <c r="L10" s="6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0" t="s">
        <v>43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1.0</v>
      </c>
      <c r="B12" s="15" t="s">
        <v>635</v>
      </c>
      <c r="C12" s="15" t="s">
        <v>262</v>
      </c>
      <c r="D12" s="16">
        <v>32946.0</v>
      </c>
      <c r="E12" s="17">
        <f t="shared" ref="E12:E13" si="4">DATEDIF(D12,"02.12.2023","y")</f>
        <v>33</v>
      </c>
      <c r="F12" s="44" t="s">
        <v>49</v>
      </c>
      <c r="G12" s="19" t="s">
        <v>24</v>
      </c>
      <c r="H12" s="14">
        <v>209.0</v>
      </c>
      <c r="I12" s="20">
        <v>0.10980324074074073</v>
      </c>
      <c r="J12" s="20">
        <f>I12-$I$12</f>
        <v>0</v>
      </c>
      <c r="K12" s="21">
        <f>I12/21</f>
        <v>0.00522872575</v>
      </c>
      <c r="L12" s="22" t="s">
        <v>20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4"/>
      <c r="B13" s="55" t="s">
        <v>636</v>
      </c>
      <c r="C13" s="55" t="s">
        <v>200</v>
      </c>
      <c r="D13" s="56">
        <v>32320.0</v>
      </c>
      <c r="E13" s="57">
        <f t="shared" si="4"/>
        <v>35</v>
      </c>
      <c r="F13" s="58" t="s">
        <v>49</v>
      </c>
      <c r="G13" s="59" t="s">
        <v>19</v>
      </c>
      <c r="H13" s="54"/>
      <c r="I13" s="60" t="s">
        <v>91</v>
      </c>
      <c r="J13" s="60"/>
      <c r="K13" s="61"/>
      <c r="L13" s="6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39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3" t="s">
        <v>637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5" t="s">
        <v>1</v>
      </c>
      <c r="B16" s="7" t="s">
        <v>2</v>
      </c>
      <c r="C16" s="2"/>
      <c r="D16" s="2"/>
      <c r="E16" s="2"/>
      <c r="F16" s="2"/>
      <c r="G16" s="3"/>
      <c r="H16" s="5" t="s">
        <v>3</v>
      </c>
      <c r="I16" s="7" t="s">
        <v>4</v>
      </c>
      <c r="J16" s="2"/>
      <c r="K16" s="3"/>
      <c r="L16" s="5" t="s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9"/>
      <c r="B17" s="10" t="s">
        <v>6</v>
      </c>
      <c r="C17" s="11" t="s">
        <v>7</v>
      </c>
      <c r="D17" s="12" t="s">
        <v>8</v>
      </c>
      <c r="E17" s="11" t="s">
        <v>9</v>
      </c>
      <c r="F17" s="11" t="s">
        <v>10</v>
      </c>
      <c r="G17" s="10" t="s">
        <v>11</v>
      </c>
      <c r="H17" s="9"/>
      <c r="I17" s="10" t="s">
        <v>12</v>
      </c>
      <c r="J17" s="10" t="s">
        <v>13</v>
      </c>
      <c r="K17" s="10" t="s">
        <v>14</v>
      </c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3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>
        <v>1.0</v>
      </c>
      <c r="B19" s="15" t="s">
        <v>398</v>
      </c>
      <c r="C19" s="15" t="s">
        <v>399</v>
      </c>
      <c r="D19" s="16">
        <v>30081.0</v>
      </c>
      <c r="E19" s="17">
        <f t="shared" ref="E19:E35" si="5">DATEDIF(D19,"02.12.2023","y")</f>
        <v>41</v>
      </c>
      <c r="F19" s="44" t="s">
        <v>18</v>
      </c>
      <c r="G19" s="19" t="s">
        <v>24</v>
      </c>
      <c r="H19" s="14">
        <v>62.0</v>
      </c>
      <c r="I19" s="20">
        <v>0.04340277777777778</v>
      </c>
      <c r="J19" s="20">
        <f t="shared" ref="J19:J29" si="6">I19-$I$19</f>
        <v>0</v>
      </c>
      <c r="K19" s="21">
        <f t="shared" ref="K19:K33" si="7">I19/10.5</f>
        <v>0.004133597884</v>
      </c>
      <c r="L19" s="22" t="s">
        <v>20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>
        <v>2.0</v>
      </c>
      <c r="B20" s="15" t="s">
        <v>393</v>
      </c>
      <c r="C20" s="15" t="s">
        <v>59</v>
      </c>
      <c r="D20" s="16">
        <v>31750.0</v>
      </c>
      <c r="E20" s="17">
        <f t="shared" si="5"/>
        <v>36</v>
      </c>
      <c r="F20" s="44" t="s">
        <v>23</v>
      </c>
      <c r="G20" s="19" t="s">
        <v>24</v>
      </c>
      <c r="H20" s="14">
        <v>105.0</v>
      </c>
      <c r="I20" s="20">
        <v>0.04548611111111111</v>
      </c>
      <c r="J20" s="20">
        <f t="shared" si="6"/>
        <v>0.002083333333</v>
      </c>
      <c r="K20" s="21">
        <f t="shared" si="7"/>
        <v>0.004332010582</v>
      </c>
      <c r="L20" s="23" t="s">
        <v>25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>
        <v>3.0</v>
      </c>
      <c r="B21" s="15" t="s">
        <v>638</v>
      </c>
      <c r="C21" s="15" t="s">
        <v>35</v>
      </c>
      <c r="D21" s="16">
        <v>29122.0</v>
      </c>
      <c r="E21" s="17">
        <f t="shared" si="5"/>
        <v>44</v>
      </c>
      <c r="F21" s="44" t="s">
        <v>18</v>
      </c>
      <c r="G21" s="19" t="s">
        <v>19</v>
      </c>
      <c r="H21" s="14">
        <v>101.0</v>
      </c>
      <c r="I21" s="20">
        <v>0.045752314814814815</v>
      </c>
      <c r="J21" s="20">
        <f t="shared" si="6"/>
        <v>0.002349537037</v>
      </c>
      <c r="K21" s="21">
        <f t="shared" si="7"/>
        <v>0.004357363316</v>
      </c>
      <c r="L21" s="24" t="s">
        <v>29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>
        <v>4.0</v>
      </c>
      <c r="B22" s="15" t="s">
        <v>639</v>
      </c>
      <c r="C22" s="15" t="s">
        <v>640</v>
      </c>
      <c r="D22" s="16">
        <v>28479.0</v>
      </c>
      <c r="E22" s="17">
        <f t="shared" si="5"/>
        <v>45</v>
      </c>
      <c r="F22" s="44" t="s">
        <v>57</v>
      </c>
      <c r="G22" s="19" t="s">
        <v>641</v>
      </c>
      <c r="H22" s="14">
        <v>110.0</v>
      </c>
      <c r="I22" s="20">
        <v>0.048726851851851855</v>
      </c>
      <c r="J22" s="20">
        <f t="shared" si="6"/>
        <v>0.005324074074</v>
      </c>
      <c r="K22" s="21">
        <f t="shared" si="7"/>
        <v>0.004640652557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5.0</v>
      </c>
      <c r="B23" s="15" t="s">
        <v>642</v>
      </c>
      <c r="C23" s="15" t="s">
        <v>17</v>
      </c>
      <c r="D23" s="16">
        <v>32632.0</v>
      </c>
      <c r="E23" s="17">
        <f t="shared" si="5"/>
        <v>34</v>
      </c>
      <c r="F23" s="44" t="s">
        <v>28</v>
      </c>
      <c r="G23" s="19" t="s">
        <v>19</v>
      </c>
      <c r="H23" s="14">
        <v>102.0</v>
      </c>
      <c r="I23" s="20">
        <v>0.04984953703703704</v>
      </c>
      <c r="J23" s="20">
        <f t="shared" si="6"/>
        <v>0.006446759259</v>
      </c>
      <c r="K23" s="21">
        <f t="shared" si="7"/>
        <v>0.004747574956</v>
      </c>
      <c r="L23" s="50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6.0</v>
      </c>
      <c r="B24" s="15" t="s">
        <v>643</v>
      </c>
      <c r="C24" s="15" t="s">
        <v>644</v>
      </c>
      <c r="D24" s="16">
        <v>30009.0</v>
      </c>
      <c r="E24" s="17">
        <f t="shared" si="5"/>
        <v>41</v>
      </c>
      <c r="F24" s="44" t="s">
        <v>18</v>
      </c>
      <c r="G24" s="19" t="s">
        <v>24</v>
      </c>
      <c r="H24" s="14">
        <v>109.0</v>
      </c>
      <c r="I24" s="20">
        <v>0.05736111111111111</v>
      </c>
      <c r="J24" s="20">
        <f t="shared" si="6"/>
        <v>0.01395833333</v>
      </c>
      <c r="K24" s="21">
        <f t="shared" si="7"/>
        <v>0.005462962963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7.0</v>
      </c>
      <c r="B25" s="15" t="s">
        <v>645</v>
      </c>
      <c r="C25" s="15" t="s">
        <v>22</v>
      </c>
      <c r="D25" s="16">
        <v>31091.0</v>
      </c>
      <c r="E25" s="17">
        <f t="shared" si="5"/>
        <v>38</v>
      </c>
      <c r="F25" s="44" t="s">
        <v>23</v>
      </c>
      <c r="G25" s="19" t="s">
        <v>19</v>
      </c>
      <c r="H25" s="14">
        <v>112.0</v>
      </c>
      <c r="I25" s="20">
        <v>0.05893518518518518</v>
      </c>
      <c r="J25" s="20">
        <f t="shared" si="6"/>
        <v>0.01553240741</v>
      </c>
      <c r="K25" s="21">
        <f t="shared" si="7"/>
        <v>0.00561287478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8.0</v>
      </c>
      <c r="B26" s="15" t="s">
        <v>646</v>
      </c>
      <c r="C26" s="15" t="s">
        <v>33</v>
      </c>
      <c r="D26" s="16">
        <v>17957.0</v>
      </c>
      <c r="E26" s="17">
        <f t="shared" si="5"/>
        <v>74</v>
      </c>
      <c r="F26" s="44" t="s">
        <v>647</v>
      </c>
      <c r="G26" s="19" t="s">
        <v>632</v>
      </c>
      <c r="H26" s="14">
        <v>111.0</v>
      </c>
      <c r="I26" s="20">
        <v>0.05907407407407408</v>
      </c>
      <c r="J26" s="20">
        <f t="shared" si="6"/>
        <v>0.0156712963</v>
      </c>
      <c r="K26" s="21">
        <f t="shared" si="7"/>
        <v>0.005626102293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9.0</v>
      </c>
      <c r="B27" s="15" t="s">
        <v>648</v>
      </c>
      <c r="C27" s="15" t="s">
        <v>69</v>
      </c>
      <c r="D27" s="16">
        <v>29891.0</v>
      </c>
      <c r="E27" s="17">
        <f t="shared" si="5"/>
        <v>42</v>
      </c>
      <c r="F27" s="44" t="s">
        <v>18</v>
      </c>
      <c r="G27" s="19" t="s">
        <v>24</v>
      </c>
      <c r="H27" s="14">
        <v>115.0</v>
      </c>
      <c r="I27" s="20">
        <v>0.0619212962962963</v>
      </c>
      <c r="J27" s="20">
        <f t="shared" si="6"/>
        <v>0.01851851852</v>
      </c>
      <c r="K27" s="21">
        <f t="shared" si="7"/>
        <v>0.005897266314</v>
      </c>
      <c r="L27" s="50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10.0</v>
      </c>
      <c r="B28" s="15" t="s">
        <v>649</v>
      </c>
      <c r="C28" s="15" t="s">
        <v>65</v>
      </c>
      <c r="D28" s="16">
        <v>28491.0</v>
      </c>
      <c r="E28" s="17">
        <f t="shared" si="5"/>
        <v>45</v>
      </c>
      <c r="F28" s="44" t="s">
        <v>57</v>
      </c>
      <c r="G28" s="19" t="s">
        <v>24</v>
      </c>
      <c r="H28" s="14">
        <v>116.0</v>
      </c>
      <c r="I28" s="20">
        <v>0.06354166666666666</v>
      </c>
      <c r="J28" s="20">
        <f t="shared" si="6"/>
        <v>0.02013888889</v>
      </c>
      <c r="K28" s="21">
        <f t="shared" si="7"/>
        <v>0.006051587302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11.0</v>
      </c>
      <c r="B29" s="15" t="s">
        <v>650</v>
      </c>
      <c r="C29" s="15" t="s">
        <v>383</v>
      </c>
      <c r="D29" s="16">
        <v>30707.0</v>
      </c>
      <c r="E29" s="17">
        <f t="shared" si="5"/>
        <v>39</v>
      </c>
      <c r="F29" s="44" t="s">
        <v>23</v>
      </c>
      <c r="G29" s="19" t="s">
        <v>19</v>
      </c>
      <c r="H29" s="14">
        <v>106.0</v>
      </c>
      <c r="I29" s="20">
        <v>0.06358796296296297</v>
      </c>
      <c r="J29" s="20">
        <f t="shared" si="6"/>
        <v>0.02018518519</v>
      </c>
      <c r="K29" s="21">
        <f t="shared" si="7"/>
        <v>0.006055996473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 t="s">
        <v>597</v>
      </c>
      <c r="B30" s="15" t="s">
        <v>135</v>
      </c>
      <c r="C30" s="15" t="s">
        <v>136</v>
      </c>
      <c r="D30" s="16">
        <v>29266.0</v>
      </c>
      <c r="E30" s="17">
        <f t="shared" si="5"/>
        <v>43</v>
      </c>
      <c r="F30" s="44" t="s">
        <v>18</v>
      </c>
      <c r="G30" s="19" t="s">
        <v>19</v>
      </c>
      <c r="H30" s="14">
        <v>202.0</v>
      </c>
      <c r="I30" s="20">
        <v>0.05393518518518519</v>
      </c>
      <c r="J30" s="20"/>
      <c r="K30" s="21">
        <f t="shared" si="7"/>
        <v>0.005136684303</v>
      </c>
      <c r="L30" s="50" t="s">
        <v>607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 t="s">
        <v>597</v>
      </c>
      <c r="B31" s="15" t="s">
        <v>34</v>
      </c>
      <c r="C31" s="15" t="s">
        <v>35</v>
      </c>
      <c r="D31" s="16">
        <v>31681.0</v>
      </c>
      <c r="E31" s="17">
        <f t="shared" si="5"/>
        <v>37</v>
      </c>
      <c r="F31" s="44" t="s">
        <v>23</v>
      </c>
      <c r="G31" s="19" t="s">
        <v>19</v>
      </c>
      <c r="H31" s="14">
        <v>207.0</v>
      </c>
      <c r="I31" s="20">
        <v>0.06180555555555556</v>
      </c>
      <c r="J31" s="20"/>
      <c r="K31" s="21">
        <f t="shared" si="7"/>
        <v>0.005886243386</v>
      </c>
      <c r="L31" s="50" t="s">
        <v>607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 t="s">
        <v>597</v>
      </c>
      <c r="B32" s="15" t="s">
        <v>615</v>
      </c>
      <c r="C32" s="15" t="s">
        <v>406</v>
      </c>
      <c r="D32" s="16">
        <v>28413.0</v>
      </c>
      <c r="E32" s="17">
        <f t="shared" si="5"/>
        <v>46</v>
      </c>
      <c r="F32" s="44" t="s">
        <v>57</v>
      </c>
      <c r="G32" s="19" t="s">
        <v>19</v>
      </c>
      <c r="H32" s="14">
        <v>60.0</v>
      </c>
      <c r="I32" s="20">
        <v>0.06527777777777778</v>
      </c>
      <c r="J32" s="20"/>
      <c r="K32" s="21">
        <f t="shared" si="7"/>
        <v>0.006216931217</v>
      </c>
      <c r="L32" s="50" t="s">
        <v>607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 t="s">
        <v>597</v>
      </c>
      <c r="B33" s="15" t="s">
        <v>651</v>
      </c>
      <c r="C33" s="15" t="s">
        <v>652</v>
      </c>
      <c r="D33" s="16">
        <v>32025.0</v>
      </c>
      <c r="E33" s="17">
        <f t="shared" si="5"/>
        <v>36</v>
      </c>
      <c r="F33" s="44" t="s">
        <v>23</v>
      </c>
      <c r="G33" s="19" t="s">
        <v>24</v>
      </c>
      <c r="H33" s="14">
        <v>59.0</v>
      </c>
      <c r="I33" s="20">
        <v>0.06547453703703704</v>
      </c>
      <c r="J33" s="20"/>
      <c r="K33" s="21">
        <f t="shared" si="7"/>
        <v>0.006235670194</v>
      </c>
      <c r="L33" s="50" t="s">
        <v>607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54"/>
      <c r="B34" s="55" t="s">
        <v>653</v>
      </c>
      <c r="C34" s="55" t="s">
        <v>33</v>
      </c>
      <c r="D34" s="56">
        <v>32056.0</v>
      </c>
      <c r="E34" s="57">
        <f t="shared" si="5"/>
        <v>36</v>
      </c>
      <c r="F34" s="58" t="s">
        <v>23</v>
      </c>
      <c r="G34" s="59" t="s">
        <v>24</v>
      </c>
      <c r="H34" s="54"/>
      <c r="I34" s="60" t="s">
        <v>91</v>
      </c>
      <c r="J34" s="60"/>
      <c r="K34" s="61"/>
      <c r="L34" s="6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54"/>
      <c r="B35" s="55" t="s">
        <v>184</v>
      </c>
      <c r="C35" s="55" t="s">
        <v>185</v>
      </c>
      <c r="D35" s="56">
        <v>32225.0</v>
      </c>
      <c r="E35" s="57">
        <f t="shared" si="5"/>
        <v>35</v>
      </c>
      <c r="F35" s="58" t="s">
        <v>23</v>
      </c>
      <c r="G35" s="59" t="s">
        <v>19</v>
      </c>
      <c r="H35" s="54"/>
      <c r="I35" s="60" t="s">
        <v>91</v>
      </c>
      <c r="J35" s="60"/>
      <c r="K35" s="61"/>
      <c r="L35" s="6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0" t="s">
        <v>43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1.0</v>
      </c>
      <c r="B37" s="15" t="s">
        <v>431</v>
      </c>
      <c r="C37" s="15" t="s">
        <v>45</v>
      </c>
      <c r="D37" s="16">
        <v>30680.0</v>
      </c>
      <c r="E37" s="17">
        <f t="shared" ref="E37:E40" si="8">DATEDIF(D37,"02.12.2023","y")</f>
        <v>39</v>
      </c>
      <c r="F37" s="44" t="s">
        <v>46</v>
      </c>
      <c r="G37" s="19" t="s">
        <v>24</v>
      </c>
      <c r="H37" s="14">
        <v>113.0</v>
      </c>
      <c r="I37" s="20">
        <v>0.05734953703703704</v>
      </c>
      <c r="J37" s="20">
        <f t="shared" ref="J37:J39" si="9">I37-$I$37</f>
        <v>0</v>
      </c>
      <c r="K37" s="21">
        <f t="shared" ref="K37:K39" si="10">I37/10.5</f>
        <v>0.00546186067</v>
      </c>
      <c r="L37" s="22" t="s">
        <v>20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>
        <v>2.0</v>
      </c>
      <c r="B38" s="15" t="s">
        <v>610</v>
      </c>
      <c r="C38" s="15" t="s">
        <v>200</v>
      </c>
      <c r="D38" s="16">
        <v>33047.0</v>
      </c>
      <c r="E38" s="17">
        <f t="shared" si="8"/>
        <v>33</v>
      </c>
      <c r="F38" s="44" t="s">
        <v>49</v>
      </c>
      <c r="G38" s="19" t="s">
        <v>19</v>
      </c>
      <c r="H38" s="14">
        <v>108.0</v>
      </c>
      <c r="I38" s="20">
        <v>0.05885416666666667</v>
      </c>
      <c r="J38" s="20">
        <f t="shared" si="9"/>
        <v>0.00150462963</v>
      </c>
      <c r="K38" s="21">
        <f t="shared" si="10"/>
        <v>0.00560515873</v>
      </c>
      <c r="L38" s="23" t="s">
        <v>25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>
        <v>3.0</v>
      </c>
      <c r="B39" s="15" t="s">
        <v>259</v>
      </c>
      <c r="C39" s="15" t="s">
        <v>109</v>
      </c>
      <c r="D39" s="16">
        <v>27861.0</v>
      </c>
      <c r="E39" s="17">
        <f t="shared" si="8"/>
        <v>47</v>
      </c>
      <c r="F39" s="44" t="s">
        <v>99</v>
      </c>
      <c r="G39" s="19" t="s">
        <v>24</v>
      </c>
      <c r="H39" s="14">
        <v>117.0</v>
      </c>
      <c r="I39" s="20">
        <v>0.06521990740740741</v>
      </c>
      <c r="J39" s="20">
        <f t="shared" si="9"/>
        <v>0.00787037037</v>
      </c>
      <c r="K39" s="21">
        <f t="shared" si="10"/>
        <v>0.006211419753</v>
      </c>
      <c r="L39" s="24" t="s">
        <v>29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4"/>
      <c r="B40" s="55" t="s">
        <v>258</v>
      </c>
      <c r="C40" s="55" t="s">
        <v>103</v>
      </c>
      <c r="D40" s="56">
        <v>28256.0</v>
      </c>
      <c r="E40" s="57">
        <f t="shared" si="8"/>
        <v>46</v>
      </c>
      <c r="F40" s="58" t="s">
        <v>99</v>
      </c>
      <c r="G40" s="59" t="s">
        <v>24</v>
      </c>
      <c r="H40" s="54"/>
      <c r="I40" s="60" t="s">
        <v>91</v>
      </c>
      <c r="J40" s="60"/>
      <c r="K40" s="61"/>
      <c r="L40" s="6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3" t="s">
        <v>654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5" t="s">
        <v>1</v>
      </c>
      <c r="B43" s="7" t="s">
        <v>2</v>
      </c>
      <c r="C43" s="2"/>
      <c r="D43" s="2"/>
      <c r="E43" s="2"/>
      <c r="F43" s="2"/>
      <c r="G43" s="3"/>
      <c r="H43" s="5" t="s">
        <v>3</v>
      </c>
      <c r="I43" s="7" t="s">
        <v>4</v>
      </c>
      <c r="J43" s="2"/>
      <c r="K43" s="8"/>
      <c r="L43" s="5" t="s">
        <v>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9"/>
      <c r="B44" s="10" t="s">
        <v>6</v>
      </c>
      <c r="C44" s="11" t="s">
        <v>7</v>
      </c>
      <c r="D44" s="12" t="s">
        <v>8</v>
      </c>
      <c r="E44" s="11" t="s">
        <v>9</v>
      </c>
      <c r="F44" s="11" t="s">
        <v>10</v>
      </c>
      <c r="G44" s="10" t="s">
        <v>11</v>
      </c>
      <c r="H44" s="9"/>
      <c r="I44" s="10" t="s">
        <v>12</v>
      </c>
      <c r="J44" s="10" t="s">
        <v>13</v>
      </c>
      <c r="K44" s="10" t="s">
        <v>14</v>
      </c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3" t="s">
        <v>15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>
        <v>1.0</v>
      </c>
      <c r="B46" s="15" t="s">
        <v>605</v>
      </c>
      <c r="C46" s="15" t="s">
        <v>33</v>
      </c>
      <c r="D46" s="16">
        <v>31674.0</v>
      </c>
      <c r="E46" s="17">
        <f t="shared" ref="E46:E49" si="11">DATEDIF(D46,"02.12.2023","y")</f>
        <v>37</v>
      </c>
      <c r="F46" s="44" t="s">
        <v>23</v>
      </c>
      <c r="G46" s="19" t="s">
        <v>19</v>
      </c>
      <c r="H46" s="14">
        <v>54.0</v>
      </c>
      <c r="I46" s="20">
        <v>0.025405092592592594</v>
      </c>
      <c r="J46" s="29">
        <f t="shared" ref="J46:J47" si="12">I46-$I$46</f>
        <v>0</v>
      </c>
      <c r="K46" s="30">
        <f t="shared" ref="K46:K48" si="13">I46/5</f>
        <v>0.005081018519</v>
      </c>
      <c r="L46" s="22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2.0</v>
      </c>
      <c r="B47" s="15" t="s">
        <v>132</v>
      </c>
      <c r="C47" s="15" t="s">
        <v>27</v>
      </c>
      <c r="D47" s="16">
        <v>23443.0</v>
      </c>
      <c r="E47" s="17">
        <f t="shared" si="11"/>
        <v>59</v>
      </c>
      <c r="F47" s="44" t="s">
        <v>133</v>
      </c>
      <c r="G47" s="19" t="s">
        <v>19</v>
      </c>
      <c r="H47" s="14">
        <v>57.0</v>
      </c>
      <c r="I47" s="20">
        <v>0.04756944444444444</v>
      </c>
      <c r="J47" s="29">
        <f t="shared" si="12"/>
        <v>0.02216435185</v>
      </c>
      <c r="K47" s="30">
        <f t="shared" si="13"/>
        <v>0.009513888889</v>
      </c>
      <c r="L47" s="23" t="s">
        <v>25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 t="s">
        <v>597</v>
      </c>
      <c r="B48" s="15" t="s">
        <v>80</v>
      </c>
      <c r="C48" s="15" t="s">
        <v>17</v>
      </c>
      <c r="D48" s="16">
        <v>29285.0</v>
      </c>
      <c r="E48" s="17">
        <f t="shared" si="11"/>
        <v>43</v>
      </c>
      <c r="F48" s="44" t="s">
        <v>18</v>
      </c>
      <c r="G48" s="19" t="s">
        <v>19</v>
      </c>
      <c r="H48" s="14">
        <v>114.0</v>
      </c>
      <c r="I48" s="20">
        <v>0.03277777777777778</v>
      </c>
      <c r="J48" s="29"/>
      <c r="K48" s="30">
        <f t="shared" si="13"/>
        <v>0.006555555556</v>
      </c>
      <c r="L48" s="50" t="s">
        <v>607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54"/>
      <c r="B49" s="55" t="s">
        <v>655</v>
      </c>
      <c r="C49" s="55" t="s">
        <v>33</v>
      </c>
      <c r="D49" s="56">
        <v>24402.0</v>
      </c>
      <c r="E49" s="57">
        <f t="shared" si="11"/>
        <v>57</v>
      </c>
      <c r="F49" s="58" t="s">
        <v>133</v>
      </c>
      <c r="G49" s="59" t="s">
        <v>19</v>
      </c>
      <c r="H49" s="54"/>
      <c r="I49" s="60" t="s">
        <v>91</v>
      </c>
      <c r="J49" s="60"/>
      <c r="K49" s="61"/>
      <c r="L49" s="62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3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1.0</v>
      </c>
      <c r="B51" s="15" t="s">
        <v>612</v>
      </c>
      <c r="C51" s="15" t="s">
        <v>94</v>
      </c>
      <c r="D51" s="16">
        <v>31747.0</v>
      </c>
      <c r="E51" s="17">
        <f t="shared" ref="E51:E55" si="14">DATEDIF(D51,"02.12.2023","y")</f>
        <v>37</v>
      </c>
      <c r="F51" s="44" t="s">
        <v>46</v>
      </c>
      <c r="G51" s="19" t="s">
        <v>24</v>
      </c>
      <c r="H51" s="14">
        <v>51.0</v>
      </c>
      <c r="I51" s="20">
        <v>0.03289351851851852</v>
      </c>
      <c r="J51" s="29">
        <f t="shared" ref="J51:J55" si="15">I51-$I$51</f>
        <v>0</v>
      </c>
      <c r="K51" s="30">
        <f t="shared" ref="K51:K55" si="16">I51/5</f>
        <v>0.006578703704</v>
      </c>
      <c r="L51" s="22" t="s">
        <v>20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2.0</v>
      </c>
      <c r="B52" s="15" t="s">
        <v>140</v>
      </c>
      <c r="C52" s="15" t="s">
        <v>656</v>
      </c>
      <c r="D52" s="16">
        <v>33073.0</v>
      </c>
      <c r="E52" s="17">
        <f t="shared" si="14"/>
        <v>33</v>
      </c>
      <c r="F52" s="44" t="s">
        <v>49</v>
      </c>
      <c r="G52" s="19" t="s">
        <v>24</v>
      </c>
      <c r="H52" s="14">
        <v>55.0</v>
      </c>
      <c r="I52" s="20">
        <v>0.03439814814814814</v>
      </c>
      <c r="J52" s="29">
        <f t="shared" si="15"/>
        <v>0.00150462963</v>
      </c>
      <c r="K52" s="30">
        <f t="shared" si="16"/>
        <v>0.00687962963</v>
      </c>
      <c r="L52" s="23" t="s">
        <v>25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3.0</v>
      </c>
      <c r="B53" s="15" t="s">
        <v>145</v>
      </c>
      <c r="C53" s="15" t="s">
        <v>45</v>
      </c>
      <c r="D53" s="16">
        <v>30851.0</v>
      </c>
      <c r="E53" s="17">
        <f t="shared" si="14"/>
        <v>39</v>
      </c>
      <c r="F53" s="44" t="s">
        <v>46</v>
      </c>
      <c r="G53" s="19" t="s">
        <v>19</v>
      </c>
      <c r="H53" s="14">
        <v>53.0</v>
      </c>
      <c r="I53" s="20">
        <v>0.03483796296296296</v>
      </c>
      <c r="J53" s="29">
        <f t="shared" si="15"/>
        <v>0.001944444444</v>
      </c>
      <c r="K53" s="30">
        <f t="shared" si="16"/>
        <v>0.006967592593</v>
      </c>
      <c r="L53" s="24" t="s">
        <v>29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>
        <v>4.0</v>
      </c>
      <c r="B54" s="15" t="s">
        <v>620</v>
      </c>
      <c r="C54" s="15" t="s">
        <v>109</v>
      </c>
      <c r="D54" s="16">
        <v>28487.0</v>
      </c>
      <c r="E54" s="17">
        <f t="shared" si="14"/>
        <v>45</v>
      </c>
      <c r="F54" s="44" t="s">
        <v>99</v>
      </c>
      <c r="G54" s="19" t="s">
        <v>19</v>
      </c>
      <c r="H54" s="14">
        <v>58.0</v>
      </c>
      <c r="I54" s="20">
        <v>0.046412037037037036</v>
      </c>
      <c r="J54" s="29">
        <f t="shared" si="15"/>
        <v>0.01351851852</v>
      </c>
      <c r="K54" s="30">
        <f t="shared" si="16"/>
        <v>0.009282407407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5.0</v>
      </c>
      <c r="B55" s="15" t="s">
        <v>657</v>
      </c>
      <c r="C55" s="15" t="s">
        <v>658</v>
      </c>
      <c r="D55" s="16">
        <v>27613.0</v>
      </c>
      <c r="E55" s="17">
        <f t="shared" si="14"/>
        <v>48</v>
      </c>
      <c r="F55" s="44" t="s">
        <v>99</v>
      </c>
      <c r="G55" s="19" t="s">
        <v>24</v>
      </c>
      <c r="H55" s="14">
        <v>61.0</v>
      </c>
      <c r="I55" s="20">
        <v>0.04971064814814815</v>
      </c>
      <c r="J55" s="29">
        <f t="shared" si="15"/>
        <v>0.01681712963</v>
      </c>
      <c r="K55" s="30">
        <f t="shared" si="16"/>
        <v>0.00994212963</v>
      </c>
      <c r="L55" s="50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3" t="s">
        <v>659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5" t="s">
        <v>1</v>
      </c>
      <c r="B58" s="7" t="s">
        <v>2</v>
      </c>
      <c r="C58" s="2"/>
      <c r="D58" s="2"/>
      <c r="E58" s="2"/>
      <c r="F58" s="2"/>
      <c r="G58" s="3"/>
      <c r="H58" s="5" t="s">
        <v>3</v>
      </c>
      <c r="I58" s="7" t="s">
        <v>4</v>
      </c>
      <c r="J58" s="2"/>
      <c r="K58" s="8"/>
      <c r="L58" s="5" t="s">
        <v>5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9"/>
      <c r="B59" s="10" t="s">
        <v>6</v>
      </c>
      <c r="C59" s="11" t="s">
        <v>7</v>
      </c>
      <c r="D59" s="12" t="s">
        <v>8</v>
      </c>
      <c r="E59" s="11" t="s">
        <v>9</v>
      </c>
      <c r="F59" s="11" t="s">
        <v>10</v>
      </c>
      <c r="G59" s="10" t="s">
        <v>11</v>
      </c>
      <c r="H59" s="9"/>
      <c r="I59" s="10" t="s">
        <v>12</v>
      </c>
      <c r="J59" s="10" t="s">
        <v>13</v>
      </c>
      <c r="K59" s="10" t="s">
        <v>14</v>
      </c>
      <c r="L59" s="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3" t="s">
        <v>155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>
        <v>1.0</v>
      </c>
      <c r="B61" s="15" t="s">
        <v>135</v>
      </c>
      <c r="C61" s="15" t="s">
        <v>383</v>
      </c>
      <c r="D61" s="16">
        <v>40555.0</v>
      </c>
      <c r="E61" s="17">
        <f t="shared" ref="E61:E62" si="17">DATEDIF(D61,"02.12.2023","y")</f>
        <v>12</v>
      </c>
      <c r="F61" s="44" t="s">
        <v>623</v>
      </c>
      <c r="G61" s="19" t="s">
        <v>19</v>
      </c>
      <c r="H61" s="14">
        <v>1.0</v>
      </c>
      <c r="I61" s="20">
        <v>0.006006944444444444</v>
      </c>
      <c r="J61" s="20">
        <f t="shared" ref="J61:J62" si="18">I61-$I$61</f>
        <v>0</v>
      </c>
      <c r="K61" s="21">
        <f t="shared" ref="K61:K62" si="19">I61/1.15</f>
        <v>0.005223429952</v>
      </c>
      <c r="L61" s="2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>
        <v>2.0</v>
      </c>
      <c r="B62" s="15" t="s">
        <v>650</v>
      </c>
      <c r="C62" s="15" t="s">
        <v>136</v>
      </c>
      <c r="D62" s="16">
        <v>42653.0</v>
      </c>
      <c r="E62" s="17">
        <f t="shared" si="17"/>
        <v>7</v>
      </c>
      <c r="F62" s="44" t="s">
        <v>151</v>
      </c>
      <c r="G62" s="19" t="s">
        <v>19</v>
      </c>
      <c r="H62" s="14">
        <v>2.0</v>
      </c>
      <c r="I62" s="20">
        <v>0.006238425925925925</v>
      </c>
      <c r="J62" s="20">
        <f t="shared" si="18"/>
        <v>0.0002314814815</v>
      </c>
      <c r="K62" s="21">
        <f t="shared" si="19"/>
        <v>0.005424718196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0" t="s">
        <v>158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4">
        <v>1.0</v>
      </c>
      <c r="B64" s="15" t="s">
        <v>660</v>
      </c>
      <c r="C64" s="15" t="s">
        <v>661</v>
      </c>
      <c r="D64" s="16">
        <v>42039.0</v>
      </c>
      <c r="E64" s="17">
        <f t="shared" ref="E64:E65" si="20">DATEDIF(D64,"26.11.2023","y")</f>
        <v>8</v>
      </c>
      <c r="F64" s="18" t="s">
        <v>161</v>
      </c>
      <c r="G64" s="19" t="s">
        <v>24</v>
      </c>
      <c r="H64" s="14">
        <v>4.0</v>
      </c>
      <c r="I64" s="20">
        <v>0.005277777777777777</v>
      </c>
      <c r="J64" s="20">
        <f t="shared" ref="J64:J65" si="21">I64-$I$64</f>
        <v>0</v>
      </c>
      <c r="K64" s="21">
        <f t="shared" ref="K64:K65" si="22">I64/1.15</f>
        <v>0.004589371981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4">
        <v>2.0</v>
      </c>
      <c r="B65" s="15" t="s">
        <v>610</v>
      </c>
      <c r="C65" s="15" t="s">
        <v>196</v>
      </c>
      <c r="D65" s="16">
        <v>42510.0</v>
      </c>
      <c r="E65" s="17">
        <f t="shared" si="20"/>
        <v>7</v>
      </c>
      <c r="F65" s="18" t="s">
        <v>161</v>
      </c>
      <c r="G65" s="19" t="s">
        <v>19</v>
      </c>
      <c r="H65" s="14">
        <v>3.0</v>
      </c>
      <c r="I65" s="20">
        <v>0.007719907407407408</v>
      </c>
      <c r="J65" s="20">
        <f t="shared" si="21"/>
        <v>0.00244212963</v>
      </c>
      <c r="K65" s="21">
        <f t="shared" si="22"/>
        <v>0.006712962963</v>
      </c>
      <c r="L65" s="2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1"/>
      <c r="B66" s="4"/>
      <c r="C66" s="4"/>
      <c r="D66" s="42"/>
      <c r="E66" s="4"/>
      <c r="F66" s="4"/>
      <c r="G66" s="4"/>
      <c r="H66" s="4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1"/>
      <c r="B67" s="4"/>
      <c r="C67" s="4"/>
      <c r="D67" s="42"/>
      <c r="E67" s="4"/>
      <c r="F67" s="4"/>
      <c r="G67" s="4"/>
      <c r="H67" s="4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1"/>
      <c r="B68" s="4"/>
      <c r="C68" s="4"/>
      <c r="D68" s="42"/>
      <c r="E68" s="4"/>
      <c r="F68" s="4"/>
      <c r="G68" s="4"/>
      <c r="H68" s="4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1"/>
      <c r="B69" s="4"/>
      <c r="C69" s="4"/>
      <c r="D69" s="42"/>
      <c r="E69" s="4"/>
      <c r="F69" s="4"/>
      <c r="G69" s="4"/>
      <c r="H69" s="4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1"/>
      <c r="B70" s="4"/>
      <c r="C70" s="4"/>
      <c r="D70" s="42"/>
      <c r="E70" s="4"/>
      <c r="F70" s="4"/>
      <c r="G70" s="4"/>
      <c r="H70" s="4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1"/>
      <c r="B71" s="4"/>
      <c r="C71" s="4"/>
      <c r="D71" s="42"/>
      <c r="E71" s="4"/>
      <c r="F71" s="4"/>
      <c r="G71" s="4"/>
      <c r="H71" s="4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1"/>
      <c r="B72" s="4"/>
      <c r="C72" s="4"/>
      <c r="D72" s="42"/>
      <c r="E72" s="4"/>
      <c r="F72" s="4"/>
      <c r="G72" s="4"/>
      <c r="H72" s="4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1"/>
      <c r="B73" s="4"/>
      <c r="C73" s="4"/>
      <c r="D73" s="42"/>
      <c r="E73" s="4"/>
      <c r="F73" s="4"/>
      <c r="G73" s="4"/>
      <c r="H73" s="4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1"/>
      <c r="B74" s="4"/>
      <c r="C74" s="4"/>
      <c r="D74" s="42"/>
      <c r="E74" s="4"/>
      <c r="F74" s="4"/>
      <c r="G74" s="4"/>
      <c r="H74" s="4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1"/>
      <c r="B75" s="4"/>
      <c r="C75" s="4"/>
      <c r="D75" s="42"/>
      <c r="E75" s="4"/>
      <c r="F75" s="4"/>
      <c r="G75" s="4"/>
      <c r="H75" s="4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1"/>
      <c r="B76" s="4"/>
      <c r="C76" s="4"/>
      <c r="D76" s="42"/>
      <c r="E76" s="4"/>
      <c r="F76" s="4"/>
      <c r="G76" s="4"/>
      <c r="H76" s="4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1"/>
      <c r="B77" s="4"/>
      <c r="C77" s="4"/>
      <c r="D77" s="42"/>
      <c r="E77" s="4"/>
      <c r="F77" s="4"/>
      <c r="G77" s="4"/>
      <c r="H77" s="4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1"/>
      <c r="B78" s="4"/>
      <c r="C78" s="4"/>
      <c r="D78" s="42"/>
      <c r="E78" s="4"/>
      <c r="F78" s="4"/>
      <c r="G78" s="4"/>
      <c r="H78" s="4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1"/>
      <c r="B79" s="4"/>
      <c r="C79" s="4"/>
      <c r="D79" s="42"/>
      <c r="E79" s="4"/>
      <c r="F79" s="4"/>
      <c r="G79" s="4"/>
      <c r="H79" s="4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1"/>
      <c r="B80" s="4"/>
      <c r="C80" s="4"/>
      <c r="D80" s="42"/>
      <c r="E80" s="4"/>
      <c r="F80" s="4"/>
      <c r="G80" s="4"/>
      <c r="H80" s="4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1"/>
      <c r="B81" s="4"/>
      <c r="C81" s="4"/>
      <c r="D81" s="42"/>
      <c r="E81" s="4"/>
      <c r="F81" s="4"/>
      <c r="G81" s="4"/>
      <c r="H81" s="4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1"/>
      <c r="B82" s="4"/>
      <c r="C82" s="4"/>
      <c r="D82" s="42"/>
      <c r="E82" s="4"/>
      <c r="F82" s="4"/>
      <c r="G82" s="4"/>
      <c r="H82" s="4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1"/>
      <c r="B83" s="4"/>
      <c r="C83" s="4"/>
      <c r="D83" s="42"/>
      <c r="E83" s="4"/>
      <c r="F83" s="4"/>
      <c r="G83" s="4"/>
      <c r="H83" s="4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1"/>
      <c r="B84" s="4"/>
      <c r="C84" s="4"/>
      <c r="D84" s="42"/>
      <c r="E84" s="4"/>
      <c r="F84" s="4"/>
      <c r="G84" s="4"/>
      <c r="H84" s="4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1"/>
      <c r="B85" s="4"/>
      <c r="C85" s="4"/>
      <c r="D85" s="42"/>
      <c r="E85" s="4"/>
      <c r="F85" s="4"/>
      <c r="G85" s="4"/>
      <c r="H85" s="4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1"/>
      <c r="B86" s="4"/>
      <c r="C86" s="4"/>
      <c r="D86" s="42"/>
      <c r="E86" s="4"/>
      <c r="F86" s="4"/>
      <c r="G86" s="4"/>
      <c r="H86" s="4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1"/>
      <c r="B87" s="4"/>
      <c r="C87" s="4"/>
      <c r="D87" s="42"/>
      <c r="E87" s="4"/>
      <c r="F87" s="4"/>
      <c r="G87" s="4"/>
      <c r="H87" s="4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1"/>
      <c r="B88" s="4"/>
      <c r="C88" s="4"/>
      <c r="D88" s="42"/>
      <c r="E88" s="4"/>
      <c r="F88" s="4"/>
      <c r="G88" s="4"/>
      <c r="H88" s="4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1"/>
      <c r="B89" s="4"/>
      <c r="C89" s="4"/>
      <c r="D89" s="42"/>
      <c r="E89" s="4"/>
      <c r="F89" s="4"/>
      <c r="G89" s="4"/>
      <c r="H89" s="4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1"/>
      <c r="B90" s="4"/>
      <c r="C90" s="4"/>
      <c r="D90" s="42"/>
      <c r="E90" s="4"/>
      <c r="F90" s="4"/>
      <c r="G90" s="4"/>
      <c r="H90" s="4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1"/>
      <c r="B91" s="4"/>
      <c r="C91" s="4"/>
      <c r="D91" s="42"/>
      <c r="E91" s="4"/>
      <c r="F91" s="4"/>
      <c r="G91" s="4"/>
      <c r="H91" s="4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1"/>
      <c r="B92" s="4"/>
      <c r="C92" s="4"/>
      <c r="D92" s="42"/>
      <c r="E92" s="4"/>
      <c r="F92" s="4"/>
      <c r="G92" s="4"/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1"/>
      <c r="B93" s="4"/>
      <c r="C93" s="4"/>
      <c r="D93" s="42"/>
      <c r="E93" s="4"/>
      <c r="F93" s="4"/>
      <c r="G93" s="4"/>
      <c r="H93" s="4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1"/>
      <c r="B94" s="4"/>
      <c r="C94" s="4"/>
      <c r="D94" s="42"/>
      <c r="E94" s="4"/>
      <c r="F94" s="4"/>
      <c r="G94" s="4"/>
      <c r="H94" s="4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1"/>
      <c r="B95" s="4"/>
      <c r="C95" s="4"/>
      <c r="D95" s="42"/>
      <c r="E95" s="4"/>
      <c r="F95" s="4"/>
      <c r="G95" s="4"/>
      <c r="H95" s="4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1"/>
      <c r="B96" s="4"/>
      <c r="C96" s="4"/>
      <c r="D96" s="42"/>
      <c r="E96" s="4"/>
      <c r="F96" s="4"/>
      <c r="G96" s="4"/>
      <c r="H96" s="4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1"/>
      <c r="B97" s="4"/>
      <c r="C97" s="4"/>
      <c r="D97" s="42"/>
      <c r="E97" s="4"/>
      <c r="F97" s="4"/>
      <c r="G97" s="4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1"/>
      <c r="B98" s="4"/>
      <c r="C98" s="4"/>
      <c r="D98" s="42"/>
      <c r="E98" s="4"/>
      <c r="F98" s="4"/>
      <c r="G98" s="4"/>
      <c r="H98" s="4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1"/>
      <c r="B99" s="4"/>
      <c r="C99" s="4"/>
      <c r="D99" s="42"/>
      <c r="E99" s="4"/>
      <c r="F99" s="4"/>
      <c r="G99" s="4"/>
      <c r="H99" s="4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1"/>
      <c r="B100" s="4"/>
      <c r="C100" s="4"/>
      <c r="D100" s="42"/>
      <c r="E100" s="4"/>
      <c r="F100" s="4"/>
      <c r="G100" s="4"/>
      <c r="H100" s="4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1"/>
      <c r="B101" s="4"/>
      <c r="C101" s="4"/>
      <c r="D101" s="42"/>
      <c r="E101" s="4"/>
      <c r="F101" s="4"/>
      <c r="G101" s="4"/>
      <c r="H101" s="4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1"/>
      <c r="B103" s="4"/>
      <c r="C103" s="4"/>
      <c r="D103" s="42"/>
      <c r="E103" s="4"/>
      <c r="F103" s="4"/>
      <c r="G103" s="4"/>
      <c r="H103" s="4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1"/>
      <c r="B104" s="4"/>
      <c r="C104" s="4"/>
      <c r="D104" s="42"/>
      <c r="E104" s="4"/>
      <c r="F104" s="4"/>
      <c r="G104" s="4"/>
      <c r="H104" s="4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1"/>
      <c r="B105" s="4"/>
      <c r="C105" s="4"/>
      <c r="D105" s="42"/>
      <c r="E105" s="4"/>
      <c r="F105" s="4"/>
      <c r="G105" s="4"/>
      <c r="H105" s="4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">
    <mergeCell ref="A1:L1"/>
    <mergeCell ref="A2:A3"/>
    <mergeCell ref="B2:G2"/>
    <mergeCell ref="H2:H3"/>
    <mergeCell ref="I2:K2"/>
    <mergeCell ref="L2:L3"/>
    <mergeCell ref="A4:L4"/>
    <mergeCell ref="A11:L11"/>
    <mergeCell ref="A14:L14"/>
    <mergeCell ref="A15:L15"/>
    <mergeCell ref="A16:A17"/>
    <mergeCell ref="H16:H17"/>
    <mergeCell ref="I16:K16"/>
    <mergeCell ref="L16:L17"/>
    <mergeCell ref="B43:G43"/>
    <mergeCell ref="I43:K43"/>
    <mergeCell ref="B16:G16"/>
    <mergeCell ref="A18:L18"/>
    <mergeCell ref="A36:L36"/>
    <mergeCell ref="A41:L41"/>
    <mergeCell ref="A42:L42"/>
    <mergeCell ref="A43:A44"/>
    <mergeCell ref="H43:H44"/>
    <mergeCell ref="B58:G58"/>
    <mergeCell ref="I58:K58"/>
    <mergeCell ref="L58:L59"/>
    <mergeCell ref="A60:L60"/>
    <mergeCell ref="A63:L63"/>
    <mergeCell ref="L43:L44"/>
    <mergeCell ref="A45:L45"/>
    <mergeCell ref="A50:L50"/>
    <mergeCell ref="A56:L56"/>
    <mergeCell ref="A57:L57"/>
    <mergeCell ref="A58:A59"/>
    <mergeCell ref="H58:H59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 fitToPage="1"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163</v>
      </c>
      <c r="C5" s="15" t="s">
        <v>164</v>
      </c>
      <c r="D5" s="16">
        <v>30027.0</v>
      </c>
      <c r="E5" s="17">
        <f t="shared" ref="E5:E30" si="1">DATEDIF(D5,"25.02.2023","y")</f>
        <v>40</v>
      </c>
      <c r="F5" s="18" t="s">
        <v>18</v>
      </c>
      <c r="G5" s="19" t="s">
        <v>24</v>
      </c>
      <c r="H5" s="14">
        <v>235.0</v>
      </c>
      <c r="I5" s="20">
        <v>0.07143518518518518</v>
      </c>
      <c r="J5" s="20">
        <f t="shared" ref="J5:J30" si="2">I5-$I$5</f>
        <v>0</v>
      </c>
      <c r="K5" s="21">
        <f t="shared" ref="K5:K30" si="3">I5/21.1</f>
        <v>0.0033855538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165</v>
      </c>
      <c r="C6" s="15" t="s">
        <v>79</v>
      </c>
      <c r="D6" s="16">
        <v>27116.0</v>
      </c>
      <c r="E6" s="17">
        <f t="shared" si="1"/>
        <v>48</v>
      </c>
      <c r="F6" s="18" t="s">
        <v>57</v>
      </c>
      <c r="G6" s="19" t="s">
        <v>24</v>
      </c>
      <c r="H6" s="14">
        <v>208.0</v>
      </c>
      <c r="I6" s="20">
        <v>0.07469907407407407</v>
      </c>
      <c r="J6" s="20">
        <f t="shared" si="2"/>
        <v>0.003263888889</v>
      </c>
      <c r="K6" s="21">
        <f t="shared" si="3"/>
        <v>0.003540240477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3.0</v>
      </c>
      <c r="B7" s="15" t="s">
        <v>166</v>
      </c>
      <c r="C7" s="15" t="s">
        <v>17</v>
      </c>
      <c r="D7" s="16">
        <v>32058.0</v>
      </c>
      <c r="E7" s="17">
        <f t="shared" si="1"/>
        <v>35</v>
      </c>
      <c r="F7" s="18" t="s">
        <v>23</v>
      </c>
      <c r="G7" s="19" t="s">
        <v>167</v>
      </c>
      <c r="H7" s="14">
        <v>201.0</v>
      </c>
      <c r="I7" s="20">
        <v>0.07561342592592593</v>
      </c>
      <c r="J7" s="20">
        <f t="shared" si="2"/>
        <v>0.004178240741</v>
      </c>
      <c r="K7" s="21">
        <f t="shared" si="3"/>
        <v>0.003583574688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4.0</v>
      </c>
      <c r="B8" s="15" t="s">
        <v>21</v>
      </c>
      <c r="C8" s="15" t="s">
        <v>22</v>
      </c>
      <c r="D8" s="16">
        <v>30901.0</v>
      </c>
      <c r="E8" s="17">
        <f t="shared" si="1"/>
        <v>38</v>
      </c>
      <c r="F8" s="18" t="s">
        <v>23</v>
      </c>
      <c r="G8" s="19" t="s">
        <v>24</v>
      </c>
      <c r="H8" s="14">
        <v>232.0</v>
      </c>
      <c r="I8" s="20">
        <v>0.07909722222222222</v>
      </c>
      <c r="J8" s="20">
        <f t="shared" si="2"/>
        <v>0.007662037037</v>
      </c>
      <c r="K8" s="21">
        <f t="shared" si="3"/>
        <v>0.003748683518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5.0</v>
      </c>
      <c r="B9" s="15" t="s">
        <v>168</v>
      </c>
      <c r="C9" s="15" t="s">
        <v>169</v>
      </c>
      <c r="D9" s="16">
        <v>27978.0</v>
      </c>
      <c r="E9" s="17">
        <f t="shared" si="1"/>
        <v>46</v>
      </c>
      <c r="F9" s="18" t="s">
        <v>57</v>
      </c>
      <c r="G9" s="19" t="s">
        <v>24</v>
      </c>
      <c r="H9" s="14">
        <v>234.0</v>
      </c>
      <c r="I9" s="20">
        <v>0.08</v>
      </c>
      <c r="J9" s="20">
        <f t="shared" si="2"/>
        <v>0.008564814815</v>
      </c>
      <c r="K9" s="21">
        <f t="shared" si="3"/>
        <v>0.003791469194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6.0</v>
      </c>
      <c r="B10" s="15" t="s">
        <v>170</v>
      </c>
      <c r="C10" s="15" t="s">
        <v>33</v>
      </c>
      <c r="D10" s="16">
        <v>30810.0</v>
      </c>
      <c r="E10" s="17">
        <f t="shared" si="1"/>
        <v>38</v>
      </c>
      <c r="F10" s="18" t="s">
        <v>23</v>
      </c>
      <c r="G10" s="19" t="s">
        <v>24</v>
      </c>
      <c r="H10" s="14">
        <v>212.0</v>
      </c>
      <c r="I10" s="20">
        <v>0.08083333333333333</v>
      </c>
      <c r="J10" s="20">
        <f t="shared" si="2"/>
        <v>0.009398148148</v>
      </c>
      <c r="K10" s="21">
        <f t="shared" si="3"/>
        <v>0.003830963665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4">
        <v>7.0</v>
      </c>
      <c r="B11" s="15" t="s">
        <v>171</v>
      </c>
      <c r="C11" s="15" t="s">
        <v>172</v>
      </c>
      <c r="D11" s="16">
        <v>26031.0</v>
      </c>
      <c r="E11" s="17">
        <f t="shared" si="1"/>
        <v>51</v>
      </c>
      <c r="F11" s="18" t="s">
        <v>173</v>
      </c>
      <c r="G11" s="19" t="s">
        <v>19</v>
      </c>
      <c r="H11" s="14">
        <v>211.0</v>
      </c>
      <c r="I11" s="20">
        <v>0.08221064814814814</v>
      </c>
      <c r="J11" s="20">
        <f t="shared" si="2"/>
        <v>0.01077546296</v>
      </c>
      <c r="K11" s="21">
        <f t="shared" si="3"/>
        <v>0.003896239249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8.0</v>
      </c>
      <c r="B12" s="15" t="s">
        <v>26</v>
      </c>
      <c r="C12" s="15" t="s">
        <v>27</v>
      </c>
      <c r="D12" s="16">
        <v>33417.0</v>
      </c>
      <c r="E12" s="17">
        <f t="shared" si="1"/>
        <v>31</v>
      </c>
      <c r="F12" s="18" t="s">
        <v>28</v>
      </c>
      <c r="G12" s="19" t="s">
        <v>24</v>
      </c>
      <c r="H12" s="14">
        <v>202.0</v>
      </c>
      <c r="I12" s="20">
        <v>0.08253472222222222</v>
      </c>
      <c r="J12" s="20">
        <f t="shared" si="2"/>
        <v>0.01109953704</v>
      </c>
      <c r="K12" s="21">
        <f t="shared" si="3"/>
        <v>0.00391159821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>
        <v>9.0</v>
      </c>
      <c r="B13" s="15" t="s">
        <v>34</v>
      </c>
      <c r="C13" s="15" t="s">
        <v>35</v>
      </c>
      <c r="D13" s="16">
        <v>31681.0</v>
      </c>
      <c r="E13" s="17">
        <f t="shared" si="1"/>
        <v>36</v>
      </c>
      <c r="F13" s="18" t="s">
        <v>23</v>
      </c>
      <c r="G13" s="19" t="s">
        <v>19</v>
      </c>
      <c r="H13" s="14">
        <v>223.0</v>
      </c>
      <c r="I13" s="20">
        <v>0.0865162037037037</v>
      </c>
      <c r="J13" s="20">
        <f t="shared" si="2"/>
        <v>0.01508101852</v>
      </c>
      <c r="K13" s="21">
        <f t="shared" si="3"/>
        <v>0.004100294014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>
        <v>10.0</v>
      </c>
      <c r="B14" s="15" t="s">
        <v>174</v>
      </c>
      <c r="C14" s="15" t="s">
        <v>88</v>
      </c>
      <c r="D14" s="16">
        <v>31905.0</v>
      </c>
      <c r="E14" s="17">
        <f t="shared" si="1"/>
        <v>35</v>
      </c>
      <c r="F14" s="18" t="s">
        <v>23</v>
      </c>
      <c r="G14" s="19" t="s">
        <v>19</v>
      </c>
      <c r="H14" s="14">
        <v>217.0</v>
      </c>
      <c r="I14" s="20">
        <v>0.0868287037037037</v>
      </c>
      <c r="J14" s="20">
        <f t="shared" si="2"/>
        <v>0.01539351852</v>
      </c>
      <c r="K14" s="21">
        <f t="shared" si="3"/>
        <v>0.004115104441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4">
        <v>11.0</v>
      </c>
      <c r="B15" s="15" t="s">
        <v>175</v>
      </c>
      <c r="C15" s="15" t="s">
        <v>59</v>
      </c>
      <c r="D15" s="16">
        <v>28804.0</v>
      </c>
      <c r="E15" s="17">
        <f t="shared" si="1"/>
        <v>44</v>
      </c>
      <c r="F15" s="18" t="s">
        <v>18</v>
      </c>
      <c r="G15" s="19" t="s">
        <v>176</v>
      </c>
      <c r="H15" s="14">
        <v>222.0</v>
      </c>
      <c r="I15" s="20">
        <v>0.08916666666666667</v>
      </c>
      <c r="J15" s="20">
        <f t="shared" si="2"/>
        <v>0.01773148148</v>
      </c>
      <c r="K15" s="21">
        <f t="shared" si="3"/>
        <v>0.004225908373</v>
      </c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">
        <v>12.0</v>
      </c>
      <c r="B16" s="15" t="s">
        <v>177</v>
      </c>
      <c r="C16" s="15" t="s">
        <v>178</v>
      </c>
      <c r="D16" s="16">
        <v>31072.0</v>
      </c>
      <c r="E16" s="17">
        <f t="shared" si="1"/>
        <v>38</v>
      </c>
      <c r="F16" s="18" t="s">
        <v>23</v>
      </c>
      <c r="G16" s="19" t="s">
        <v>179</v>
      </c>
      <c r="H16" s="14">
        <v>210.0</v>
      </c>
      <c r="I16" s="20">
        <v>0.09037037037037036</v>
      </c>
      <c r="J16" s="20">
        <f t="shared" si="2"/>
        <v>0.01893518519</v>
      </c>
      <c r="K16" s="21">
        <f t="shared" si="3"/>
        <v>0.004282955942</v>
      </c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4">
        <v>13.0</v>
      </c>
      <c r="B17" s="15" t="s">
        <v>180</v>
      </c>
      <c r="C17" s="15" t="s">
        <v>69</v>
      </c>
      <c r="D17" s="16">
        <v>30155.0</v>
      </c>
      <c r="E17" s="17">
        <f t="shared" si="1"/>
        <v>40</v>
      </c>
      <c r="F17" s="18" t="s">
        <v>18</v>
      </c>
      <c r="G17" s="19" t="s">
        <v>24</v>
      </c>
      <c r="H17" s="14">
        <v>205.0</v>
      </c>
      <c r="I17" s="20">
        <v>0.09092592592592592</v>
      </c>
      <c r="J17" s="20">
        <f t="shared" si="2"/>
        <v>0.01949074074</v>
      </c>
      <c r="K17" s="21">
        <f t="shared" si="3"/>
        <v>0.004309285589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4">
        <v>14.0</v>
      </c>
      <c r="B18" s="15" t="s">
        <v>181</v>
      </c>
      <c r="C18" s="15" t="s">
        <v>182</v>
      </c>
      <c r="D18" s="16">
        <v>30201.0</v>
      </c>
      <c r="E18" s="17">
        <f t="shared" si="1"/>
        <v>40</v>
      </c>
      <c r="F18" s="18" t="s">
        <v>18</v>
      </c>
      <c r="G18" s="19" t="s">
        <v>24</v>
      </c>
      <c r="H18" s="14">
        <v>231.0</v>
      </c>
      <c r="I18" s="20">
        <v>0.09127314814814814</v>
      </c>
      <c r="J18" s="20">
        <f t="shared" si="2"/>
        <v>0.01983796296</v>
      </c>
      <c r="K18" s="21">
        <f t="shared" si="3"/>
        <v>0.004325741618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4">
        <v>15.0</v>
      </c>
      <c r="B19" s="15" t="s">
        <v>39</v>
      </c>
      <c r="C19" s="15" t="s">
        <v>35</v>
      </c>
      <c r="D19" s="16">
        <v>33050.0</v>
      </c>
      <c r="E19" s="17">
        <f t="shared" si="1"/>
        <v>32</v>
      </c>
      <c r="F19" s="18" t="s">
        <v>28</v>
      </c>
      <c r="G19" s="19" t="s">
        <v>24</v>
      </c>
      <c r="H19" s="14">
        <v>224.0</v>
      </c>
      <c r="I19" s="20">
        <v>0.09202546296296296</v>
      </c>
      <c r="J19" s="20">
        <f t="shared" si="2"/>
        <v>0.02059027778</v>
      </c>
      <c r="K19" s="21">
        <f t="shared" si="3"/>
        <v>0.004361396349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4">
        <v>16.0</v>
      </c>
      <c r="B20" s="15" t="s">
        <v>183</v>
      </c>
      <c r="C20" s="15" t="s">
        <v>172</v>
      </c>
      <c r="D20" s="16">
        <v>30010.0</v>
      </c>
      <c r="E20" s="17">
        <f t="shared" si="1"/>
        <v>40</v>
      </c>
      <c r="F20" s="18" t="s">
        <v>18</v>
      </c>
      <c r="G20" s="19" t="s">
        <v>24</v>
      </c>
      <c r="H20" s="14">
        <v>209.0</v>
      </c>
      <c r="I20" s="20">
        <v>0.09342592592592593</v>
      </c>
      <c r="J20" s="20">
        <f t="shared" si="2"/>
        <v>0.02199074074</v>
      </c>
      <c r="K20" s="21">
        <f t="shared" si="3"/>
        <v>0.004427769001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>
        <v>17.0</v>
      </c>
      <c r="B21" s="15" t="s">
        <v>40</v>
      </c>
      <c r="C21" s="15" t="s">
        <v>41</v>
      </c>
      <c r="D21" s="16">
        <v>29515.0</v>
      </c>
      <c r="E21" s="17">
        <f t="shared" si="1"/>
        <v>42</v>
      </c>
      <c r="F21" s="18" t="s">
        <v>18</v>
      </c>
      <c r="G21" s="19" t="s">
        <v>19</v>
      </c>
      <c r="H21" s="14">
        <v>229.0</v>
      </c>
      <c r="I21" s="20">
        <v>0.09914351851851852</v>
      </c>
      <c r="J21" s="20">
        <f t="shared" si="2"/>
        <v>0.02770833333</v>
      </c>
      <c r="K21" s="21">
        <f t="shared" si="3"/>
        <v>0.004698744953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>
        <v>18.0</v>
      </c>
      <c r="B22" s="15" t="s">
        <v>184</v>
      </c>
      <c r="C22" s="15" t="s">
        <v>185</v>
      </c>
      <c r="D22" s="16">
        <v>32225.0</v>
      </c>
      <c r="E22" s="17">
        <f t="shared" si="1"/>
        <v>34</v>
      </c>
      <c r="F22" s="18" t="s">
        <v>28</v>
      </c>
      <c r="G22" s="19" t="s">
        <v>19</v>
      </c>
      <c r="H22" s="14">
        <v>215.0</v>
      </c>
      <c r="I22" s="20">
        <v>0.10038194444444444</v>
      </c>
      <c r="J22" s="20">
        <f t="shared" si="2"/>
        <v>0.02894675926</v>
      </c>
      <c r="K22" s="21">
        <f t="shared" si="3"/>
        <v>0.004757438125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19.0</v>
      </c>
      <c r="B23" s="15" t="s">
        <v>186</v>
      </c>
      <c r="C23" s="15" t="s">
        <v>41</v>
      </c>
      <c r="D23" s="16">
        <v>32386.0</v>
      </c>
      <c r="E23" s="17">
        <f t="shared" si="1"/>
        <v>34</v>
      </c>
      <c r="F23" s="18" t="s">
        <v>28</v>
      </c>
      <c r="G23" s="19" t="s">
        <v>24</v>
      </c>
      <c r="H23" s="14">
        <v>214.0</v>
      </c>
      <c r="I23" s="20">
        <v>0.10047453703703704</v>
      </c>
      <c r="J23" s="20">
        <f t="shared" si="2"/>
        <v>0.02903935185</v>
      </c>
      <c r="K23" s="21">
        <f t="shared" si="3"/>
        <v>0.0047618264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20.0</v>
      </c>
      <c r="B24" s="15" t="s">
        <v>42</v>
      </c>
      <c r="C24" s="15" t="s">
        <v>31</v>
      </c>
      <c r="D24" s="16">
        <v>28971.0</v>
      </c>
      <c r="E24" s="17">
        <f t="shared" si="1"/>
        <v>43</v>
      </c>
      <c r="F24" s="18" t="s">
        <v>18</v>
      </c>
      <c r="G24" s="19" t="s">
        <v>19</v>
      </c>
      <c r="H24" s="14">
        <v>221.0</v>
      </c>
      <c r="I24" s="20">
        <v>0.10443287037037037</v>
      </c>
      <c r="J24" s="20">
        <f t="shared" si="2"/>
        <v>0.03299768519</v>
      </c>
      <c r="K24" s="21">
        <f t="shared" si="3"/>
        <v>0.004949425136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21.0</v>
      </c>
      <c r="B25" s="15" t="s">
        <v>135</v>
      </c>
      <c r="C25" s="15" t="s">
        <v>136</v>
      </c>
      <c r="D25" s="16">
        <v>29266.0</v>
      </c>
      <c r="E25" s="17">
        <f t="shared" si="1"/>
        <v>43</v>
      </c>
      <c r="F25" s="18" t="s">
        <v>18</v>
      </c>
      <c r="G25" s="19" t="s">
        <v>19</v>
      </c>
      <c r="H25" s="14">
        <v>204.0</v>
      </c>
      <c r="I25" s="20">
        <v>0.10542824074074074</v>
      </c>
      <c r="J25" s="20">
        <f t="shared" si="2"/>
        <v>0.03399305556</v>
      </c>
      <c r="K25" s="21">
        <f t="shared" si="3"/>
        <v>0.004996599087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22.0</v>
      </c>
      <c r="B26" s="15" t="s">
        <v>187</v>
      </c>
      <c r="C26" s="15" t="s">
        <v>59</v>
      </c>
      <c r="D26" s="16">
        <v>29372.0</v>
      </c>
      <c r="E26" s="17">
        <f t="shared" si="1"/>
        <v>42</v>
      </c>
      <c r="F26" s="18" t="s">
        <v>18</v>
      </c>
      <c r="G26" s="19" t="s">
        <v>19</v>
      </c>
      <c r="H26" s="14">
        <v>213.0</v>
      </c>
      <c r="I26" s="20">
        <v>0.10678240740740741</v>
      </c>
      <c r="J26" s="20">
        <f t="shared" si="2"/>
        <v>0.03534722222</v>
      </c>
      <c r="K26" s="21">
        <f t="shared" si="3"/>
        <v>0.005060777602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23.0</v>
      </c>
      <c r="B27" s="15" t="s">
        <v>188</v>
      </c>
      <c r="C27" s="15" t="s">
        <v>65</v>
      </c>
      <c r="D27" s="16">
        <v>27497.0</v>
      </c>
      <c r="E27" s="17">
        <f t="shared" si="1"/>
        <v>47</v>
      </c>
      <c r="F27" s="18" t="s">
        <v>57</v>
      </c>
      <c r="G27" s="19" t="s">
        <v>19</v>
      </c>
      <c r="H27" s="14">
        <v>220.0</v>
      </c>
      <c r="I27" s="20">
        <v>0.10706018518518519</v>
      </c>
      <c r="J27" s="20">
        <f t="shared" si="2"/>
        <v>0.035625</v>
      </c>
      <c r="K27" s="21">
        <f t="shared" si="3"/>
        <v>0.005073942426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24.0</v>
      </c>
      <c r="B28" s="15" t="s">
        <v>189</v>
      </c>
      <c r="C28" s="15" t="s">
        <v>35</v>
      </c>
      <c r="D28" s="16">
        <v>24773.0</v>
      </c>
      <c r="E28" s="17">
        <f t="shared" si="1"/>
        <v>55</v>
      </c>
      <c r="F28" s="18" t="s">
        <v>133</v>
      </c>
      <c r="G28" s="19" t="s">
        <v>24</v>
      </c>
      <c r="H28" s="14">
        <v>225.0</v>
      </c>
      <c r="I28" s="20">
        <v>0.1121875</v>
      </c>
      <c r="J28" s="20">
        <f t="shared" si="2"/>
        <v>0.04075231481</v>
      </c>
      <c r="K28" s="21">
        <f t="shared" si="3"/>
        <v>0.005316943128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25.0</v>
      </c>
      <c r="B29" s="15" t="s">
        <v>190</v>
      </c>
      <c r="C29" s="15" t="s">
        <v>17</v>
      </c>
      <c r="D29" s="16">
        <v>26996.0</v>
      </c>
      <c r="E29" s="17">
        <f t="shared" si="1"/>
        <v>49</v>
      </c>
      <c r="F29" s="18" t="s">
        <v>57</v>
      </c>
      <c r="G29" s="19" t="s">
        <v>19</v>
      </c>
      <c r="H29" s="14">
        <v>227.0</v>
      </c>
      <c r="I29" s="20">
        <v>0.11340277777777778</v>
      </c>
      <c r="J29" s="20">
        <f t="shared" si="2"/>
        <v>0.04196759259</v>
      </c>
      <c r="K29" s="21">
        <f t="shared" si="3"/>
        <v>0.005374539231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26.0</v>
      </c>
      <c r="B30" s="15" t="s">
        <v>191</v>
      </c>
      <c r="C30" s="15" t="s">
        <v>192</v>
      </c>
      <c r="D30" s="16">
        <v>28546.0</v>
      </c>
      <c r="E30" s="17">
        <f t="shared" si="1"/>
        <v>45</v>
      </c>
      <c r="F30" s="18" t="s">
        <v>18</v>
      </c>
      <c r="G30" s="19" t="s">
        <v>19</v>
      </c>
      <c r="H30" s="14">
        <v>203.0</v>
      </c>
      <c r="I30" s="20">
        <v>0.12412037037037037</v>
      </c>
      <c r="J30" s="20">
        <f t="shared" si="2"/>
        <v>0.05268518519</v>
      </c>
      <c r="K30" s="21">
        <f t="shared" si="3"/>
        <v>0.005882482008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 t="s">
        <v>43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1.0</v>
      </c>
      <c r="B32" s="15" t="s">
        <v>193</v>
      </c>
      <c r="C32" s="15" t="s">
        <v>194</v>
      </c>
      <c r="D32" s="16">
        <v>30809.0</v>
      </c>
      <c r="E32" s="17">
        <f t="shared" ref="E32:E37" si="4">DATEDIF(D32,"25.02.2023","y")</f>
        <v>38</v>
      </c>
      <c r="F32" s="18" t="s">
        <v>46</v>
      </c>
      <c r="G32" s="19" t="s">
        <v>24</v>
      </c>
      <c r="H32" s="14">
        <v>228.0</v>
      </c>
      <c r="I32" s="20">
        <v>0.09327546296296296</v>
      </c>
      <c r="J32" s="20">
        <f t="shared" ref="J32:J37" si="5">I32-$I$32</f>
        <v>0</v>
      </c>
      <c r="K32" s="21">
        <f t="shared" ref="K32:K37" si="6">I32/21.1</f>
        <v>0.004420638055</v>
      </c>
      <c r="L32" s="22" t="s">
        <v>20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2.0</v>
      </c>
      <c r="B33" s="15" t="s">
        <v>47</v>
      </c>
      <c r="C33" s="15" t="s">
        <v>48</v>
      </c>
      <c r="D33" s="16">
        <v>34470.0</v>
      </c>
      <c r="E33" s="17">
        <f t="shared" si="4"/>
        <v>28</v>
      </c>
      <c r="F33" s="18" t="s">
        <v>49</v>
      </c>
      <c r="G33" s="19" t="s">
        <v>19</v>
      </c>
      <c r="H33" s="14">
        <v>233.0</v>
      </c>
      <c r="I33" s="20">
        <v>0.1005324074074074</v>
      </c>
      <c r="J33" s="20">
        <f t="shared" si="5"/>
        <v>0.007256944444</v>
      </c>
      <c r="K33" s="21">
        <f t="shared" si="6"/>
        <v>0.004764569071</v>
      </c>
      <c r="L33" s="23" t="s">
        <v>25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3.0</v>
      </c>
      <c r="B34" s="15" t="s">
        <v>44</v>
      </c>
      <c r="C34" s="15" t="s">
        <v>45</v>
      </c>
      <c r="D34" s="16">
        <v>30955.0</v>
      </c>
      <c r="E34" s="17">
        <f t="shared" si="4"/>
        <v>38</v>
      </c>
      <c r="F34" s="18" t="s">
        <v>46</v>
      </c>
      <c r="G34" s="19" t="s">
        <v>24</v>
      </c>
      <c r="H34" s="14">
        <v>207.0</v>
      </c>
      <c r="I34" s="20">
        <v>0.10149305555555556</v>
      </c>
      <c r="J34" s="20">
        <f t="shared" si="5"/>
        <v>0.008217592593</v>
      </c>
      <c r="K34" s="21">
        <f t="shared" si="6"/>
        <v>0.00481009742</v>
      </c>
      <c r="L34" s="24" t="s">
        <v>29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4.0</v>
      </c>
      <c r="B35" s="15" t="s">
        <v>195</v>
      </c>
      <c r="C35" s="15" t="s">
        <v>196</v>
      </c>
      <c r="D35" s="16">
        <v>29933.0</v>
      </c>
      <c r="E35" s="17">
        <f t="shared" si="4"/>
        <v>41</v>
      </c>
      <c r="F35" s="44" t="s">
        <v>52</v>
      </c>
      <c r="G35" s="19" t="s">
        <v>197</v>
      </c>
      <c r="H35" s="14">
        <v>218.0</v>
      </c>
      <c r="I35" s="20">
        <v>0.10246527777777778</v>
      </c>
      <c r="J35" s="20">
        <f t="shared" si="5"/>
        <v>0.009189814815</v>
      </c>
      <c r="K35" s="21">
        <f t="shared" si="6"/>
        <v>0.004856174302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5.0</v>
      </c>
      <c r="B36" s="15" t="s">
        <v>198</v>
      </c>
      <c r="C36" s="15" t="s">
        <v>116</v>
      </c>
      <c r="D36" s="16">
        <v>30653.0</v>
      </c>
      <c r="E36" s="17">
        <f t="shared" si="4"/>
        <v>39</v>
      </c>
      <c r="F36" s="44" t="s">
        <v>46</v>
      </c>
      <c r="G36" s="19" t="s">
        <v>19</v>
      </c>
      <c r="H36" s="14">
        <v>216.0</v>
      </c>
      <c r="I36" s="20">
        <v>0.10337962962962963</v>
      </c>
      <c r="J36" s="20">
        <f t="shared" si="5"/>
        <v>0.01010416667</v>
      </c>
      <c r="K36" s="21">
        <f t="shared" si="6"/>
        <v>0.004899508513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6.0</v>
      </c>
      <c r="B37" s="15" t="s">
        <v>199</v>
      </c>
      <c r="C37" s="15" t="s">
        <v>200</v>
      </c>
      <c r="D37" s="16">
        <v>34736.0</v>
      </c>
      <c r="E37" s="17">
        <f t="shared" si="4"/>
        <v>28</v>
      </c>
      <c r="F37" s="18" t="s">
        <v>49</v>
      </c>
      <c r="G37" s="19" t="s">
        <v>24</v>
      </c>
      <c r="H37" s="14">
        <v>230.0</v>
      </c>
      <c r="I37" s="20">
        <v>0.12063657407407408</v>
      </c>
      <c r="J37" s="20">
        <f t="shared" si="5"/>
        <v>0.02736111111</v>
      </c>
      <c r="K37" s="21">
        <f t="shared" si="6"/>
        <v>0.005717373179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3" t="s">
        <v>201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" t="s">
        <v>1</v>
      </c>
      <c r="B40" s="7" t="s">
        <v>2</v>
      </c>
      <c r="C40" s="2"/>
      <c r="D40" s="2"/>
      <c r="E40" s="2"/>
      <c r="F40" s="2"/>
      <c r="G40" s="3"/>
      <c r="H40" s="5" t="s">
        <v>3</v>
      </c>
      <c r="I40" s="7" t="s">
        <v>4</v>
      </c>
      <c r="J40" s="2"/>
      <c r="K40" s="8"/>
      <c r="L40" s="5" t="s">
        <v>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/>
      <c r="B41" s="10" t="s">
        <v>6</v>
      </c>
      <c r="C41" s="11" t="s">
        <v>7</v>
      </c>
      <c r="D41" s="12" t="s">
        <v>8</v>
      </c>
      <c r="E41" s="11" t="s">
        <v>9</v>
      </c>
      <c r="F41" s="11" t="s">
        <v>10</v>
      </c>
      <c r="G41" s="10" t="s">
        <v>11</v>
      </c>
      <c r="H41" s="9"/>
      <c r="I41" s="10" t="s">
        <v>12</v>
      </c>
      <c r="J41" s="10" t="s">
        <v>13</v>
      </c>
      <c r="K41" s="10" t="s">
        <v>14</v>
      </c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 t="s">
        <v>15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1.0</v>
      </c>
      <c r="B43" s="15" t="s">
        <v>202</v>
      </c>
      <c r="C43" s="15" t="s">
        <v>123</v>
      </c>
      <c r="D43" s="16">
        <v>33890.0</v>
      </c>
      <c r="E43" s="17">
        <f t="shared" ref="E43:E76" si="7">DATEDIF(D43,"25.02.2023","y")</f>
        <v>30</v>
      </c>
      <c r="F43" s="44" t="s">
        <v>28</v>
      </c>
      <c r="G43" s="19" t="s">
        <v>24</v>
      </c>
      <c r="H43" s="14">
        <v>118.0</v>
      </c>
      <c r="I43" s="20">
        <v>0.035104166666666665</v>
      </c>
      <c r="J43" s="29">
        <f t="shared" ref="J43:J76" si="8">I43-$I$43</f>
        <v>0</v>
      </c>
      <c r="K43" s="30">
        <f t="shared" ref="K43:K76" si="9">I43/10.5</f>
        <v>0.003343253968</v>
      </c>
      <c r="L43" s="22" t="s">
        <v>20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2.0</v>
      </c>
      <c r="B44" s="15" t="s">
        <v>203</v>
      </c>
      <c r="C44" s="15" t="s">
        <v>41</v>
      </c>
      <c r="D44" s="16">
        <v>31819.0</v>
      </c>
      <c r="E44" s="17">
        <f t="shared" si="7"/>
        <v>36</v>
      </c>
      <c r="F44" s="44" t="s">
        <v>23</v>
      </c>
      <c r="G44" s="19" t="s">
        <v>24</v>
      </c>
      <c r="H44" s="14">
        <v>141.0</v>
      </c>
      <c r="I44" s="20">
        <v>0.04096064814814815</v>
      </c>
      <c r="J44" s="29">
        <f t="shared" si="8"/>
        <v>0.005856481481</v>
      </c>
      <c r="K44" s="30">
        <f t="shared" si="9"/>
        <v>0.003901014109</v>
      </c>
      <c r="L44" s="23" t="s">
        <v>25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>
        <v>3.0</v>
      </c>
      <c r="B45" s="15" t="s">
        <v>68</v>
      </c>
      <c r="C45" s="15" t="s">
        <v>69</v>
      </c>
      <c r="D45" s="16">
        <v>33404.0</v>
      </c>
      <c r="E45" s="17">
        <f t="shared" si="7"/>
        <v>31</v>
      </c>
      <c r="F45" s="44" t="s">
        <v>28</v>
      </c>
      <c r="G45" s="19" t="s">
        <v>19</v>
      </c>
      <c r="H45" s="14">
        <v>140.0</v>
      </c>
      <c r="I45" s="20">
        <v>0.04121527777777778</v>
      </c>
      <c r="J45" s="29">
        <f t="shared" si="8"/>
        <v>0.006111111111</v>
      </c>
      <c r="K45" s="30">
        <f t="shared" si="9"/>
        <v>0.00392526455</v>
      </c>
      <c r="L45" s="24" t="s">
        <v>29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>
        <v>4.0</v>
      </c>
      <c r="B46" s="15" t="s">
        <v>204</v>
      </c>
      <c r="C46" s="15" t="s">
        <v>22</v>
      </c>
      <c r="D46" s="16">
        <v>31278.0</v>
      </c>
      <c r="E46" s="17">
        <f t="shared" si="7"/>
        <v>37</v>
      </c>
      <c r="F46" s="44" t="s">
        <v>23</v>
      </c>
      <c r="G46" s="19" t="s">
        <v>176</v>
      </c>
      <c r="H46" s="14">
        <v>122.0</v>
      </c>
      <c r="I46" s="20">
        <v>0.04255787037037037</v>
      </c>
      <c r="J46" s="29">
        <f t="shared" si="8"/>
        <v>0.007453703704</v>
      </c>
      <c r="K46" s="30">
        <f t="shared" si="9"/>
        <v>0.004053130511</v>
      </c>
      <c r="L46" s="2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5.0</v>
      </c>
      <c r="B47" s="15" t="s">
        <v>205</v>
      </c>
      <c r="C47" s="15" t="s">
        <v>65</v>
      </c>
      <c r="D47" s="16">
        <v>32545.0</v>
      </c>
      <c r="E47" s="17">
        <f t="shared" si="7"/>
        <v>34</v>
      </c>
      <c r="F47" s="44" t="s">
        <v>28</v>
      </c>
      <c r="G47" s="19" t="s">
        <v>24</v>
      </c>
      <c r="H47" s="14">
        <v>131.0</v>
      </c>
      <c r="I47" s="20">
        <v>0.042650462962962966</v>
      </c>
      <c r="J47" s="29">
        <f t="shared" si="8"/>
        <v>0.007546296296</v>
      </c>
      <c r="K47" s="30">
        <f t="shared" si="9"/>
        <v>0.004061948854</v>
      </c>
      <c r="L47" s="2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>
        <v>6.0</v>
      </c>
      <c r="B48" s="15" t="s">
        <v>206</v>
      </c>
      <c r="C48" s="15" t="s">
        <v>22</v>
      </c>
      <c r="D48" s="16">
        <v>31979.0</v>
      </c>
      <c r="E48" s="17">
        <f t="shared" si="7"/>
        <v>35</v>
      </c>
      <c r="F48" s="44" t="s">
        <v>23</v>
      </c>
      <c r="G48" s="19" t="s">
        <v>19</v>
      </c>
      <c r="H48" s="14">
        <v>144.0</v>
      </c>
      <c r="I48" s="20">
        <v>0.042743055555555555</v>
      </c>
      <c r="J48" s="29">
        <f t="shared" si="8"/>
        <v>0.007638888889</v>
      </c>
      <c r="K48" s="30">
        <f t="shared" si="9"/>
        <v>0.004070767196</v>
      </c>
      <c r="L48" s="2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>
        <v>7.0</v>
      </c>
      <c r="B49" s="15" t="s">
        <v>207</v>
      </c>
      <c r="C49" s="15" t="s">
        <v>75</v>
      </c>
      <c r="D49" s="16">
        <v>31105.0</v>
      </c>
      <c r="E49" s="17">
        <f t="shared" si="7"/>
        <v>37</v>
      </c>
      <c r="F49" s="44" t="s">
        <v>23</v>
      </c>
      <c r="G49" s="19" t="s">
        <v>24</v>
      </c>
      <c r="H49" s="14">
        <v>134.0</v>
      </c>
      <c r="I49" s="20">
        <v>0.04280092592592592</v>
      </c>
      <c r="J49" s="29">
        <f t="shared" si="8"/>
        <v>0.007696759259</v>
      </c>
      <c r="K49" s="30">
        <f t="shared" si="9"/>
        <v>0.00407627866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>
        <v>8.0</v>
      </c>
      <c r="B50" s="15" t="s">
        <v>208</v>
      </c>
      <c r="C50" s="15" t="s">
        <v>209</v>
      </c>
      <c r="D50" s="16">
        <v>24829.0</v>
      </c>
      <c r="E50" s="17">
        <f t="shared" si="7"/>
        <v>55</v>
      </c>
      <c r="F50" s="44" t="s">
        <v>133</v>
      </c>
      <c r="G50" s="19" t="s">
        <v>24</v>
      </c>
      <c r="H50" s="14">
        <v>108.0</v>
      </c>
      <c r="I50" s="20">
        <v>0.04327546296296296</v>
      </c>
      <c r="J50" s="29">
        <f t="shared" si="8"/>
        <v>0.008171296296</v>
      </c>
      <c r="K50" s="30">
        <f t="shared" si="9"/>
        <v>0.004121472663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9.0</v>
      </c>
      <c r="B51" s="15" t="s">
        <v>210</v>
      </c>
      <c r="C51" s="15" t="s">
        <v>211</v>
      </c>
      <c r="D51" s="16">
        <v>29622.0</v>
      </c>
      <c r="E51" s="17">
        <f t="shared" si="7"/>
        <v>42</v>
      </c>
      <c r="F51" s="44" t="s">
        <v>18</v>
      </c>
      <c r="G51" s="19" t="s">
        <v>24</v>
      </c>
      <c r="H51" s="14">
        <v>162.0</v>
      </c>
      <c r="I51" s="20">
        <v>0.04394675925925926</v>
      </c>
      <c r="J51" s="29">
        <f t="shared" si="8"/>
        <v>0.008842592593</v>
      </c>
      <c r="K51" s="30">
        <f t="shared" si="9"/>
        <v>0.004185405644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10.0</v>
      </c>
      <c r="B52" s="15" t="s">
        <v>212</v>
      </c>
      <c r="C52" s="15" t="s">
        <v>213</v>
      </c>
      <c r="D52" s="16">
        <v>33707.0</v>
      </c>
      <c r="E52" s="17">
        <f t="shared" si="7"/>
        <v>30</v>
      </c>
      <c r="F52" s="44" t="s">
        <v>28</v>
      </c>
      <c r="G52" s="19" t="s">
        <v>19</v>
      </c>
      <c r="H52" s="14">
        <v>149.0</v>
      </c>
      <c r="I52" s="20">
        <v>0.04537037037037037</v>
      </c>
      <c r="J52" s="29">
        <f t="shared" si="8"/>
        <v>0.0102662037</v>
      </c>
      <c r="K52" s="30">
        <f t="shared" si="9"/>
        <v>0.004320987654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11.0</v>
      </c>
      <c r="B53" s="15" t="s">
        <v>214</v>
      </c>
      <c r="C53" s="15" t="s">
        <v>33</v>
      </c>
      <c r="D53" s="16">
        <v>30572.0</v>
      </c>
      <c r="E53" s="17">
        <f t="shared" si="7"/>
        <v>39</v>
      </c>
      <c r="F53" s="44" t="s">
        <v>23</v>
      </c>
      <c r="G53" s="19" t="s">
        <v>24</v>
      </c>
      <c r="H53" s="14">
        <v>153.0</v>
      </c>
      <c r="I53" s="20">
        <v>0.045405092592592594</v>
      </c>
      <c r="J53" s="29">
        <f t="shared" si="8"/>
        <v>0.01030092593</v>
      </c>
      <c r="K53" s="30">
        <f t="shared" si="9"/>
        <v>0.004324294533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>
        <v>12.0</v>
      </c>
      <c r="B54" s="15" t="s">
        <v>70</v>
      </c>
      <c r="C54" s="15" t="s">
        <v>71</v>
      </c>
      <c r="D54" s="16">
        <v>22714.0</v>
      </c>
      <c r="E54" s="17">
        <f t="shared" si="7"/>
        <v>60</v>
      </c>
      <c r="F54" s="44" t="s">
        <v>38</v>
      </c>
      <c r="G54" s="19" t="s">
        <v>19</v>
      </c>
      <c r="H54" s="14">
        <v>158.0</v>
      </c>
      <c r="I54" s="20">
        <v>0.04638888888888889</v>
      </c>
      <c r="J54" s="29">
        <f t="shared" si="8"/>
        <v>0.01128472222</v>
      </c>
      <c r="K54" s="30">
        <f t="shared" si="9"/>
        <v>0.004417989418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13.0</v>
      </c>
      <c r="B55" s="15" t="s">
        <v>215</v>
      </c>
      <c r="C55" s="15" t="s">
        <v>77</v>
      </c>
      <c r="D55" s="16">
        <v>31843.0</v>
      </c>
      <c r="E55" s="17">
        <f t="shared" si="7"/>
        <v>35</v>
      </c>
      <c r="F55" s="44" t="s">
        <v>23</v>
      </c>
      <c r="G55" s="19" t="s">
        <v>24</v>
      </c>
      <c r="H55" s="14">
        <v>119.0</v>
      </c>
      <c r="I55" s="20">
        <v>0.048125</v>
      </c>
      <c r="J55" s="29">
        <f t="shared" si="8"/>
        <v>0.01302083333</v>
      </c>
      <c r="K55" s="30">
        <f t="shared" si="9"/>
        <v>0.004583333333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>
        <v>14.0</v>
      </c>
      <c r="B56" s="15" t="s">
        <v>76</v>
      </c>
      <c r="C56" s="15" t="s">
        <v>77</v>
      </c>
      <c r="D56" s="16">
        <v>27922.0</v>
      </c>
      <c r="E56" s="17">
        <f t="shared" si="7"/>
        <v>46</v>
      </c>
      <c r="F56" s="44" t="s">
        <v>57</v>
      </c>
      <c r="G56" s="19" t="s">
        <v>24</v>
      </c>
      <c r="H56" s="14">
        <v>124.0</v>
      </c>
      <c r="I56" s="20">
        <v>0.04822916666666666</v>
      </c>
      <c r="J56" s="29">
        <f t="shared" si="8"/>
        <v>0.013125</v>
      </c>
      <c r="K56" s="30">
        <f t="shared" si="9"/>
        <v>0.004593253968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>
        <v>15.0</v>
      </c>
      <c r="B57" s="15" t="s">
        <v>73</v>
      </c>
      <c r="C57" s="15" t="s">
        <v>65</v>
      </c>
      <c r="D57" s="16">
        <v>28826.0</v>
      </c>
      <c r="E57" s="17">
        <f t="shared" si="7"/>
        <v>44</v>
      </c>
      <c r="F57" s="44" t="s">
        <v>18</v>
      </c>
      <c r="G57" s="19" t="s">
        <v>19</v>
      </c>
      <c r="H57" s="14">
        <v>156.0</v>
      </c>
      <c r="I57" s="20">
        <v>0.04847222222222222</v>
      </c>
      <c r="J57" s="29">
        <f t="shared" si="8"/>
        <v>0.01336805556</v>
      </c>
      <c r="K57" s="30">
        <f t="shared" si="9"/>
        <v>0.004616402116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>
        <v>16.0</v>
      </c>
      <c r="B58" s="15" t="s">
        <v>216</v>
      </c>
      <c r="C58" s="15" t="s">
        <v>17</v>
      </c>
      <c r="D58" s="16">
        <v>32344.0</v>
      </c>
      <c r="E58" s="17">
        <f t="shared" si="7"/>
        <v>34</v>
      </c>
      <c r="F58" s="44" t="s">
        <v>28</v>
      </c>
      <c r="G58" s="19" t="s">
        <v>19</v>
      </c>
      <c r="H58" s="14">
        <v>159.0</v>
      </c>
      <c r="I58" s="20">
        <v>0.04936342592592593</v>
      </c>
      <c r="J58" s="29">
        <f t="shared" si="8"/>
        <v>0.01425925926</v>
      </c>
      <c r="K58" s="30">
        <f t="shared" si="9"/>
        <v>0.00470127866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4">
        <v>17.0</v>
      </c>
      <c r="B59" s="15" t="s">
        <v>217</v>
      </c>
      <c r="C59" s="15" t="s">
        <v>77</v>
      </c>
      <c r="D59" s="16">
        <v>31601.0</v>
      </c>
      <c r="E59" s="17">
        <f t="shared" si="7"/>
        <v>36</v>
      </c>
      <c r="F59" s="44" t="s">
        <v>23</v>
      </c>
      <c r="G59" s="19" t="s">
        <v>19</v>
      </c>
      <c r="H59" s="14">
        <v>113.0</v>
      </c>
      <c r="I59" s="20">
        <v>0.04949074074074074</v>
      </c>
      <c r="J59" s="29">
        <f t="shared" si="8"/>
        <v>0.01438657407</v>
      </c>
      <c r="K59" s="30">
        <f t="shared" si="9"/>
        <v>0.00471340388</v>
      </c>
      <c r="L59" s="2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>
        <v>18.0</v>
      </c>
      <c r="B60" s="15" t="s">
        <v>218</v>
      </c>
      <c r="C60" s="15" t="s">
        <v>219</v>
      </c>
      <c r="D60" s="16">
        <v>34739.0</v>
      </c>
      <c r="E60" s="17">
        <f t="shared" si="7"/>
        <v>28</v>
      </c>
      <c r="F60" s="44" t="s">
        <v>28</v>
      </c>
      <c r="G60" s="19" t="s">
        <v>24</v>
      </c>
      <c r="H60" s="14">
        <v>143.0</v>
      </c>
      <c r="I60" s="20">
        <v>0.04978009259259259</v>
      </c>
      <c r="J60" s="29">
        <f t="shared" si="8"/>
        <v>0.01467592593</v>
      </c>
      <c r="K60" s="30">
        <f t="shared" si="9"/>
        <v>0.004740961199</v>
      </c>
      <c r="L60" s="2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>
        <v>19.0</v>
      </c>
      <c r="B61" s="15" t="s">
        <v>220</v>
      </c>
      <c r="C61" s="15" t="s">
        <v>192</v>
      </c>
      <c r="D61" s="16">
        <v>31773.0</v>
      </c>
      <c r="E61" s="17">
        <f t="shared" si="7"/>
        <v>36</v>
      </c>
      <c r="F61" s="44" t="s">
        <v>23</v>
      </c>
      <c r="G61" s="19" t="s">
        <v>24</v>
      </c>
      <c r="H61" s="14">
        <v>161.0</v>
      </c>
      <c r="I61" s="20">
        <v>0.04988425925925926</v>
      </c>
      <c r="J61" s="29">
        <f t="shared" si="8"/>
        <v>0.01478009259</v>
      </c>
      <c r="K61" s="30">
        <f t="shared" si="9"/>
        <v>0.004750881834</v>
      </c>
      <c r="L61" s="2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>
        <v>20.0</v>
      </c>
      <c r="B62" s="15" t="s">
        <v>221</v>
      </c>
      <c r="C62" s="15" t="s">
        <v>129</v>
      </c>
      <c r="D62" s="16">
        <v>32320.0</v>
      </c>
      <c r="E62" s="17">
        <f t="shared" si="7"/>
        <v>34</v>
      </c>
      <c r="F62" s="44" t="s">
        <v>28</v>
      </c>
      <c r="G62" s="19" t="s">
        <v>24</v>
      </c>
      <c r="H62" s="14">
        <v>114.0</v>
      </c>
      <c r="I62" s="20">
        <v>0.05144675925925926</v>
      </c>
      <c r="J62" s="29">
        <f t="shared" si="8"/>
        <v>0.01634259259</v>
      </c>
      <c r="K62" s="30">
        <f t="shared" si="9"/>
        <v>0.004899691358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4">
        <v>21.0</v>
      </c>
      <c r="B63" s="15" t="s">
        <v>222</v>
      </c>
      <c r="C63" s="15" t="s">
        <v>33</v>
      </c>
      <c r="D63" s="16">
        <v>29406.0</v>
      </c>
      <c r="E63" s="17">
        <f t="shared" si="7"/>
        <v>42</v>
      </c>
      <c r="F63" s="44" t="s">
        <v>18</v>
      </c>
      <c r="G63" s="19" t="s">
        <v>24</v>
      </c>
      <c r="H63" s="14">
        <v>112.0</v>
      </c>
      <c r="I63" s="20">
        <v>0.05167824074074074</v>
      </c>
      <c r="J63" s="29">
        <f t="shared" si="8"/>
        <v>0.01657407407</v>
      </c>
      <c r="K63" s="30">
        <f t="shared" si="9"/>
        <v>0.004921737213</v>
      </c>
      <c r="L63" s="2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4">
        <v>22.0</v>
      </c>
      <c r="B64" s="15" t="s">
        <v>223</v>
      </c>
      <c r="C64" s="15" t="s">
        <v>59</v>
      </c>
      <c r="D64" s="16">
        <v>31959.0</v>
      </c>
      <c r="E64" s="17">
        <f t="shared" si="7"/>
        <v>35</v>
      </c>
      <c r="F64" s="44" t="s">
        <v>23</v>
      </c>
      <c r="G64" s="19" t="s">
        <v>19</v>
      </c>
      <c r="H64" s="14">
        <v>132.0</v>
      </c>
      <c r="I64" s="20">
        <v>0.05251157407407407</v>
      </c>
      <c r="J64" s="29">
        <f t="shared" si="8"/>
        <v>0.01740740741</v>
      </c>
      <c r="K64" s="30">
        <f t="shared" si="9"/>
        <v>0.005001102293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4">
        <v>23.0</v>
      </c>
      <c r="B65" s="15" t="s">
        <v>224</v>
      </c>
      <c r="C65" s="15" t="s">
        <v>17</v>
      </c>
      <c r="D65" s="16">
        <v>33975.0</v>
      </c>
      <c r="E65" s="17">
        <f t="shared" si="7"/>
        <v>30</v>
      </c>
      <c r="F65" s="44" t="s">
        <v>28</v>
      </c>
      <c r="G65" s="19" t="s">
        <v>24</v>
      </c>
      <c r="H65" s="14">
        <v>106.0</v>
      </c>
      <c r="I65" s="20">
        <v>0.05265046296296296</v>
      </c>
      <c r="J65" s="29">
        <f t="shared" si="8"/>
        <v>0.0175462963</v>
      </c>
      <c r="K65" s="30">
        <f t="shared" si="9"/>
        <v>0.005014329806</v>
      </c>
      <c r="L65" s="25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4">
        <v>24.0</v>
      </c>
      <c r="B66" s="15" t="s">
        <v>72</v>
      </c>
      <c r="C66" s="15" t="s">
        <v>65</v>
      </c>
      <c r="D66" s="16">
        <v>33463.0</v>
      </c>
      <c r="E66" s="17">
        <f t="shared" si="7"/>
        <v>31</v>
      </c>
      <c r="F66" s="44" t="s">
        <v>28</v>
      </c>
      <c r="G66" s="19" t="s">
        <v>19</v>
      </c>
      <c r="H66" s="14">
        <v>101.0</v>
      </c>
      <c r="I66" s="20">
        <v>0.05277777777777778</v>
      </c>
      <c r="J66" s="29">
        <f t="shared" si="8"/>
        <v>0.01767361111</v>
      </c>
      <c r="K66" s="30">
        <f t="shared" si="9"/>
        <v>0.005026455026</v>
      </c>
      <c r="L66" s="2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4">
        <v>25.0</v>
      </c>
      <c r="B67" s="15" t="s">
        <v>225</v>
      </c>
      <c r="C67" s="15" t="s">
        <v>27</v>
      </c>
      <c r="D67" s="16">
        <v>31940.0</v>
      </c>
      <c r="E67" s="17">
        <f t="shared" si="7"/>
        <v>35</v>
      </c>
      <c r="F67" s="44" t="s">
        <v>23</v>
      </c>
      <c r="G67" s="19" t="s">
        <v>24</v>
      </c>
      <c r="H67" s="14">
        <v>165.0</v>
      </c>
      <c r="I67" s="20">
        <v>0.053981481481481484</v>
      </c>
      <c r="J67" s="29">
        <f t="shared" si="8"/>
        <v>0.01887731481</v>
      </c>
      <c r="K67" s="30">
        <f t="shared" si="9"/>
        <v>0.005141093474</v>
      </c>
      <c r="L67" s="25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26.0</v>
      </c>
      <c r="B68" s="15" t="s">
        <v>84</v>
      </c>
      <c r="C68" s="15" t="s">
        <v>27</v>
      </c>
      <c r="D68" s="16">
        <v>33022.0</v>
      </c>
      <c r="E68" s="17">
        <f t="shared" si="7"/>
        <v>32</v>
      </c>
      <c r="F68" s="44" t="s">
        <v>28</v>
      </c>
      <c r="G68" s="19" t="s">
        <v>24</v>
      </c>
      <c r="H68" s="14">
        <v>145.0</v>
      </c>
      <c r="I68" s="20">
        <v>0.05530092592592593</v>
      </c>
      <c r="J68" s="29">
        <f t="shared" si="8"/>
        <v>0.02019675926</v>
      </c>
      <c r="K68" s="30">
        <f t="shared" si="9"/>
        <v>0.00526675485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>
        <v>27.0</v>
      </c>
      <c r="B69" s="15" t="s">
        <v>226</v>
      </c>
      <c r="C69" s="15" t="s">
        <v>129</v>
      </c>
      <c r="D69" s="16">
        <v>35005.0</v>
      </c>
      <c r="E69" s="17">
        <f t="shared" si="7"/>
        <v>27</v>
      </c>
      <c r="F69" s="44" t="s">
        <v>28</v>
      </c>
      <c r="G69" s="19" t="s">
        <v>227</v>
      </c>
      <c r="H69" s="14">
        <v>116.0</v>
      </c>
      <c r="I69" s="20">
        <v>0.058055555555555555</v>
      </c>
      <c r="J69" s="29">
        <f t="shared" si="8"/>
        <v>0.02295138889</v>
      </c>
      <c r="K69" s="30">
        <f t="shared" si="9"/>
        <v>0.005529100529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4">
        <v>28.0</v>
      </c>
      <c r="B70" s="15" t="s">
        <v>228</v>
      </c>
      <c r="C70" s="15" t="s">
        <v>79</v>
      </c>
      <c r="D70" s="16">
        <v>34422.0</v>
      </c>
      <c r="E70" s="17">
        <f t="shared" si="7"/>
        <v>28</v>
      </c>
      <c r="F70" s="44" t="s">
        <v>28</v>
      </c>
      <c r="G70" s="19" t="s">
        <v>19</v>
      </c>
      <c r="H70" s="14">
        <v>146.0</v>
      </c>
      <c r="I70" s="20">
        <v>0.05912037037037037</v>
      </c>
      <c r="J70" s="29">
        <f t="shared" si="8"/>
        <v>0.0240162037</v>
      </c>
      <c r="K70" s="30">
        <f t="shared" si="9"/>
        <v>0.005630511464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>
        <v>29.0</v>
      </c>
      <c r="B71" s="15" t="s">
        <v>229</v>
      </c>
      <c r="C71" s="15" t="s">
        <v>230</v>
      </c>
      <c r="D71" s="16">
        <v>32155.0</v>
      </c>
      <c r="E71" s="17">
        <f t="shared" si="7"/>
        <v>35</v>
      </c>
      <c r="F71" s="44" t="s">
        <v>23</v>
      </c>
      <c r="G71" s="19" t="s">
        <v>24</v>
      </c>
      <c r="H71" s="14">
        <v>104.0</v>
      </c>
      <c r="I71" s="20">
        <v>0.062037037037037036</v>
      </c>
      <c r="J71" s="29">
        <f t="shared" si="8"/>
        <v>0.02693287037</v>
      </c>
      <c r="K71" s="30">
        <f t="shared" si="9"/>
        <v>0.005908289242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>
        <v>30.0</v>
      </c>
      <c r="B72" s="15" t="s">
        <v>231</v>
      </c>
      <c r="C72" s="15" t="s">
        <v>232</v>
      </c>
      <c r="D72" s="16">
        <v>26560.0</v>
      </c>
      <c r="E72" s="17">
        <f t="shared" si="7"/>
        <v>50</v>
      </c>
      <c r="F72" s="44" t="s">
        <v>173</v>
      </c>
      <c r="G72" s="19" t="s">
        <v>24</v>
      </c>
      <c r="H72" s="14">
        <v>117.0</v>
      </c>
      <c r="I72" s="20">
        <v>0.06545138888888889</v>
      </c>
      <c r="J72" s="29">
        <f t="shared" si="8"/>
        <v>0.03034722222</v>
      </c>
      <c r="K72" s="30">
        <f t="shared" si="9"/>
        <v>0.006233465608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4">
        <v>31.0</v>
      </c>
      <c r="B73" s="15" t="s">
        <v>233</v>
      </c>
      <c r="C73" s="15" t="s">
        <v>75</v>
      </c>
      <c r="D73" s="16">
        <v>30073.0</v>
      </c>
      <c r="E73" s="17">
        <f t="shared" si="7"/>
        <v>40</v>
      </c>
      <c r="F73" s="44" t="s">
        <v>18</v>
      </c>
      <c r="G73" s="19" t="s">
        <v>24</v>
      </c>
      <c r="H73" s="14">
        <v>120.0</v>
      </c>
      <c r="I73" s="20">
        <v>0.06545138888888889</v>
      </c>
      <c r="J73" s="29">
        <f t="shared" si="8"/>
        <v>0.03034722222</v>
      </c>
      <c r="K73" s="30">
        <f t="shared" si="9"/>
        <v>0.006233465608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4">
        <v>32.0</v>
      </c>
      <c r="B74" s="15" t="s">
        <v>234</v>
      </c>
      <c r="C74" s="15" t="s">
        <v>164</v>
      </c>
      <c r="D74" s="16">
        <v>21991.0</v>
      </c>
      <c r="E74" s="17">
        <f t="shared" si="7"/>
        <v>62</v>
      </c>
      <c r="F74" s="44" t="s">
        <v>38</v>
      </c>
      <c r="G74" s="19" t="s">
        <v>66</v>
      </c>
      <c r="H74" s="14">
        <v>135.0</v>
      </c>
      <c r="I74" s="20">
        <v>0.06768518518518518</v>
      </c>
      <c r="J74" s="29">
        <f t="shared" si="8"/>
        <v>0.03258101852</v>
      </c>
      <c r="K74" s="30">
        <f t="shared" si="9"/>
        <v>0.006446208113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4">
        <v>33.0</v>
      </c>
      <c r="B75" s="15" t="s">
        <v>235</v>
      </c>
      <c r="C75" s="15" t="s">
        <v>232</v>
      </c>
      <c r="D75" s="16">
        <v>21166.0</v>
      </c>
      <c r="E75" s="17">
        <f t="shared" si="7"/>
        <v>65</v>
      </c>
      <c r="F75" s="44" t="s">
        <v>236</v>
      </c>
      <c r="G75" s="19" t="s">
        <v>24</v>
      </c>
      <c r="H75" s="14">
        <v>136.0</v>
      </c>
      <c r="I75" s="20">
        <v>0.07159722222222223</v>
      </c>
      <c r="J75" s="29">
        <f t="shared" si="8"/>
        <v>0.03649305556</v>
      </c>
      <c r="K75" s="30">
        <f t="shared" si="9"/>
        <v>0.006818783069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4">
        <v>34.0</v>
      </c>
      <c r="B76" s="15" t="s">
        <v>85</v>
      </c>
      <c r="C76" s="15" t="s">
        <v>86</v>
      </c>
      <c r="D76" s="16">
        <v>32677.0</v>
      </c>
      <c r="E76" s="17">
        <f t="shared" si="7"/>
        <v>33</v>
      </c>
      <c r="F76" s="44" t="s">
        <v>28</v>
      </c>
      <c r="G76" s="19" t="s">
        <v>24</v>
      </c>
      <c r="H76" s="14">
        <v>137.0</v>
      </c>
      <c r="I76" s="20">
        <v>0.07726851851851851</v>
      </c>
      <c r="J76" s="29">
        <f t="shared" si="8"/>
        <v>0.04216435185</v>
      </c>
      <c r="K76" s="30">
        <f t="shared" si="9"/>
        <v>0.007358906526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 t="s">
        <v>43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>
        <v>1.0</v>
      </c>
      <c r="B78" s="15" t="s">
        <v>237</v>
      </c>
      <c r="C78" s="15" t="s">
        <v>238</v>
      </c>
      <c r="D78" s="16">
        <v>38576.0</v>
      </c>
      <c r="E78" s="17">
        <f t="shared" ref="E78:E104" si="10">DATEDIF(D78,"25.02.2023","y")</f>
        <v>17</v>
      </c>
      <c r="F78" s="18" t="s">
        <v>239</v>
      </c>
      <c r="G78" s="19" t="s">
        <v>167</v>
      </c>
      <c r="H78" s="14">
        <v>154.0</v>
      </c>
      <c r="I78" s="20">
        <v>0.03518518518518519</v>
      </c>
      <c r="J78" s="20">
        <f t="shared" ref="J78:J104" si="11">I78-$I$78</f>
        <v>0</v>
      </c>
      <c r="K78" s="30">
        <f t="shared" ref="K78:K104" si="12">I78/10.5</f>
        <v>0.003350970018</v>
      </c>
      <c r="L78" s="22" t="s">
        <v>20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4">
        <v>2.0</v>
      </c>
      <c r="B79" s="15" t="s">
        <v>92</v>
      </c>
      <c r="C79" s="15" t="s">
        <v>51</v>
      </c>
      <c r="D79" s="16">
        <v>32248.0</v>
      </c>
      <c r="E79" s="17">
        <f t="shared" si="10"/>
        <v>34</v>
      </c>
      <c r="F79" s="18" t="s">
        <v>49</v>
      </c>
      <c r="G79" s="19" t="s">
        <v>24</v>
      </c>
      <c r="H79" s="14">
        <v>150.0</v>
      </c>
      <c r="I79" s="20">
        <v>0.043472222222222225</v>
      </c>
      <c r="J79" s="20">
        <f t="shared" si="11"/>
        <v>0.008287037037</v>
      </c>
      <c r="K79" s="30">
        <f t="shared" si="12"/>
        <v>0.00414021164</v>
      </c>
      <c r="L79" s="23" t="s">
        <v>25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4">
        <v>3.0</v>
      </c>
      <c r="B80" s="15" t="s">
        <v>240</v>
      </c>
      <c r="C80" s="15" t="s">
        <v>241</v>
      </c>
      <c r="D80" s="16">
        <v>24877.0</v>
      </c>
      <c r="E80" s="17">
        <f t="shared" si="10"/>
        <v>55</v>
      </c>
      <c r="F80" s="18" t="s">
        <v>107</v>
      </c>
      <c r="G80" s="19" t="s">
        <v>19</v>
      </c>
      <c r="H80" s="14">
        <v>126.0</v>
      </c>
      <c r="I80" s="20">
        <v>0.04598379629629629</v>
      </c>
      <c r="J80" s="20">
        <f t="shared" si="11"/>
        <v>0.01079861111</v>
      </c>
      <c r="K80" s="30">
        <f t="shared" si="12"/>
        <v>0.004379409171</v>
      </c>
      <c r="L80" s="24" t="s">
        <v>29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4">
        <v>4.0</v>
      </c>
      <c r="B81" s="15" t="s">
        <v>242</v>
      </c>
      <c r="C81" s="15" t="s">
        <v>109</v>
      </c>
      <c r="D81" s="16">
        <v>33324.0</v>
      </c>
      <c r="E81" s="17">
        <f t="shared" si="10"/>
        <v>31</v>
      </c>
      <c r="F81" s="14" t="s">
        <v>49</v>
      </c>
      <c r="G81" s="19" t="s">
        <v>24</v>
      </c>
      <c r="H81" s="14">
        <v>157.0</v>
      </c>
      <c r="I81" s="20">
        <v>0.04614583333333333</v>
      </c>
      <c r="J81" s="20">
        <f t="shared" si="11"/>
        <v>0.01096064815</v>
      </c>
      <c r="K81" s="30">
        <f t="shared" si="12"/>
        <v>0.00439484127</v>
      </c>
      <c r="L81" s="2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4">
        <v>5.0</v>
      </c>
      <c r="B82" s="15" t="s">
        <v>93</v>
      </c>
      <c r="C82" s="15" t="s">
        <v>94</v>
      </c>
      <c r="D82" s="16">
        <v>31562.0</v>
      </c>
      <c r="E82" s="17">
        <f t="shared" si="10"/>
        <v>36</v>
      </c>
      <c r="F82" s="18" t="s">
        <v>46</v>
      </c>
      <c r="G82" s="19" t="s">
        <v>24</v>
      </c>
      <c r="H82" s="14">
        <v>164.0</v>
      </c>
      <c r="I82" s="20">
        <v>0.04959490740740741</v>
      </c>
      <c r="J82" s="20">
        <f t="shared" si="11"/>
        <v>0.01440972222</v>
      </c>
      <c r="K82" s="30">
        <f t="shared" si="12"/>
        <v>0.004723324515</v>
      </c>
      <c r="L82" s="2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4">
        <v>6.0</v>
      </c>
      <c r="B83" s="15" t="s">
        <v>137</v>
      </c>
      <c r="C83" s="15" t="s">
        <v>138</v>
      </c>
      <c r="D83" s="16">
        <v>35306.0</v>
      </c>
      <c r="E83" s="17">
        <f t="shared" si="10"/>
        <v>26</v>
      </c>
      <c r="F83" s="18" t="s">
        <v>49</v>
      </c>
      <c r="G83" s="19" t="s">
        <v>24</v>
      </c>
      <c r="H83" s="14">
        <v>110.0</v>
      </c>
      <c r="I83" s="20">
        <v>0.04967592592592593</v>
      </c>
      <c r="J83" s="20">
        <f t="shared" si="11"/>
        <v>0.01449074074</v>
      </c>
      <c r="K83" s="30">
        <f t="shared" si="12"/>
        <v>0.004731040564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>
        <v>7.0</v>
      </c>
      <c r="B84" s="15" t="s">
        <v>243</v>
      </c>
      <c r="C84" s="15" t="s">
        <v>101</v>
      </c>
      <c r="D84" s="16">
        <v>32828.0</v>
      </c>
      <c r="E84" s="17">
        <f t="shared" si="10"/>
        <v>33</v>
      </c>
      <c r="F84" s="18" t="s">
        <v>49</v>
      </c>
      <c r="G84" s="19" t="s">
        <v>24</v>
      </c>
      <c r="H84" s="14">
        <v>121.0</v>
      </c>
      <c r="I84" s="20">
        <v>0.04990740740740741</v>
      </c>
      <c r="J84" s="20">
        <f t="shared" si="11"/>
        <v>0.01472222222</v>
      </c>
      <c r="K84" s="30">
        <f t="shared" si="12"/>
        <v>0.00475308642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4">
        <v>8.0</v>
      </c>
      <c r="B85" s="15" t="s">
        <v>244</v>
      </c>
      <c r="C85" s="15" t="s">
        <v>116</v>
      </c>
      <c r="D85" s="16">
        <v>31910.0</v>
      </c>
      <c r="E85" s="17">
        <f t="shared" si="10"/>
        <v>35</v>
      </c>
      <c r="F85" s="14" t="s">
        <v>46</v>
      </c>
      <c r="G85" s="19" t="s">
        <v>24</v>
      </c>
      <c r="H85" s="14">
        <v>109.0</v>
      </c>
      <c r="I85" s="20">
        <v>0.051875</v>
      </c>
      <c r="J85" s="20">
        <f t="shared" si="11"/>
        <v>0.01668981481</v>
      </c>
      <c r="K85" s="30">
        <f t="shared" si="12"/>
        <v>0.00494047619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4">
        <v>9.0</v>
      </c>
      <c r="B86" s="15" t="s">
        <v>245</v>
      </c>
      <c r="C86" s="15" t="s">
        <v>51</v>
      </c>
      <c r="D86" s="16">
        <v>32646.0</v>
      </c>
      <c r="E86" s="17">
        <f t="shared" si="10"/>
        <v>33</v>
      </c>
      <c r="F86" s="18" t="s">
        <v>49</v>
      </c>
      <c r="G86" s="19" t="s">
        <v>24</v>
      </c>
      <c r="H86" s="14">
        <v>152.0</v>
      </c>
      <c r="I86" s="20">
        <v>0.054016203703703705</v>
      </c>
      <c r="J86" s="20">
        <f t="shared" si="11"/>
        <v>0.01883101852</v>
      </c>
      <c r="K86" s="30">
        <f t="shared" si="12"/>
        <v>0.005144400353</v>
      </c>
      <c r="L86" s="25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4">
        <v>10.0</v>
      </c>
      <c r="B87" s="15" t="s">
        <v>246</v>
      </c>
      <c r="C87" s="15" t="s">
        <v>247</v>
      </c>
      <c r="D87" s="16">
        <v>29878.0</v>
      </c>
      <c r="E87" s="17">
        <f t="shared" si="10"/>
        <v>41</v>
      </c>
      <c r="F87" s="14" t="s">
        <v>52</v>
      </c>
      <c r="G87" s="19" t="s">
        <v>24</v>
      </c>
      <c r="H87" s="14">
        <v>167.0</v>
      </c>
      <c r="I87" s="20">
        <v>0.055</v>
      </c>
      <c r="J87" s="20">
        <f t="shared" si="11"/>
        <v>0.01981481481</v>
      </c>
      <c r="K87" s="30">
        <f t="shared" si="12"/>
        <v>0.005238095238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4">
        <v>11.0</v>
      </c>
      <c r="B88" s="15" t="s">
        <v>248</v>
      </c>
      <c r="C88" s="15" t="s">
        <v>249</v>
      </c>
      <c r="D88" s="16">
        <v>29888.0</v>
      </c>
      <c r="E88" s="17">
        <f t="shared" si="10"/>
        <v>41</v>
      </c>
      <c r="F88" s="14" t="s">
        <v>52</v>
      </c>
      <c r="G88" s="19" t="s">
        <v>24</v>
      </c>
      <c r="H88" s="14">
        <v>163.0</v>
      </c>
      <c r="I88" s="20">
        <v>0.055266203703703706</v>
      </c>
      <c r="J88" s="20">
        <f t="shared" si="11"/>
        <v>0.02008101852</v>
      </c>
      <c r="K88" s="30">
        <f t="shared" si="12"/>
        <v>0.005263447972</v>
      </c>
      <c r="L88" s="25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4">
        <v>12.0</v>
      </c>
      <c r="B89" s="15" t="s">
        <v>250</v>
      </c>
      <c r="C89" s="15" t="s">
        <v>251</v>
      </c>
      <c r="D89" s="16">
        <v>35729.0</v>
      </c>
      <c r="E89" s="17">
        <f t="shared" si="10"/>
        <v>25</v>
      </c>
      <c r="F89" s="18" t="s">
        <v>49</v>
      </c>
      <c r="G89" s="19" t="s">
        <v>19</v>
      </c>
      <c r="H89" s="14">
        <v>127.0</v>
      </c>
      <c r="I89" s="20">
        <v>0.05600694444444444</v>
      </c>
      <c r="J89" s="20">
        <f t="shared" si="11"/>
        <v>0.02082175926</v>
      </c>
      <c r="K89" s="30">
        <f t="shared" si="12"/>
        <v>0.005333994709</v>
      </c>
      <c r="L89" s="2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4">
        <v>13.0</v>
      </c>
      <c r="B90" s="15" t="s">
        <v>252</v>
      </c>
      <c r="C90" s="15" t="s">
        <v>96</v>
      </c>
      <c r="D90" s="16">
        <v>31366.0</v>
      </c>
      <c r="E90" s="17">
        <f t="shared" si="10"/>
        <v>37</v>
      </c>
      <c r="F90" s="14" t="s">
        <v>46</v>
      </c>
      <c r="G90" s="19" t="s">
        <v>24</v>
      </c>
      <c r="H90" s="14">
        <v>148.0</v>
      </c>
      <c r="I90" s="20">
        <v>0.05761574074074074</v>
      </c>
      <c r="J90" s="20">
        <f t="shared" si="11"/>
        <v>0.02243055556</v>
      </c>
      <c r="K90" s="30">
        <f t="shared" si="12"/>
        <v>0.005487213404</v>
      </c>
      <c r="L90" s="25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4">
        <v>14.0</v>
      </c>
      <c r="B91" s="15" t="s">
        <v>253</v>
      </c>
      <c r="C91" s="15" t="s">
        <v>196</v>
      </c>
      <c r="D91" s="16">
        <v>27131.0</v>
      </c>
      <c r="E91" s="17">
        <f t="shared" si="10"/>
        <v>48</v>
      </c>
      <c r="F91" s="14" t="s">
        <v>99</v>
      </c>
      <c r="G91" s="19" t="s">
        <v>24</v>
      </c>
      <c r="H91" s="14">
        <v>130.0</v>
      </c>
      <c r="I91" s="20">
        <v>0.0578125</v>
      </c>
      <c r="J91" s="20">
        <f t="shared" si="11"/>
        <v>0.02262731481</v>
      </c>
      <c r="K91" s="30">
        <f t="shared" si="12"/>
        <v>0.005505952381</v>
      </c>
      <c r="L91" s="2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4">
        <v>15.0</v>
      </c>
      <c r="B92" s="15" t="s">
        <v>254</v>
      </c>
      <c r="C92" s="15" t="s">
        <v>200</v>
      </c>
      <c r="D92" s="16">
        <v>32020.0</v>
      </c>
      <c r="E92" s="17">
        <f t="shared" si="10"/>
        <v>35</v>
      </c>
      <c r="F92" s="14" t="s">
        <v>46</v>
      </c>
      <c r="G92" s="19" t="s">
        <v>24</v>
      </c>
      <c r="H92" s="14">
        <v>166.0</v>
      </c>
      <c r="I92" s="20">
        <v>0.05787037037037037</v>
      </c>
      <c r="J92" s="20">
        <f t="shared" si="11"/>
        <v>0.02268518519</v>
      </c>
      <c r="K92" s="30">
        <f t="shared" si="12"/>
        <v>0.005511463845</v>
      </c>
      <c r="L92" s="2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4">
        <v>16.0</v>
      </c>
      <c r="B93" s="15" t="s">
        <v>255</v>
      </c>
      <c r="C93" s="15" t="s">
        <v>48</v>
      </c>
      <c r="D93" s="16">
        <v>30980.0</v>
      </c>
      <c r="E93" s="17">
        <f t="shared" si="10"/>
        <v>38</v>
      </c>
      <c r="F93" s="14" t="s">
        <v>46</v>
      </c>
      <c r="G93" s="19" t="s">
        <v>24</v>
      </c>
      <c r="H93" s="14">
        <v>139.0</v>
      </c>
      <c r="I93" s="20">
        <v>0.05792824074074074</v>
      </c>
      <c r="J93" s="20">
        <f t="shared" si="11"/>
        <v>0.02274305556</v>
      </c>
      <c r="K93" s="30">
        <f t="shared" si="12"/>
        <v>0.005516975309</v>
      </c>
      <c r="L93" s="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4">
        <v>17.0</v>
      </c>
      <c r="B94" s="15" t="s">
        <v>256</v>
      </c>
      <c r="C94" s="15" t="s">
        <v>257</v>
      </c>
      <c r="D94" s="16">
        <v>27960.0</v>
      </c>
      <c r="E94" s="17">
        <f t="shared" si="10"/>
        <v>46</v>
      </c>
      <c r="F94" s="14" t="s">
        <v>99</v>
      </c>
      <c r="G94" s="19" t="s">
        <v>24</v>
      </c>
      <c r="H94" s="14">
        <v>129.0</v>
      </c>
      <c r="I94" s="20">
        <v>0.05811342592592592</v>
      </c>
      <c r="J94" s="20">
        <f t="shared" si="11"/>
        <v>0.02292824074</v>
      </c>
      <c r="K94" s="30">
        <f t="shared" si="12"/>
        <v>0.005534611993</v>
      </c>
      <c r="L94" s="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4">
        <v>18.0</v>
      </c>
      <c r="B95" s="15" t="s">
        <v>258</v>
      </c>
      <c r="C95" s="15" t="s">
        <v>103</v>
      </c>
      <c r="D95" s="16">
        <v>28256.0</v>
      </c>
      <c r="E95" s="17">
        <f t="shared" si="10"/>
        <v>45</v>
      </c>
      <c r="F95" s="14" t="s">
        <v>99</v>
      </c>
      <c r="G95" s="19" t="s">
        <v>24</v>
      </c>
      <c r="H95" s="14">
        <v>128.0</v>
      </c>
      <c r="I95" s="20">
        <v>0.05828703703703704</v>
      </c>
      <c r="J95" s="20">
        <f t="shared" si="11"/>
        <v>0.02310185185</v>
      </c>
      <c r="K95" s="30">
        <f t="shared" si="12"/>
        <v>0.005551146384</v>
      </c>
      <c r="L95" s="2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4">
        <v>19.0</v>
      </c>
      <c r="B96" s="15" t="s">
        <v>259</v>
      </c>
      <c r="C96" s="15" t="s">
        <v>109</v>
      </c>
      <c r="D96" s="16">
        <v>27861.0</v>
      </c>
      <c r="E96" s="17">
        <f t="shared" si="10"/>
        <v>46</v>
      </c>
      <c r="F96" s="14" t="s">
        <v>99</v>
      </c>
      <c r="G96" s="19" t="s">
        <v>24</v>
      </c>
      <c r="H96" s="14">
        <v>160.0</v>
      </c>
      <c r="I96" s="20">
        <v>0.059340277777777777</v>
      </c>
      <c r="J96" s="20">
        <f t="shared" si="11"/>
        <v>0.02415509259</v>
      </c>
      <c r="K96" s="30">
        <f t="shared" si="12"/>
        <v>0.005651455026</v>
      </c>
      <c r="L96" s="2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4">
        <v>20.0</v>
      </c>
      <c r="B97" s="15" t="s">
        <v>260</v>
      </c>
      <c r="C97" s="15" t="s">
        <v>51</v>
      </c>
      <c r="D97" s="16">
        <v>29751.0</v>
      </c>
      <c r="E97" s="17">
        <f t="shared" si="10"/>
        <v>41</v>
      </c>
      <c r="F97" s="14" t="s">
        <v>52</v>
      </c>
      <c r="G97" s="19" t="s">
        <v>19</v>
      </c>
      <c r="H97" s="14">
        <v>125.0</v>
      </c>
      <c r="I97" s="20">
        <v>0.060752314814814815</v>
      </c>
      <c r="J97" s="20">
        <f t="shared" si="11"/>
        <v>0.02556712963</v>
      </c>
      <c r="K97" s="30">
        <f t="shared" si="12"/>
        <v>0.005785934744</v>
      </c>
      <c r="L97" s="2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4">
        <v>21.0</v>
      </c>
      <c r="B98" s="15" t="s">
        <v>102</v>
      </c>
      <c r="C98" s="15" t="s">
        <v>103</v>
      </c>
      <c r="D98" s="16">
        <v>34190.0</v>
      </c>
      <c r="E98" s="17">
        <f t="shared" si="10"/>
        <v>29</v>
      </c>
      <c r="F98" s="18" t="s">
        <v>49</v>
      </c>
      <c r="G98" s="19" t="s">
        <v>24</v>
      </c>
      <c r="H98" s="14">
        <v>138.0</v>
      </c>
      <c r="I98" s="20">
        <v>0.06098379629629629</v>
      </c>
      <c r="J98" s="20">
        <f t="shared" si="11"/>
        <v>0.02579861111</v>
      </c>
      <c r="K98" s="30">
        <f t="shared" si="12"/>
        <v>0.0058079806</v>
      </c>
      <c r="L98" s="2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4">
        <v>22.0</v>
      </c>
      <c r="B99" s="15" t="s">
        <v>261</v>
      </c>
      <c r="C99" s="15" t="s">
        <v>262</v>
      </c>
      <c r="D99" s="16">
        <v>34153.0</v>
      </c>
      <c r="E99" s="17">
        <f t="shared" si="10"/>
        <v>29</v>
      </c>
      <c r="F99" s="18" t="s">
        <v>49</v>
      </c>
      <c r="G99" s="19" t="s">
        <v>176</v>
      </c>
      <c r="H99" s="14">
        <v>111.0</v>
      </c>
      <c r="I99" s="20">
        <v>0.06225694444444444</v>
      </c>
      <c r="J99" s="20">
        <f t="shared" si="11"/>
        <v>0.02707175926</v>
      </c>
      <c r="K99" s="30">
        <f t="shared" si="12"/>
        <v>0.005929232804</v>
      </c>
      <c r="L99" s="2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4">
        <v>23.0</v>
      </c>
      <c r="B100" s="15" t="s">
        <v>106</v>
      </c>
      <c r="C100" s="15" t="s">
        <v>103</v>
      </c>
      <c r="D100" s="16">
        <v>23388.0</v>
      </c>
      <c r="E100" s="17">
        <f t="shared" si="10"/>
        <v>59</v>
      </c>
      <c r="F100" s="14" t="s">
        <v>107</v>
      </c>
      <c r="G100" s="19" t="s">
        <v>66</v>
      </c>
      <c r="H100" s="14">
        <v>151.0</v>
      </c>
      <c r="I100" s="20">
        <v>0.06304398148148148</v>
      </c>
      <c r="J100" s="20">
        <f t="shared" si="11"/>
        <v>0.0278587963</v>
      </c>
      <c r="K100" s="30">
        <f t="shared" si="12"/>
        <v>0.006004188713</v>
      </c>
      <c r="L100" s="2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">
        <v>24.0</v>
      </c>
      <c r="B101" s="15" t="s">
        <v>263</v>
      </c>
      <c r="C101" s="15" t="s">
        <v>264</v>
      </c>
      <c r="D101" s="16">
        <v>32200.0</v>
      </c>
      <c r="E101" s="17">
        <f t="shared" si="10"/>
        <v>34</v>
      </c>
      <c r="F101" s="18" t="s">
        <v>49</v>
      </c>
      <c r="G101" s="19" t="s">
        <v>19</v>
      </c>
      <c r="H101" s="14">
        <v>103.0</v>
      </c>
      <c r="I101" s="20">
        <v>0.06545138888888889</v>
      </c>
      <c r="J101" s="20">
        <f t="shared" si="11"/>
        <v>0.0302662037</v>
      </c>
      <c r="K101" s="30">
        <f t="shared" si="12"/>
        <v>0.006233465608</v>
      </c>
      <c r="L101" s="2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4">
        <v>25.0</v>
      </c>
      <c r="B102" s="15" t="s">
        <v>100</v>
      </c>
      <c r="C102" s="15" t="s">
        <v>101</v>
      </c>
      <c r="D102" s="16">
        <v>33180.0</v>
      </c>
      <c r="E102" s="17">
        <f t="shared" si="10"/>
        <v>32</v>
      </c>
      <c r="F102" s="18" t="s">
        <v>49</v>
      </c>
      <c r="G102" s="19" t="s">
        <v>19</v>
      </c>
      <c r="H102" s="14">
        <v>105.0</v>
      </c>
      <c r="I102" s="20">
        <v>0.06552083333333333</v>
      </c>
      <c r="J102" s="20">
        <f t="shared" si="11"/>
        <v>0.03033564815</v>
      </c>
      <c r="K102" s="30">
        <f t="shared" si="12"/>
        <v>0.006240079365</v>
      </c>
      <c r="L102" s="2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4">
        <v>26.0</v>
      </c>
      <c r="B103" s="15" t="s">
        <v>111</v>
      </c>
      <c r="C103" s="15" t="s">
        <v>101</v>
      </c>
      <c r="D103" s="16">
        <v>28225.0</v>
      </c>
      <c r="E103" s="17">
        <f t="shared" si="10"/>
        <v>45</v>
      </c>
      <c r="F103" s="14" t="s">
        <v>99</v>
      </c>
      <c r="G103" s="19" t="s">
        <v>66</v>
      </c>
      <c r="H103" s="14">
        <v>102.0</v>
      </c>
      <c r="I103" s="20">
        <v>0.06726851851851852</v>
      </c>
      <c r="J103" s="20">
        <f t="shared" si="11"/>
        <v>0.03208333333</v>
      </c>
      <c r="K103" s="30">
        <f t="shared" si="12"/>
        <v>0.006406525573</v>
      </c>
      <c r="L103" s="2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4">
        <v>27.0</v>
      </c>
      <c r="B104" s="15" t="s">
        <v>108</v>
      </c>
      <c r="C104" s="15" t="s">
        <v>109</v>
      </c>
      <c r="D104" s="16">
        <v>31672.0</v>
      </c>
      <c r="E104" s="17">
        <f t="shared" si="10"/>
        <v>36</v>
      </c>
      <c r="F104" s="14" t="s">
        <v>46</v>
      </c>
      <c r="G104" s="19" t="s">
        <v>24</v>
      </c>
      <c r="H104" s="14">
        <v>142.0</v>
      </c>
      <c r="I104" s="20">
        <v>0.0853587962962963</v>
      </c>
      <c r="J104" s="20">
        <f t="shared" si="11"/>
        <v>0.05017361111</v>
      </c>
      <c r="K104" s="30">
        <f t="shared" si="12"/>
        <v>0.008129409171</v>
      </c>
      <c r="L104" s="2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3" t="s">
        <v>265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5" t="s">
        <v>1</v>
      </c>
      <c r="B107" s="7" t="s">
        <v>2</v>
      </c>
      <c r="C107" s="2"/>
      <c r="D107" s="2"/>
      <c r="E107" s="2"/>
      <c r="F107" s="2"/>
      <c r="G107" s="3"/>
      <c r="H107" s="5" t="s">
        <v>3</v>
      </c>
      <c r="I107" s="7" t="s">
        <v>4</v>
      </c>
      <c r="J107" s="2"/>
      <c r="K107" s="8"/>
      <c r="L107" s="5" t="s">
        <v>5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9"/>
      <c r="B108" s="10" t="s">
        <v>6</v>
      </c>
      <c r="C108" s="11" t="s">
        <v>7</v>
      </c>
      <c r="D108" s="12" t="s">
        <v>8</v>
      </c>
      <c r="E108" s="11" t="s">
        <v>9</v>
      </c>
      <c r="F108" s="11" t="s">
        <v>10</v>
      </c>
      <c r="G108" s="10" t="s">
        <v>11</v>
      </c>
      <c r="H108" s="9"/>
      <c r="I108" s="10" t="s">
        <v>12</v>
      </c>
      <c r="J108" s="10" t="s">
        <v>13</v>
      </c>
      <c r="K108" s="10" t="s">
        <v>14</v>
      </c>
      <c r="L108" s="9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3" t="s">
        <v>15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4">
        <v>1.0</v>
      </c>
      <c r="B110" s="15" t="s">
        <v>266</v>
      </c>
      <c r="C110" s="15" t="s">
        <v>267</v>
      </c>
      <c r="D110" s="16">
        <v>39494.0</v>
      </c>
      <c r="E110" s="17">
        <f t="shared" ref="E110:E135" si="13">DATEDIF(D110,"25.02.2023","y")</f>
        <v>15</v>
      </c>
      <c r="F110" s="14" t="s">
        <v>121</v>
      </c>
      <c r="G110" s="19" t="s">
        <v>167</v>
      </c>
      <c r="H110" s="14">
        <v>53.0</v>
      </c>
      <c r="I110" s="20">
        <v>0.017997685185185186</v>
      </c>
      <c r="J110" s="29">
        <f t="shared" ref="J110:J135" si="14">I110-$I$110</f>
        <v>0</v>
      </c>
      <c r="K110" s="30">
        <f t="shared" ref="K110:K135" si="15">I110/5</f>
        <v>0.003599537037</v>
      </c>
      <c r="L110" s="22" t="s">
        <v>20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4">
        <v>2.0</v>
      </c>
      <c r="B111" s="15" t="s">
        <v>268</v>
      </c>
      <c r="C111" s="15" t="s">
        <v>35</v>
      </c>
      <c r="D111" s="16">
        <v>30499.0</v>
      </c>
      <c r="E111" s="17">
        <f t="shared" si="13"/>
        <v>39</v>
      </c>
      <c r="F111" s="14" t="s">
        <v>23</v>
      </c>
      <c r="G111" s="19" t="s">
        <v>24</v>
      </c>
      <c r="H111" s="14">
        <v>88.0</v>
      </c>
      <c r="I111" s="20">
        <v>0.019143518518518518</v>
      </c>
      <c r="J111" s="29">
        <f t="shared" si="14"/>
        <v>0.001145833333</v>
      </c>
      <c r="K111" s="21">
        <f t="shared" si="15"/>
        <v>0.003828703704</v>
      </c>
      <c r="L111" s="23" t="s">
        <v>25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4">
        <v>3.0</v>
      </c>
      <c r="B112" s="15" t="s">
        <v>56</v>
      </c>
      <c r="C112" s="15" t="s">
        <v>33</v>
      </c>
      <c r="D112" s="16">
        <v>34681.0</v>
      </c>
      <c r="E112" s="17">
        <f t="shared" si="13"/>
        <v>28</v>
      </c>
      <c r="F112" s="14" t="s">
        <v>28</v>
      </c>
      <c r="G112" s="19" t="s">
        <v>19</v>
      </c>
      <c r="H112" s="14">
        <v>78.0</v>
      </c>
      <c r="I112" s="20">
        <v>0.019305555555555555</v>
      </c>
      <c r="J112" s="29">
        <f t="shared" si="14"/>
        <v>0.00130787037</v>
      </c>
      <c r="K112" s="21">
        <f t="shared" si="15"/>
        <v>0.003861111111</v>
      </c>
      <c r="L112" s="24" t="s">
        <v>29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4">
        <v>4.0</v>
      </c>
      <c r="B113" s="15" t="s">
        <v>134</v>
      </c>
      <c r="C113" s="15" t="s">
        <v>17</v>
      </c>
      <c r="D113" s="16">
        <v>32243.0</v>
      </c>
      <c r="E113" s="17">
        <f t="shared" si="13"/>
        <v>34</v>
      </c>
      <c r="F113" s="14" t="s">
        <v>28</v>
      </c>
      <c r="G113" s="19" t="s">
        <v>24</v>
      </c>
      <c r="H113" s="14">
        <v>86.0</v>
      </c>
      <c r="I113" s="20">
        <v>0.0209375</v>
      </c>
      <c r="J113" s="29">
        <f t="shared" si="14"/>
        <v>0.002939814815</v>
      </c>
      <c r="K113" s="21">
        <f t="shared" si="15"/>
        <v>0.0041875</v>
      </c>
      <c r="L113" s="25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4">
        <v>5.0</v>
      </c>
      <c r="B114" s="15" t="s">
        <v>56</v>
      </c>
      <c r="C114" s="15" t="s">
        <v>17</v>
      </c>
      <c r="D114" s="16">
        <v>27242.0</v>
      </c>
      <c r="E114" s="17">
        <f t="shared" si="13"/>
        <v>48</v>
      </c>
      <c r="F114" s="14" t="s">
        <v>57</v>
      </c>
      <c r="G114" s="19" t="s">
        <v>19</v>
      </c>
      <c r="H114" s="14">
        <v>79.0</v>
      </c>
      <c r="I114" s="20">
        <v>0.021655092592592594</v>
      </c>
      <c r="J114" s="29">
        <f t="shared" si="14"/>
        <v>0.003657407407</v>
      </c>
      <c r="K114" s="21">
        <f t="shared" si="15"/>
        <v>0.004331018519</v>
      </c>
      <c r="L114" s="25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4">
        <v>6.0</v>
      </c>
      <c r="B115" s="15" t="s">
        <v>269</v>
      </c>
      <c r="C115" s="15" t="s">
        <v>192</v>
      </c>
      <c r="D115" s="16">
        <v>23391.0</v>
      </c>
      <c r="E115" s="17">
        <f t="shared" si="13"/>
        <v>59</v>
      </c>
      <c r="F115" s="14" t="s">
        <v>133</v>
      </c>
      <c r="G115" s="19" t="s">
        <v>24</v>
      </c>
      <c r="H115" s="14">
        <v>57.0</v>
      </c>
      <c r="I115" s="20">
        <v>0.02201388888888889</v>
      </c>
      <c r="J115" s="29">
        <f t="shared" si="14"/>
        <v>0.004016203704</v>
      </c>
      <c r="K115" s="21">
        <f t="shared" si="15"/>
        <v>0.004402777778</v>
      </c>
      <c r="L115" s="25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4">
        <v>7.0</v>
      </c>
      <c r="B116" s="15" t="s">
        <v>122</v>
      </c>
      <c r="C116" s="15" t="s">
        <v>123</v>
      </c>
      <c r="D116" s="16">
        <v>30061.0</v>
      </c>
      <c r="E116" s="17">
        <f t="shared" si="13"/>
        <v>40</v>
      </c>
      <c r="F116" s="14" t="s">
        <v>18</v>
      </c>
      <c r="G116" s="19" t="s">
        <v>24</v>
      </c>
      <c r="H116" s="14">
        <v>64.0</v>
      </c>
      <c r="I116" s="20">
        <v>0.022569444444444444</v>
      </c>
      <c r="J116" s="29">
        <f t="shared" si="14"/>
        <v>0.004571759259</v>
      </c>
      <c r="K116" s="21">
        <f t="shared" si="15"/>
        <v>0.004513888889</v>
      </c>
      <c r="L116" s="2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4">
        <v>8.0</v>
      </c>
      <c r="B117" s="15" t="s">
        <v>119</v>
      </c>
      <c r="C117" s="15" t="s">
        <v>120</v>
      </c>
      <c r="D117" s="16">
        <v>39401.0</v>
      </c>
      <c r="E117" s="17">
        <f t="shared" si="13"/>
        <v>15</v>
      </c>
      <c r="F117" s="14" t="s">
        <v>121</v>
      </c>
      <c r="G117" s="19" t="s">
        <v>19</v>
      </c>
      <c r="H117" s="14">
        <v>75.0</v>
      </c>
      <c r="I117" s="20">
        <v>0.023020833333333334</v>
      </c>
      <c r="J117" s="29">
        <f t="shared" si="14"/>
        <v>0.005023148148</v>
      </c>
      <c r="K117" s="21">
        <f t="shared" si="15"/>
        <v>0.004604166667</v>
      </c>
      <c r="L117" s="2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4">
        <v>9.0</v>
      </c>
      <c r="B118" s="15" t="s">
        <v>270</v>
      </c>
      <c r="C118" s="15" t="s">
        <v>79</v>
      </c>
      <c r="D118" s="16">
        <v>31237.0</v>
      </c>
      <c r="E118" s="17">
        <f t="shared" si="13"/>
        <v>37</v>
      </c>
      <c r="F118" s="14" t="s">
        <v>23</v>
      </c>
      <c r="G118" s="19" t="s">
        <v>24</v>
      </c>
      <c r="H118" s="14">
        <v>63.0</v>
      </c>
      <c r="I118" s="20">
        <v>0.024155092592592593</v>
      </c>
      <c r="J118" s="29">
        <f t="shared" si="14"/>
        <v>0.006157407407</v>
      </c>
      <c r="K118" s="21">
        <f t="shared" si="15"/>
        <v>0.004831018519</v>
      </c>
      <c r="L118" s="2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4">
        <v>10.0</v>
      </c>
      <c r="B119" s="15" t="s">
        <v>119</v>
      </c>
      <c r="C119" s="15" t="s">
        <v>124</v>
      </c>
      <c r="D119" s="16">
        <v>39401.0</v>
      </c>
      <c r="E119" s="17">
        <f t="shared" si="13"/>
        <v>15</v>
      </c>
      <c r="F119" s="14" t="s">
        <v>121</v>
      </c>
      <c r="G119" s="19" t="s">
        <v>19</v>
      </c>
      <c r="H119" s="14">
        <v>74.0</v>
      </c>
      <c r="I119" s="20">
        <v>0.02511574074074074</v>
      </c>
      <c r="J119" s="29">
        <f t="shared" si="14"/>
        <v>0.007118055556</v>
      </c>
      <c r="K119" s="21">
        <f t="shared" si="15"/>
        <v>0.005023148148</v>
      </c>
      <c r="L119" s="25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4">
        <v>11.0</v>
      </c>
      <c r="B120" s="15" t="s">
        <v>271</v>
      </c>
      <c r="C120" s="15" t="s">
        <v>59</v>
      </c>
      <c r="D120" s="16">
        <v>33417.0</v>
      </c>
      <c r="E120" s="17">
        <f t="shared" si="13"/>
        <v>31</v>
      </c>
      <c r="F120" s="14" t="s">
        <v>28</v>
      </c>
      <c r="G120" s="19" t="s">
        <v>19</v>
      </c>
      <c r="H120" s="14">
        <v>70.0</v>
      </c>
      <c r="I120" s="20">
        <v>0.025625</v>
      </c>
      <c r="J120" s="29">
        <f t="shared" si="14"/>
        <v>0.007627314815</v>
      </c>
      <c r="K120" s="21">
        <f t="shared" si="15"/>
        <v>0.005125</v>
      </c>
      <c r="L120" s="25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14">
        <v>12.0</v>
      </c>
      <c r="B121" s="15" t="s">
        <v>272</v>
      </c>
      <c r="C121" s="15" t="s">
        <v>41</v>
      </c>
      <c r="D121" s="16">
        <v>33613.0</v>
      </c>
      <c r="E121" s="17">
        <f t="shared" si="13"/>
        <v>31</v>
      </c>
      <c r="F121" s="14" t="s">
        <v>28</v>
      </c>
      <c r="G121" s="19" t="s">
        <v>24</v>
      </c>
      <c r="H121" s="14">
        <v>66.0</v>
      </c>
      <c r="I121" s="20">
        <v>0.03332175925925926</v>
      </c>
      <c r="J121" s="29">
        <f t="shared" si="14"/>
        <v>0.01532407407</v>
      </c>
      <c r="K121" s="21">
        <f t="shared" si="15"/>
        <v>0.006664351852</v>
      </c>
      <c r="L121" s="25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14">
        <v>13.0</v>
      </c>
      <c r="B122" s="15" t="s">
        <v>273</v>
      </c>
      <c r="C122" s="15" t="s">
        <v>88</v>
      </c>
      <c r="D122" s="16">
        <v>28357.0</v>
      </c>
      <c r="E122" s="17">
        <f t="shared" si="13"/>
        <v>45</v>
      </c>
      <c r="F122" s="14" t="s">
        <v>57</v>
      </c>
      <c r="G122" s="19" t="s">
        <v>24</v>
      </c>
      <c r="H122" s="14">
        <v>51.0</v>
      </c>
      <c r="I122" s="20">
        <v>0.034166666666666665</v>
      </c>
      <c r="J122" s="29">
        <f t="shared" si="14"/>
        <v>0.01616898148</v>
      </c>
      <c r="K122" s="21">
        <f t="shared" si="15"/>
        <v>0.006833333333</v>
      </c>
      <c r="L122" s="25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4">
        <v>14.0</v>
      </c>
      <c r="B123" s="15" t="s">
        <v>132</v>
      </c>
      <c r="C123" s="15" t="s">
        <v>27</v>
      </c>
      <c r="D123" s="16">
        <v>23443.0</v>
      </c>
      <c r="E123" s="17">
        <f t="shared" si="13"/>
        <v>58</v>
      </c>
      <c r="F123" s="14" t="s">
        <v>133</v>
      </c>
      <c r="G123" s="19" t="s">
        <v>19</v>
      </c>
      <c r="H123" s="14">
        <v>76.0</v>
      </c>
      <c r="I123" s="20">
        <v>0.03511574074074074</v>
      </c>
      <c r="J123" s="29">
        <f t="shared" si="14"/>
        <v>0.01711805556</v>
      </c>
      <c r="K123" s="21">
        <f t="shared" si="15"/>
        <v>0.007023148148</v>
      </c>
      <c r="L123" s="25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4">
        <v>15.0</v>
      </c>
      <c r="B124" s="15" t="s">
        <v>274</v>
      </c>
      <c r="C124" s="15" t="s">
        <v>275</v>
      </c>
      <c r="D124" s="16">
        <v>23148.0</v>
      </c>
      <c r="E124" s="17">
        <f t="shared" si="13"/>
        <v>59</v>
      </c>
      <c r="F124" s="14" t="s">
        <v>133</v>
      </c>
      <c r="G124" s="19" t="s">
        <v>24</v>
      </c>
      <c r="H124" s="14">
        <v>91.0</v>
      </c>
      <c r="I124" s="20">
        <v>0.0353587962962963</v>
      </c>
      <c r="J124" s="29">
        <f t="shared" si="14"/>
        <v>0.01736111111</v>
      </c>
      <c r="K124" s="21">
        <f t="shared" si="15"/>
        <v>0.007071759259</v>
      </c>
      <c r="L124" s="25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4">
        <v>16.0</v>
      </c>
      <c r="B125" s="15" t="s">
        <v>76</v>
      </c>
      <c r="C125" s="15" t="s">
        <v>90</v>
      </c>
      <c r="D125" s="16">
        <v>38585.0</v>
      </c>
      <c r="E125" s="17">
        <f t="shared" si="13"/>
        <v>17</v>
      </c>
      <c r="F125" s="14" t="s">
        <v>121</v>
      </c>
      <c r="G125" s="19" t="s">
        <v>24</v>
      </c>
      <c r="H125" s="14">
        <v>62.0</v>
      </c>
      <c r="I125" s="20">
        <v>0.03670138888888889</v>
      </c>
      <c r="J125" s="29">
        <f t="shared" si="14"/>
        <v>0.0187037037</v>
      </c>
      <c r="K125" s="21">
        <f t="shared" si="15"/>
        <v>0.007340277778</v>
      </c>
      <c r="L125" s="25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4">
        <v>17.0</v>
      </c>
      <c r="B126" s="15" t="s">
        <v>276</v>
      </c>
      <c r="C126" s="15" t="s">
        <v>277</v>
      </c>
      <c r="D126" s="16">
        <v>29782.0</v>
      </c>
      <c r="E126" s="17">
        <f t="shared" si="13"/>
        <v>41</v>
      </c>
      <c r="F126" s="14" t="s">
        <v>18</v>
      </c>
      <c r="G126" s="19" t="s">
        <v>24</v>
      </c>
      <c r="H126" s="14">
        <v>77.0</v>
      </c>
      <c r="I126" s="20">
        <v>0.03726851851851852</v>
      </c>
      <c r="J126" s="29">
        <f t="shared" si="14"/>
        <v>0.01927083333</v>
      </c>
      <c r="K126" s="21">
        <f t="shared" si="15"/>
        <v>0.007453703704</v>
      </c>
      <c r="L126" s="25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14">
        <v>18.0</v>
      </c>
      <c r="B127" s="15" t="s">
        <v>278</v>
      </c>
      <c r="C127" s="15" t="s">
        <v>65</v>
      </c>
      <c r="D127" s="16">
        <v>31406.0</v>
      </c>
      <c r="E127" s="17">
        <f t="shared" si="13"/>
        <v>37</v>
      </c>
      <c r="F127" s="14" t="s">
        <v>23</v>
      </c>
      <c r="G127" s="19" t="s">
        <v>24</v>
      </c>
      <c r="H127" s="14">
        <v>82.0</v>
      </c>
      <c r="I127" s="20">
        <v>0.03743055555555556</v>
      </c>
      <c r="J127" s="29">
        <f t="shared" si="14"/>
        <v>0.01943287037</v>
      </c>
      <c r="K127" s="21">
        <f t="shared" si="15"/>
        <v>0.007486111111</v>
      </c>
      <c r="L127" s="25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4">
        <v>19.0</v>
      </c>
      <c r="B128" s="15" t="s">
        <v>279</v>
      </c>
      <c r="C128" s="15" t="s">
        <v>33</v>
      </c>
      <c r="D128" s="16">
        <v>30023.0</v>
      </c>
      <c r="E128" s="17">
        <f t="shared" si="13"/>
        <v>40</v>
      </c>
      <c r="F128" s="14" t="s">
        <v>18</v>
      </c>
      <c r="G128" s="19" t="s">
        <v>24</v>
      </c>
      <c r="H128" s="14">
        <v>92.0</v>
      </c>
      <c r="I128" s="20">
        <v>0.03756944444444445</v>
      </c>
      <c r="J128" s="29">
        <f t="shared" si="14"/>
        <v>0.01957175926</v>
      </c>
      <c r="K128" s="21">
        <f t="shared" si="15"/>
        <v>0.007513888889</v>
      </c>
      <c r="L128" s="25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4">
        <v>20.0</v>
      </c>
      <c r="B129" s="15" t="s">
        <v>280</v>
      </c>
      <c r="C129" s="15" t="s">
        <v>281</v>
      </c>
      <c r="D129" s="16">
        <v>34275.0</v>
      </c>
      <c r="E129" s="17">
        <f t="shared" si="13"/>
        <v>29</v>
      </c>
      <c r="F129" s="14" t="s">
        <v>28</v>
      </c>
      <c r="G129" s="19" t="s">
        <v>24</v>
      </c>
      <c r="H129" s="14">
        <v>90.0</v>
      </c>
      <c r="I129" s="20">
        <v>0.03833333333333333</v>
      </c>
      <c r="J129" s="29">
        <f t="shared" si="14"/>
        <v>0.02033564815</v>
      </c>
      <c r="K129" s="21">
        <f t="shared" si="15"/>
        <v>0.007666666667</v>
      </c>
      <c r="L129" s="2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4">
        <v>21.0</v>
      </c>
      <c r="B130" s="15" t="s">
        <v>282</v>
      </c>
      <c r="C130" s="15" t="s">
        <v>59</v>
      </c>
      <c r="D130" s="16">
        <v>32899.0</v>
      </c>
      <c r="E130" s="17">
        <f t="shared" si="13"/>
        <v>33</v>
      </c>
      <c r="F130" s="14" t="s">
        <v>28</v>
      </c>
      <c r="G130" s="19" t="s">
        <v>24</v>
      </c>
      <c r="H130" s="14">
        <v>81.0</v>
      </c>
      <c r="I130" s="20">
        <v>0.03869212962962963</v>
      </c>
      <c r="J130" s="29">
        <f t="shared" si="14"/>
        <v>0.02069444444</v>
      </c>
      <c r="K130" s="21">
        <f t="shared" si="15"/>
        <v>0.007738425926</v>
      </c>
      <c r="L130" s="2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4">
        <v>22.0</v>
      </c>
      <c r="B131" s="15" t="s">
        <v>131</v>
      </c>
      <c r="C131" s="15" t="s">
        <v>17</v>
      </c>
      <c r="D131" s="16">
        <v>29928.0</v>
      </c>
      <c r="E131" s="17">
        <f t="shared" si="13"/>
        <v>41</v>
      </c>
      <c r="F131" s="14" t="s">
        <v>18</v>
      </c>
      <c r="G131" s="19" t="s">
        <v>24</v>
      </c>
      <c r="H131" s="14">
        <v>54.0</v>
      </c>
      <c r="I131" s="20">
        <v>0.03908564814814815</v>
      </c>
      <c r="J131" s="29">
        <f t="shared" si="14"/>
        <v>0.02108796296</v>
      </c>
      <c r="K131" s="21">
        <f t="shared" si="15"/>
        <v>0.00781712963</v>
      </c>
      <c r="L131" s="2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4">
        <v>23.0</v>
      </c>
      <c r="B132" s="15" t="s">
        <v>128</v>
      </c>
      <c r="C132" s="15" t="s">
        <v>129</v>
      </c>
      <c r="D132" s="16">
        <v>29800.0</v>
      </c>
      <c r="E132" s="17">
        <f t="shared" si="13"/>
        <v>41</v>
      </c>
      <c r="F132" s="14" t="s">
        <v>18</v>
      </c>
      <c r="G132" s="19" t="s">
        <v>24</v>
      </c>
      <c r="H132" s="14">
        <v>71.0</v>
      </c>
      <c r="I132" s="20">
        <v>0.04</v>
      </c>
      <c r="J132" s="29">
        <f t="shared" si="14"/>
        <v>0.02200231481</v>
      </c>
      <c r="K132" s="21">
        <f t="shared" si="15"/>
        <v>0.008</v>
      </c>
      <c r="L132" s="25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14">
        <v>24.0</v>
      </c>
      <c r="B133" s="15" t="s">
        <v>283</v>
      </c>
      <c r="C133" s="15" t="s">
        <v>65</v>
      </c>
      <c r="D133" s="16">
        <v>29651.0</v>
      </c>
      <c r="E133" s="17">
        <f t="shared" si="13"/>
        <v>41</v>
      </c>
      <c r="F133" s="14" t="s">
        <v>18</v>
      </c>
      <c r="G133" s="19" t="s">
        <v>66</v>
      </c>
      <c r="H133" s="14">
        <v>52.0</v>
      </c>
      <c r="I133" s="20">
        <v>0.040011574074074074</v>
      </c>
      <c r="J133" s="29">
        <f t="shared" si="14"/>
        <v>0.02201388889</v>
      </c>
      <c r="K133" s="21">
        <f t="shared" si="15"/>
        <v>0.008002314815</v>
      </c>
      <c r="L133" s="2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4">
        <v>25.0</v>
      </c>
      <c r="B134" s="15" t="s">
        <v>268</v>
      </c>
      <c r="C134" s="15" t="s">
        <v>75</v>
      </c>
      <c r="D134" s="16">
        <v>39845.0</v>
      </c>
      <c r="E134" s="17">
        <f t="shared" si="13"/>
        <v>14</v>
      </c>
      <c r="F134" s="14" t="s">
        <v>121</v>
      </c>
      <c r="G134" s="19" t="s">
        <v>24</v>
      </c>
      <c r="H134" s="14">
        <v>87.0</v>
      </c>
      <c r="I134" s="20">
        <v>0.07710648148148148</v>
      </c>
      <c r="J134" s="29">
        <f t="shared" si="14"/>
        <v>0.0591087963</v>
      </c>
      <c r="K134" s="21">
        <f t="shared" si="15"/>
        <v>0.0154212963</v>
      </c>
      <c r="L134" s="2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4">
        <v>26.0</v>
      </c>
      <c r="B135" s="15" t="s">
        <v>284</v>
      </c>
      <c r="C135" s="15" t="s">
        <v>65</v>
      </c>
      <c r="D135" s="16">
        <v>28041.0</v>
      </c>
      <c r="E135" s="17">
        <f t="shared" si="13"/>
        <v>46</v>
      </c>
      <c r="F135" s="14" t="s">
        <v>57</v>
      </c>
      <c r="G135" s="19" t="s">
        <v>24</v>
      </c>
      <c r="H135" s="14">
        <v>83.0</v>
      </c>
      <c r="I135" s="20">
        <v>0.07752314814814815</v>
      </c>
      <c r="J135" s="29">
        <f t="shared" si="14"/>
        <v>0.05952546296</v>
      </c>
      <c r="K135" s="21">
        <f t="shared" si="15"/>
        <v>0.01550462963</v>
      </c>
      <c r="L135" s="2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3" t="s">
        <v>43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4">
        <v>1.0</v>
      </c>
      <c r="B137" s="15" t="s">
        <v>140</v>
      </c>
      <c r="C137" s="15" t="s">
        <v>48</v>
      </c>
      <c r="D137" s="16">
        <v>30455.0</v>
      </c>
      <c r="E137" s="17">
        <f t="shared" ref="E137:E150" si="16">DATEDIF(D137,"25.02.2023","y")</f>
        <v>39</v>
      </c>
      <c r="F137" s="18" t="s">
        <v>46</v>
      </c>
      <c r="G137" s="19" t="s">
        <v>24</v>
      </c>
      <c r="H137" s="14">
        <v>68.0</v>
      </c>
      <c r="I137" s="20">
        <v>0.021296296296296296</v>
      </c>
      <c r="J137" s="20">
        <f t="shared" ref="J137:J150" si="17">I137-$I$137</f>
        <v>0</v>
      </c>
      <c r="K137" s="21">
        <f t="shared" ref="K137:K150" si="18">I137/5</f>
        <v>0.004259259259</v>
      </c>
      <c r="L137" s="22" t="s">
        <v>20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4">
        <v>2.0</v>
      </c>
      <c r="B138" s="15" t="s">
        <v>285</v>
      </c>
      <c r="C138" s="15" t="s">
        <v>103</v>
      </c>
      <c r="D138" s="16">
        <v>38521.0</v>
      </c>
      <c r="E138" s="17">
        <f t="shared" si="16"/>
        <v>17</v>
      </c>
      <c r="F138" s="18" t="s">
        <v>239</v>
      </c>
      <c r="G138" s="19" t="s">
        <v>24</v>
      </c>
      <c r="H138" s="14">
        <v>80.0</v>
      </c>
      <c r="I138" s="20">
        <v>0.021423611111111112</v>
      </c>
      <c r="J138" s="20">
        <f t="shared" si="17"/>
        <v>0.0001273148148</v>
      </c>
      <c r="K138" s="21">
        <f t="shared" si="18"/>
        <v>0.004284722222</v>
      </c>
      <c r="L138" s="23" t="s">
        <v>25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4">
        <v>3.0</v>
      </c>
      <c r="B139" s="15" t="s">
        <v>286</v>
      </c>
      <c r="C139" s="15" t="s">
        <v>287</v>
      </c>
      <c r="D139" s="16">
        <v>29346.0</v>
      </c>
      <c r="E139" s="17">
        <f t="shared" si="16"/>
        <v>42</v>
      </c>
      <c r="F139" s="18" t="s">
        <v>52</v>
      </c>
      <c r="G139" s="19" t="s">
        <v>24</v>
      </c>
      <c r="H139" s="14">
        <v>61.0</v>
      </c>
      <c r="I139" s="20">
        <v>0.03293981481481482</v>
      </c>
      <c r="J139" s="20">
        <f t="shared" si="17"/>
        <v>0.01164351852</v>
      </c>
      <c r="K139" s="21">
        <f t="shared" si="18"/>
        <v>0.006587962963</v>
      </c>
      <c r="L139" s="24" t="s">
        <v>29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4">
        <v>4.0</v>
      </c>
      <c r="B140" s="15" t="s">
        <v>288</v>
      </c>
      <c r="C140" s="15" t="s">
        <v>138</v>
      </c>
      <c r="D140" s="16">
        <v>32960.0</v>
      </c>
      <c r="E140" s="17">
        <f t="shared" si="16"/>
        <v>32</v>
      </c>
      <c r="F140" s="18" t="s">
        <v>49</v>
      </c>
      <c r="G140" s="19" t="s">
        <v>19</v>
      </c>
      <c r="H140" s="14">
        <v>60.0</v>
      </c>
      <c r="I140" s="20">
        <v>0.033032407407407406</v>
      </c>
      <c r="J140" s="20">
        <f t="shared" si="17"/>
        <v>0.01173611111</v>
      </c>
      <c r="K140" s="21">
        <f t="shared" si="18"/>
        <v>0.006606481481</v>
      </c>
      <c r="L140" s="2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4">
        <v>5.0</v>
      </c>
      <c r="B141" s="15" t="s">
        <v>114</v>
      </c>
      <c r="C141" s="15" t="s">
        <v>51</v>
      </c>
      <c r="D141" s="16">
        <v>23525.0</v>
      </c>
      <c r="E141" s="17">
        <f t="shared" si="16"/>
        <v>58</v>
      </c>
      <c r="F141" s="18" t="s">
        <v>107</v>
      </c>
      <c r="G141" s="19" t="s">
        <v>24</v>
      </c>
      <c r="H141" s="14">
        <v>85.0</v>
      </c>
      <c r="I141" s="20">
        <v>0.03314814814814815</v>
      </c>
      <c r="J141" s="20">
        <f t="shared" si="17"/>
        <v>0.01185185185</v>
      </c>
      <c r="K141" s="21">
        <f t="shared" si="18"/>
        <v>0.00662962963</v>
      </c>
      <c r="L141" s="2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4">
        <v>6.0</v>
      </c>
      <c r="B142" s="15" t="s">
        <v>289</v>
      </c>
      <c r="C142" s="15" t="s">
        <v>290</v>
      </c>
      <c r="D142" s="16">
        <v>30778.0</v>
      </c>
      <c r="E142" s="17">
        <f t="shared" si="16"/>
        <v>38</v>
      </c>
      <c r="F142" s="18" t="s">
        <v>46</v>
      </c>
      <c r="G142" s="19" t="s">
        <v>24</v>
      </c>
      <c r="H142" s="14">
        <v>89.0</v>
      </c>
      <c r="I142" s="20">
        <v>0.03328703703703704</v>
      </c>
      <c r="J142" s="20">
        <f t="shared" si="17"/>
        <v>0.01199074074</v>
      </c>
      <c r="K142" s="21">
        <f t="shared" si="18"/>
        <v>0.006657407407</v>
      </c>
      <c r="L142" s="2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4">
        <v>7.0</v>
      </c>
      <c r="B143" s="15" t="s">
        <v>291</v>
      </c>
      <c r="C143" s="15" t="s">
        <v>292</v>
      </c>
      <c r="D143" s="16">
        <v>33513.0</v>
      </c>
      <c r="E143" s="17">
        <f t="shared" si="16"/>
        <v>31</v>
      </c>
      <c r="F143" s="18" t="s">
        <v>49</v>
      </c>
      <c r="G143" s="19" t="s">
        <v>24</v>
      </c>
      <c r="H143" s="14">
        <v>84.0</v>
      </c>
      <c r="I143" s="20">
        <v>0.03457175925925926</v>
      </c>
      <c r="J143" s="20">
        <f t="shared" si="17"/>
        <v>0.01327546296</v>
      </c>
      <c r="K143" s="21">
        <f t="shared" si="18"/>
        <v>0.006914351852</v>
      </c>
      <c r="L143" s="2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4">
        <v>8.0</v>
      </c>
      <c r="B144" s="15" t="s">
        <v>293</v>
      </c>
      <c r="C144" s="15" t="s">
        <v>48</v>
      </c>
      <c r="D144" s="16">
        <v>27723.0</v>
      </c>
      <c r="E144" s="17">
        <f t="shared" si="16"/>
        <v>47</v>
      </c>
      <c r="F144" s="18" t="s">
        <v>99</v>
      </c>
      <c r="G144" s="19" t="s">
        <v>19</v>
      </c>
      <c r="H144" s="14">
        <v>56.0</v>
      </c>
      <c r="I144" s="20">
        <v>0.03508101851851852</v>
      </c>
      <c r="J144" s="20">
        <f t="shared" si="17"/>
        <v>0.01378472222</v>
      </c>
      <c r="K144" s="21">
        <f t="shared" si="18"/>
        <v>0.007016203704</v>
      </c>
      <c r="L144" s="2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4">
        <v>9.0</v>
      </c>
      <c r="B145" s="15" t="s">
        <v>294</v>
      </c>
      <c r="C145" s="15" t="s">
        <v>116</v>
      </c>
      <c r="D145" s="16">
        <v>34551.0</v>
      </c>
      <c r="E145" s="17">
        <f t="shared" si="16"/>
        <v>28</v>
      </c>
      <c r="F145" s="18" t="s">
        <v>49</v>
      </c>
      <c r="G145" s="19" t="s">
        <v>24</v>
      </c>
      <c r="H145" s="14">
        <v>59.0</v>
      </c>
      <c r="I145" s="20">
        <v>0.03554398148148148</v>
      </c>
      <c r="J145" s="20">
        <f t="shared" si="17"/>
        <v>0.01424768519</v>
      </c>
      <c r="K145" s="21">
        <f t="shared" si="18"/>
        <v>0.007108796296</v>
      </c>
      <c r="L145" s="2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14">
        <v>10.0</v>
      </c>
      <c r="B146" s="15" t="s">
        <v>145</v>
      </c>
      <c r="C146" s="15" t="s">
        <v>45</v>
      </c>
      <c r="D146" s="16">
        <v>30851.0</v>
      </c>
      <c r="E146" s="17">
        <f t="shared" si="16"/>
        <v>38</v>
      </c>
      <c r="F146" s="45" t="s">
        <v>46</v>
      </c>
      <c r="G146" s="19" t="s">
        <v>19</v>
      </c>
      <c r="H146" s="14">
        <v>58.0</v>
      </c>
      <c r="I146" s="20">
        <v>0.03671296296296296</v>
      </c>
      <c r="J146" s="20">
        <f t="shared" si="17"/>
        <v>0.01541666667</v>
      </c>
      <c r="K146" s="21">
        <f t="shared" si="18"/>
        <v>0.007342592593</v>
      </c>
      <c r="L146" s="2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14">
        <v>11.0</v>
      </c>
      <c r="B147" s="15" t="s">
        <v>142</v>
      </c>
      <c r="C147" s="15" t="s">
        <v>109</v>
      </c>
      <c r="D147" s="16">
        <v>28541.0</v>
      </c>
      <c r="E147" s="17">
        <f t="shared" si="16"/>
        <v>45</v>
      </c>
      <c r="F147" s="45" t="s">
        <v>99</v>
      </c>
      <c r="G147" s="19" t="s">
        <v>19</v>
      </c>
      <c r="H147" s="14">
        <v>55.0</v>
      </c>
      <c r="I147" s="20">
        <v>0.036828703703703704</v>
      </c>
      <c r="J147" s="20">
        <f t="shared" si="17"/>
        <v>0.01553240741</v>
      </c>
      <c r="K147" s="21">
        <f t="shared" si="18"/>
        <v>0.007365740741</v>
      </c>
      <c r="L147" s="2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14">
        <v>12.0</v>
      </c>
      <c r="B148" s="15" t="s">
        <v>295</v>
      </c>
      <c r="C148" s="15" t="s">
        <v>257</v>
      </c>
      <c r="D148" s="16">
        <v>34449.0</v>
      </c>
      <c r="E148" s="17">
        <f t="shared" si="16"/>
        <v>28</v>
      </c>
      <c r="F148" s="45" t="s">
        <v>49</v>
      </c>
      <c r="G148" s="19" t="s">
        <v>24</v>
      </c>
      <c r="H148" s="14">
        <v>65.0</v>
      </c>
      <c r="I148" s="20">
        <v>0.038877314814814816</v>
      </c>
      <c r="J148" s="20">
        <f t="shared" si="17"/>
        <v>0.01758101852</v>
      </c>
      <c r="K148" s="21">
        <f t="shared" si="18"/>
        <v>0.007775462963</v>
      </c>
      <c r="L148" s="2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14">
        <v>13.0</v>
      </c>
      <c r="B149" s="15" t="s">
        <v>144</v>
      </c>
      <c r="C149" s="15" t="s">
        <v>103</v>
      </c>
      <c r="D149" s="16">
        <v>30229.0</v>
      </c>
      <c r="E149" s="17">
        <f t="shared" si="16"/>
        <v>40</v>
      </c>
      <c r="F149" s="45" t="s">
        <v>52</v>
      </c>
      <c r="G149" s="19" t="s">
        <v>19</v>
      </c>
      <c r="H149" s="14">
        <v>72.0</v>
      </c>
      <c r="I149" s="20">
        <v>0.039074074074074074</v>
      </c>
      <c r="J149" s="20">
        <f t="shared" si="17"/>
        <v>0.01777777778</v>
      </c>
      <c r="K149" s="21">
        <f t="shared" si="18"/>
        <v>0.007814814815</v>
      </c>
      <c r="L149" s="2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14">
        <v>14.0</v>
      </c>
      <c r="B150" s="15" t="s">
        <v>296</v>
      </c>
      <c r="C150" s="15" t="s">
        <v>196</v>
      </c>
      <c r="D150" s="16">
        <v>25302.0</v>
      </c>
      <c r="E150" s="17">
        <f t="shared" si="16"/>
        <v>53</v>
      </c>
      <c r="F150" s="45" t="s">
        <v>297</v>
      </c>
      <c r="G150" s="19" t="s">
        <v>298</v>
      </c>
      <c r="H150" s="14">
        <v>69.0</v>
      </c>
      <c r="I150" s="20">
        <v>0.03927083333333333</v>
      </c>
      <c r="J150" s="20">
        <f t="shared" si="17"/>
        <v>0.01797453704</v>
      </c>
      <c r="K150" s="21">
        <f t="shared" si="18"/>
        <v>0.007854166667</v>
      </c>
      <c r="L150" s="2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3" t="s">
        <v>299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5" t="s">
        <v>1</v>
      </c>
      <c r="B153" s="7" t="s">
        <v>2</v>
      </c>
      <c r="C153" s="2"/>
      <c r="D153" s="2"/>
      <c r="E153" s="2"/>
      <c r="F153" s="2"/>
      <c r="G153" s="3"/>
      <c r="H153" s="5" t="s">
        <v>3</v>
      </c>
      <c r="I153" s="7" t="s">
        <v>4</v>
      </c>
      <c r="J153" s="2"/>
      <c r="K153" s="8"/>
      <c r="L153" s="5" t="s">
        <v>5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9"/>
      <c r="B154" s="10" t="s">
        <v>6</v>
      </c>
      <c r="C154" s="11" t="s">
        <v>7</v>
      </c>
      <c r="D154" s="12" t="s">
        <v>8</v>
      </c>
      <c r="E154" s="11" t="s">
        <v>9</v>
      </c>
      <c r="F154" s="11" t="s">
        <v>10</v>
      </c>
      <c r="G154" s="10" t="s">
        <v>11</v>
      </c>
      <c r="H154" s="9"/>
      <c r="I154" s="10" t="s">
        <v>12</v>
      </c>
      <c r="J154" s="10" t="s">
        <v>13</v>
      </c>
      <c r="K154" s="10" t="s">
        <v>14</v>
      </c>
      <c r="L154" s="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0" t="s">
        <v>149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4">
        <v>1.0</v>
      </c>
      <c r="B156" s="15" t="s">
        <v>21</v>
      </c>
      <c r="C156" s="15" t="s">
        <v>150</v>
      </c>
      <c r="D156" s="16">
        <v>41971.0</v>
      </c>
      <c r="E156" s="17">
        <f>DATEDIF(D156,"25.02.2023","y")</f>
        <v>8</v>
      </c>
      <c r="F156" s="14" t="s">
        <v>151</v>
      </c>
      <c r="G156" s="19" t="s">
        <v>24</v>
      </c>
      <c r="H156" s="14">
        <v>4.0</v>
      </c>
      <c r="I156" s="20">
        <v>0.009212962962962963</v>
      </c>
      <c r="J156" s="29">
        <f>I156-$I$156</f>
        <v>0</v>
      </c>
      <c r="K156" s="30">
        <f>I156/2</f>
        <v>0.004606481481</v>
      </c>
      <c r="L156" s="22" t="s">
        <v>20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0" t="s">
        <v>300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6">
        <v>1.0</v>
      </c>
      <c r="B158" s="15" t="s">
        <v>301</v>
      </c>
      <c r="C158" s="15" t="s">
        <v>247</v>
      </c>
      <c r="D158" s="16">
        <v>40114.0</v>
      </c>
      <c r="E158" s="17">
        <f t="shared" ref="E158:E160" si="19">DATEDIF(D158,"25.02.2023","y")</f>
        <v>13</v>
      </c>
      <c r="F158" s="14" t="s">
        <v>302</v>
      </c>
      <c r="G158" s="19" t="s">
        <v>167</v>
      </c>
      <c r="H158" s="46">
        <v>21.0</v>
      </c>
      <c r="I158" s="20">
        <v>0.006504629629629629</v>
      </c>
      <c r="J158" s="29">
        <f t="shared" ref="J158:J160" si="20">I158-$I$158</f>
        <v>0</v>
      </c>
      <c r="K158" s="30">
        <f t="shared" ref="K158:K160" si="21">I158/2</f>
        <v>0.003252314815</v>
      </c>
      <c r="L158" s="22" t="s">
        <v>20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6">
        <v>2.0</v>
      </c>
      <c r="B159" s="15" t="s">
        <v>303</v>
      </c>
      <c r="C159" s="15" t="s">
        <v>51</v>
      </c>
      <c r="D159" s="16">
        <v>40053.0</v>
      </c>
      <c r="E159" s="17">
        <f t="shared" si="19"/>
        <v>13</v>
      </c>
      <c r="F159" s="14" t="s">
        <v>302</v>
      </c>
      <c r="G159" s="19" t="s">
        <v>167</v>
      </c>
      <c r="H159" s="46">
        <v>22.0</v>
      </c>
      <c r="I159" s="20">
        <v>0.007175925925925926</v>
      </c>
      <c r="J159" s="29">
        <f t="shared" si="20"/>
        <v>0.0006712962963</v>
      </c>
      <c r="K159" s="30">
        <f t="shared" si="21"/>
        <v>0.003587962963</v>
      </c>
      <c r="L159" s="23" t="s">
        <v>25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6">
        <v>3.0</v>
      </c>
      <c r="B160" s="15" t="s">
        <v>304</v>
      </c>
      <c r="C160" s="15" t="s">
        <v>200</v>
      </c>
      <c r="D160" s="16">
        <v>39879.0</v>
      </c>
      <c r="E160" s="17">
        <f t="shared" si="19"/>
        <v>13</v>
      </c>
      <c r="F160" s="14" t="s">
        <v>302</v>
      </c>
      <c r="G160" s="19" t="s">
        <v>167</v>
      </c>
      <c r="H160" s="46">
        <v>23.0</v>
      </c>
      <c r="I160" s="20">
        <v>0.007523148148148148</v>
      </c>
      <c r="J160" s="29">
        <f t="shared" si="20"/>
        <v>0.001018518519</v>
      </c>
      <c r="K160" s="30">
        <f t="shared" si="21"/>
        <v>0.003761574074</v>
      </c>
      <c r="L160" s="24" t="s">
        <v>29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3" t="s">
        <v>305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5" t="s">
        <v>1</v>
      </c>
      <c r="B163" s="7" t="s">
        <v>2</v>
      </c>
      <c r="C163" s="2"/>
      <c r="D163" s="2"/>
      <c r="E163" s="2"/>
      <c r="F163" s="2"/>
      <c r="G163" s="3"/>
      <c r="H163" s="5" t="s">
        <v>3</v>
      </c>
      <c r="I163" s="7" t="s">
        <v>4</v>
      </c>
      <c r="J163" s="2"/>
      <c r="K163" s="8"/>
      <c r="L163" s="5" t="s">
        <v>5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9"/>
      <c r="B164" s="10" t="s">
        <v>6</v>
      </c>
      <c r="C164" s="11" t="s">
        <v>7</v>
      </c>
      <c r="D164" s="12" t="s">
        <v>8</v>
      </c>
      <c r="E164" s="11" t="s">
        <v>9</v>
      </c>
      <c r="F164" s="11" t="s">
        <v>10</v>
      </c>
      <c r="G164" s="10" t="s">
        <v>11</v>
      </c>
      <c r="H164" s="9"/>
      <c r="I164" s="10" t="s">
        <v>12</v>
      </c>
      <c r="J164" s="10" t="s">
        <v>13</v>
      </c>
      <c r="K164" s="10" t="s">
        <v>14</v>
      </c>
      <c r="L164" s="9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3" t="s">
        <v>155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4">
        <v>1.0</v>
      </c>
      <c r="B166" s="15" t="s">
        <v>306</v>
      </c>
      <c r="C166" s="15" t="s">
        <v>35</v>
      </c>
      <c r="D166" s="16">
        <v>41491.0</v>
      </c>
      <c r="E166" s="17">
        <f t="shared" ref="E166:E169" si="22">DATEDIF(D166,"25.02.2023","y")</f>
        <v>9</v>
      </c>
      <c r="F166" s="45" t="s">
        <v>151</v>
      </c>
      <c r="G166" s="19" t="s">
        <v>19</v>
      </c>
      <c r="H166" s="14">
        <v>1.0</v>
      </c>
      <c r="I166" s="20">
        <v>0.004525462962962963</v>
      </c>
      <c r="J166" s="20">
        <f t="shared" ref="J166:J169" si="23">I166-$I$166</f>
        <v>0</v>
      </c>
      <c r="K166" s="21">
        <f t="shared" ref="K166:K169" si="24">I166/1</f>
        <v>0.004525462963</v>
      </c>
      <c r="L166" s="22" t="s">
        <v>20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14">
        <v>2.0</v>
      </c>
      <c r="B167" s="15" t="s">
        <v>21</v>
      </c>
      <c r="C167" s="15" t="s">
        <v>120</v>
      </c>
      <c r="D167" s="16">
        <v>42580.0</v>
      </c>
      <c r="E167" s="17">
        <f t="shared" si="22"/>
        <v>6</v>
      </c>
      <c r="F167" s="45" t="s">
        <v>151</v>
      </c>
      <c r="G167" s="19" t="s">
        <v>24</v>
      </c>
      <c r="H167" s="14">
        <v>5.0</v>
      </c>
      <c r="I167" s="20">
        <v>0.0050810185185185186</v>
      </c>
      <c r="J167" s="20">
        <f t="shared" si="23"/>
        <v>0.0005555555556</v>
      </c>
      <c r="K167" s="21">
        <f t="shared" si="24"/>
        <v>0.005081018519</v>
      </c>
      <c r="L167" s="23" t="s">
        <v>25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4">
        <v>3.0</v>
      </c>
      <c r="B168" s="15" t="s">
        <v>307</v>
      </c>
      <c r="C168" s="15" t="s">
        <v>35</v>
      </c>
      <c r="D168" s="16">
        <v>41613.0</v>
      </c>
      <c r="E168" s="17">
        <f t="shared" si="22"/>
        <v>9</v>
      </c>
      <c r="F168" s="45" t="s">
        <v>151</v>
      </c>
      <c r="G168" s="19" t="s">
        <v>24</v>
      </c>
      <c r="H168" s="14">
        <v>3.0</v>
      </c>
      <c r="I168" s="20">
        <v>0.005138888888888889</v>
      </c>
      <c r="J168" s="20">
        <f t="shared" si="23"/>
        <v>0.0006134259259</v>
      </c>
      <c r="K168" s="21">
        <f t="shared" si="24"/>
        <v>0.005138888889</v>
      </c>
      <c r="L168" s="24" t="s">
        <v>29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4">
        <v>4.0</v>
      </c>
      <c r="B169" s="15" t="s">
        <v>73</v>
      </c>
      <c r="C169" s="15" t="s">
        <v>156</v>
      </c>
      <c r="D169" s="16">
        <v>41600.0</v>
      </c>
      <c r="E169" s="17">
        <f t="shared" si="22"/>
        <v>9</v>
      </c>
      <c r="F169" s="45" t="s">
        <v>151</v>
      </c>
      <c r="G169" s="19" t="s">
        <v>19</v>
      </c>
      <c r="H169" s="14">
        <v>2.0</v>
      </c>
      <c r="I169" s="20">
        <v>0.0051967592592592595</v>
      </c>
      <c r="J169" s="20">
        <f t="shared" si="23"/>
        <v>0.0006712962963</v>
      </c>
      <c r="K169" s="21">
        <f t="shared" si="24"/>
        <v>0.005196759259</v>
      </c>
      <c r="L169" s="2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1"/>
      <c r="B269" s="4"/>
      <c r="C269" s="4"/>
      <c r="D269" s="42"/>
      <c r="E269" s="4"/>
      <c r="F269" s="4"/>
      <c r="G269" s="4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1"/>
      <c r="B270" s="4"/>
      <c r="C270" s="4"/>
      <c r="D270" s="42"/>
      <c r="E270" s="4"/>
      <c r="F270" s="4"/>
      <c r="G270" s="4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1"/>
      <c r="B271" s="4"/>
      <c r="C271" s="4"/>
      <c r="D271" s="42"/>
      <c r="E271" s="4"/>
      <c r="F271" s="4"/>
      <c r="G271" s="4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1"/>
      <c r="B272" s="4"/>
      <c r="C272" s="4"/>
      <c r="D272" s="42"/>
      <c r="E272" s="4"/>
      <c r="F272" s="4"/>
      <c r="G272" s="4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1"/>
      <c r="B273" s="4"/>
      <c r="C273" s="4"/>
      <c r="D273" s="42"/>
      <c r="E273" s="4"/>
      <c r="F273" s="4"/>
      <c r="G273" s="4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1"/>
      <c r="B274" s="4"/>
      <c r="C274" s="4"/>
      <c r="D274" s="42"/>
      <c r="E274" s="4"/>
      <c r="F274" s="4"/>
      <c r="G274" s="4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1"/>
      <c r="B275" s="4"/>
      <c r="C275" s="4"/>
      <c r="D275" s="42"/>
      <c r="E275" s="4"/>
      <c r="F275" s="4"/>
      <c r="G275" s="4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1"/>
      <c r="B276" s="4"/>
      <c r="C276" s="4"/>
      <c r="D276" s="42"/>
      <c r="E276" s="4"/>
      <c r="F276" s="4"/>
      <c r="G276" s="4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1"/>
      <c r="B277" s="4"/>
      <c r="C277" s="4"/>
      <c r="D277" s="42"/>
      <c r="E277" s="4"/>
      <c r="F277" s="4"/>
      <c r="G277" s="4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1"/>
      <c r="B278" s="4"/>
      <c r="C278" s="4"/>
      <c r="D278" s="42"/>
      <c r="E278" s="4"/>
      <c r="F278" s="4"/>
      <c r="G278" s="4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1"/>
      <c r="B279" s="4"/>
      <c r="C279" s="4"/>
      <c r="D279" s="42"/>
      <c r="E279" s="4"/>
      <c r="F279" s="4"/>
      <c r="G279" s="4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1"/>
      <c r="B280" s="4"/>
      <c r="C280" s="4"/>
      <c r="D280" s="42"/>
      <c r="E280" s="4"/>
      <c r="F280" s="4"/>
      <c r="G280" s="4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1"/>
      <c r="B281" s="4"/>
      <c r="C281" s="4"/>
      <c r="D281" s="42"/>
      <c r="E281" s="4"/>
      <c r="F281" s="4"/>
      <c r="G281" s="4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1"/>
      <c r="B282" s="4"/>
      <c r="C282" s="4"/>
      <c r="D282" s="42"/>
      <c r="E282" s="4"/>
      <c r="F282" s="4"/>
      <c r="G282" s="4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1"/>
      <c r="B283" s="4"/>
      <c r="C283" s="4"/>
      <c r="D283" s="42"/>
      <c r="E283" s="4"/>
      <c r="F283" s="4"/>
      <c r="G283" s="4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1"/>
      <c r="B284" s="4"/>
      <c r="C284" s="4"/>
      <c r="D284" s="42"/>
      <c r="E284" s="4"/>
      <c r="F284" s="4"/>
      <c r="G284" s="4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1"/>
      <c r="B285" s="4"/>
      <c r="C285" s="4"/>
      <c r="D285" s="42"/>
      <c r="E285" s="4"/>
      <c r="F285" s="4"/>
      <c r="G285" s="4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1"/>
      <c r="B286" s="4"/>
      <c r="C286" s="4"/>
      <c r="D286" s="42"/>
      <c r="E286" s="4"/>
      <c r="F286" s="4"/>
      <c r="G286" s="4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1"/>
      <c r="B287" s="4"/>
      <c r="C287" s="4"/>
      <c r="D287" s="42"/>
      <c r="E287" s="4"/>
      <c r="F287" s="4"/>
      <c r="G287" s="4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1"/>
      <c r="B288" s="4"/>
      <c r="C288" s="4"/>
      <c r="D288" s="42"/>
      <c r="E288" s="4"/>
      <c r="F288" s="4"/>
      <c r="G288" s="4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1"/>
      <c r="B289" s="4"/>
      <c r="C289" s="4"/>
      <c r="D289" s="42"/>
      <c r="E289" s="4"/>
      <c r="F289" s="4"/>
      <c r="G289" s="4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1"/>
      <c r="B290" s="4"/>
      <c r="C290" s="4"/>
      <c r="D290" s="42"/>
      <c r="E290" s="4"/>
      <c r="F290" s="4"/>
      <c r="G290" s="4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1"/>
      <c r="B291" s="4"/>
      <c r="C291" s="4"/>
      <c r="D291" s="42"/>
      <c r="E291" s="4"/>
      <c r="F291" s="4"/>
      <c r="G291" s="4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1"/>
      <c r="B292" s="4"/>
      <c r="C292" s="4"/>
      <c r="D292" s="42"/>
      <c r="E292" s="4"/>
      <c r="F292" s="4"/>
      <c r="G292" s="4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1"/>
      <c r="B293" s="4"/>
      <c r="C293" s="4"/>
      <c r="D293" s="42"/>
      <c r="E293" s="4"/>
      <c r="F293" s="4"/>
      <c r="G293" s="4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1"/>
      <c r="B294" s="4"/>
      <c r="C294" s="4"/>
      <c r="D294" s="42"/>
      <c r="E294" s="4"/>
      <c r="F294" s="4"/>
      <c r="G294" s="4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1"/>
      <c r="B295" s="4"/>
      <c r="C295" s="4"/>
      <c r="D295" s="42"/>
      <c r="E295" s="4"/>
      <c r="F295" s="4"/>
      <c r="G295" s="4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1"/>
      <c r="B296" s="4"/>
      <c r="C296" s="4"/>
      <c r="D296" s="42"/>
      <c r="E296" s="4"/>
      <c r="F296" s="4"/>
      <c r="G296" s="4"/>
      <c r="H296" s="4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1"/>
      <c r="B297" s="4"/>
      <c r="C297" s="4"/>
      <c r="D297" s="42"/>
      <c r="E297" s="4"/>
      <c r="F297" s="4"/>
      <c r="G297" s="4"/>
      <c r="H297" s="4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1"/>
      <c r="B298" s="4"/>
      <c r="C298" s="4"/>
      <c r="D298" s="42"/>
      <c r="E298" s="4"/>
      <c r="F298" s="4"/>
      <c r="G298" s="4"/>
      <c r="H298" s="4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1"/>
      <c r="B299" s="4"/>
      <c r="C299" s="4"/>
      <c r="D299" s="42"/>
      <c r="E299" s="4"/>
      <c r="F299" s="4"/>
      <c r="G299" s="4"/>
      <c r="H299" s="4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1"/>
      <c r="B300" s="4"/>
      <c r="C300" s="4"/>
      <c r="D300" s="42"/>
      <c r="E300" s="4"/>
      <c r="F300" s="4"/>
      <c r="G300" s="4"/>
      <c r="H300" s="4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1"/>
      <c r="B301" s="4"/>
      <c r="C301" s="4"/>
      <c r="D301" s="42"/>
      <c r="E301" s="4"/>
      <c r="F301" s="4"/>
      <c r="G301" s="4"/>
      <c r="H301" s="4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1"/>
      <c r="B302" s="4"/>
      <c r="C302" s="4"/>
      <c r="D302" s="42"/>
      <c r="E302" s="4"/>
      <c r="F302" s="4"/>
      <c r="G302" s="4"/>
      <c r="H302" s="4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1"/>
      <c r="B303" s="4"/>
      <c r="C303" s="4"/>
      <c r="D303" s="42"/>
      <c r="E303" s="4"/>
      <c r="F303" s="4"/>
      <c r="G303" s="4"/>
      <c r="H303" s="4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1"/>
      <c r="B304" s="4"/>
      <c r="C304" s="4"/>
      <c r="D304" s="42"/>
      <c r="E304" s="4"/>
      <c r="F304" s="4"/>
      <c r="G304" s="4"/>
      <c r="H304" s="4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1"/>
      <c r="B305" s="4"/>
      <c r="C305" s="4"/>
      <c r="D305" s="42"/>
      <c r="E305" s="4"/>
      <c r="F305" s="4"/>
      <c r="G305" s="4"/>
      <c r="H305" s="4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1"/>
      <c r="B306" s="4"/>
      <c r="C306" s="4"/>
      <c r="D306" s="42"/>
      <c r="E306" s="4"/>
      <c r="F306" s="4"/>
      <c r="G306" s="4"/>
      <c r="H306" s="4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1"/>
      <c r="B307" s="4"/>
      <c r="C307" s="4"/>
      <c r="D307" s="42"/>
      <c r="E307" s="4"/>
      <c r="F307" s="4"/>
      <c r="G307" s="4"/>
      <c r="H307" s="4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1"/>
      <c r="B308" s="4"/>
      <c r="C308" s="4"/>
      <c r="D308" s="42"/>
      <c r="E308" s="4"/>
      <c r="F308" s="4"/>
      <c r="G308" s="4"/>
      <c r="H308" s="4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1"/>
      <c r="B309" s="4"/>
      <c r="C309" s="4"/>
      <c r="D309" s="42"/>
      <c r="E309" s="4"/>
      <c r="F309" s="4"/>
      <c r="G309" s="4"/>
      <c r="H309" s="4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1"/>
      <c r="B310" s="4"/>
      <c r="C310" s="4"/>
      <c r="D310" s="42"/>
      <c r="E310" s="4"/>
      <c r="F310" s="4"/>
      <c r="G310" s="4"/>
      <c r="H310" s="4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1"/>
      <c r="B311" s="4"/>
      <c r="C311" s="4"/>
      <c r="D311" s="42"/>
      <c r="E311" s="4"/>
      <c r="F311" s="4"/>
      <c r="G311" s="4"/>
      <c r="H311" s="4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1"/>
      <c r="B312" s="4"/>
      <c r="C312" s="4"/>
      <c r="D312" s="42"/>
      <c r="E312" s="4"/>
      <c r="F312" s="4"/>
      <c r="G312" s="4"/>
      <c r="H312" s="4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1"/>
      <c r="B313" s="4"/>
      <c r="C313" s="4"/>
      <c r="D313" s="42"/>
      <c r="E313" s="4"/>
      <c r="F313" s="4"/>
      <c r="G313" s="4"/>
      <c r="H313" s="4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1"/>
      <c r="B314" s="4"/>
      <c r="C314" s="4"/>
      <c r="D314" s="42"/>
      <c r="E314" s="4"/>
      <c r="F314" s="4"/>
      <c r="G314" s="4"/>
      <c r="H314" s="4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1"/>
      <c r="B315" s="4"/>
      <c r="C315" s="4"/>
      <c r="D315" s="42"/>
      <c r="E315" s="4"/>
      <c r="F315" s="4"/>
      <c r="G315" s="4"/>
      <c r="H315" s="4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1"/>
      <c r="B316" s="4"/>
      <c r="C316" s="4"/>
      <c r="D316" s="42"/>
      <c r="E316" s="4"/>
      <c r="F316" s="4"/>
      <c r="G316" s="4"/>
      <c r="H316" s="4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1"/>
      <c r="B317" s="4"/>
      <c r="C317" s="4"/>
      <c r="D317" s="42"/>
      <c r="E317" s="4"/>
      <c r="F317" s="4"/>
      <c r="G317" s="4"/>
      <c r="H317" s="4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1"/>
      <c r="B318" s="4"/>
      <c r="C318" s="4"/>
      <c r="D318" s="42"/>
      <c r="E318" s="4"/>
      <c r="F318" s="4"/>
      <c r="G318" s="4"/>
      <c r="H318" s="4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1"/>
      <c r="B319" s="4"/>
      <c r="C319" s="4"/>
      <c r="D319" s="42"/>
      <c r="E319" s="4"/>
      <c r="F319" s="4"/>
      <c r="G319" s="4"/>
      <c r="H319" s="4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1"/>
      <c r="B320" s="4"/>
      <c r="C320" s="4"/>
      <c r="D320" s="42"/>
      <c r="E320" s="4"/>
      <c r="F320" s="4"/>
      <c r="G320" s="4"/>
      <c r="H320" s="4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1"/>
      <c r="B321" s="4"/>
      <c r="C321" s="4"/>
      <c r="D321" s="42"/>
      <c r="E321" s="4"/>
      <c r="F321" s="4"/>
      <c r="G321" s="4"/>
      <c r="H321" s="4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1"/>
      <c r="B322" s="4"/>
      <c r="C322" s="4"/>
      <c r="D322" s="42"/>
      <c r="E322" s="4"/>
      <c r="F322" s="4"/>
      <c r="G322" s="4"/>
      <c r="H322" s="4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1"/>
      <c r="B323" s="4"/>
      <c r="C323" s="4"/>
      <c r="D323" s="42"/>
      <c r="E323" s="4"/>
      <c r="F323" s="4"/>
      <c r="G323" s="4"/>
      <c r="H323" s="4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1"/>
      <c r="B324" s="4"/>
      <c r="C324" s="4"/>
      <c r="D324" s="42"/>
      <c r="E324" s="4"/>
      <c r="F324" s="4"/>
      <c r="G324" s="4"/>
      <c r="H324" s="4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1"/>
      <c r="B325" s="4"/>
      <c r="C325" s="4"/>
      <c r="D325" s="42"/>
      <c r="E325" s="4"/>
      <c r="F325" s="4"/>
      <c r="G325" s="4"/>
      <c r="H325" s="4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1"/>
      <c r="B326" s="4"/>
      <c r="C326" s="4"/>
      <c r="D326" s="42"/>
      <c r="E326" s="4"/>
      <c r="F326" s="4"/>
      <c r="G326" s="4"/>
      <c r="H326" s="4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1"/>
      <c r="B327" s="4"/>
      <c r="C327" s="4"/>
      <c r="D327" s="42"/>
      <c r="E327" s="4"/>
      <c r="F327" s="4"/>
      <c r="G327" s="4"/>
      <c r="H327" s="4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1"/>
      <c r="B328" s="4"/>
      <c r="C328" s="4"/>
      <c r="D328" s="42"/>
      <c r="E328" s="4"/>
      <c r="F328" s="4"/>
      <c r="G328" s="4"/>
      <c r="H328" s="4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1"/>
      <c r="B329" s="4"/>
      <c r="C329" s="4"/>
      <c r="D329" s="42"/>
      <c r="E329" s="4"/>
      <c r="F329" s="4"/>
      <c r="G329" s="4"/>
      <c r="H329" s="4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1"/>
      <c r="B330" s="4"/>
      <c r="C330" s="4"/>
      <c r="D330" s="42"/>
      <c r="E330" s="4"/>
      <c r="F330" s="4"/>
      <c r="G330" s="4"/>
      <c r="H330" s="4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1"/>
      <c r="B331" s="4"/>
      <c r="C331" s="4"/>
      <c r="D331" s="42"/>
      <c r="E331" s="4"/>
      <c r="F331" s="4"/>
      <c r="G331" s="4"/>
      <c r="H331" s="4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1"/>
      <c r="B332" s="4"/>
      <c r="C332" s="4"/>
      <c r="D332" s="42"/>
      <c r="E332" s="4"/>
      <c r="F332" s="4"/>
      <c r="G332" s="4"/>
      <c r="H332" s="4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1"/>
      <c r="B333" s="4"/>
      <c r="C333" s="4"/>
      <c r="D333" s="42"/>
      <c r="E333" s="4"/>
      <c r="F333" s="4"/>
      <c r="G333" s="4"/>
      <c r="H333" s="4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1"/>
      <c r="B334" s="4"/>
      <c r="C334" s="4"/>
      <c r="D334" s="42"/>
      <c r="E334" s="4"/>
      <c r="F334" s="4"/>
      <c r="G334" s="4"/>
      <c r="H334" s="4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1"/>
      <c r="B335" s="4"/>
      <c r="C335" s="4"/>
      <c r="D335" s="42"/>
      <c r="E335" s="4"/>
      <c r="F335" s="4"/>
      <c r="G335" s="4"/>
      <c r="H335" s="4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1"/>
      <c r="B336" s="4"/>
      <c r="C336" s="4"/>
      <c r="D336" s="42"/>
      <c r="E336" s="4"/>
      <c r="F336" s="4"/>
      <c r="G336" s="4"/>
      <c r="H336" s="4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1"/>
      <c r="B337" s="4"/>
      <c r="C337" s="4"/>
      <c r="D337" s="42"/>
      <c r="E337" s="4"/>
      <c r="F337" s="4"/>
      <c r="G337" s="4"/>
      <c r="H337" s="4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1"/>
      <c r="B338" s="4"/>
      <c r="C338" s="4"/>
      <c r="D338" s="42"/>
      <c r="E338" s="4"/>
      <c r="F338" s="4"/>
      <c r="G338" s="4"/>
      <c r="H338" s="4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1"/>
      <c r="B339" s="4"/>
      <c r="C339" s="4"/>
      <c r="D339" s="42"/>
      <c r="E339" s="4"/>
      <c r="F339" s="4"/>
      <c r="G339" s="4"/>
      <c r="H339" s="4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1"/>
      <c r="B340" s="4"/>
      <c r="C340" s="4"/>
      <c r="D340" s="42"/>
      <c r="E340" s="4"/>
      <c r="F340" s="4"/>
      <c r="G340" s="4"/>
      <c r="H340" s="4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1"/>
      <c r="B341" s="4"/>
      <c r="C341" s="4"/>
      <c r="D341" s="42"/>
      <c r="E341" s="4"/>
      <c r="F341" s="4"/>
      <c r="G341" s="4"/>
      <c r="H341" s="4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1"/>
      <c r="B342" s="4"/>
      <c r="C342" s="4"/>
      <c r="D342" s="42"/>
      <c r="E342" s="4"/>
      <c r="F342" s="4"/>
      <c r="G342" s="4"/>
      <c r="H342" s="4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1"/>
      <c r="B343" s="4"/>
      <c r="C343" s="4"/>
      <c r="D343" s="42"/>
      <c r="E343" s="4"/>
      <c r="F343" s="4"/>
      <c r="G343" s="4"/>
      <c r="H343" s="4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1"/>
      <c r="B344" s="4"/>
      <c r="C344" s="4"/>
      <c r="D344" s="42"/>
      <c r="E344" s="4"/>
      <c r="F344" s="4"/>
      <c r="G344" s="4"/>
      <c r="H344" s="4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1"/>
      <c r="B345" s="4"/>
      <c r="C345" s="4"/>
      <c r="D345" s="42"/>
      <c r="E345" s="4"/>
      <c r="F345" s="4"/>
      <c r="G345" s="4"/>
      <c r="H345" s="4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1"/>
      <c r="B346" s="4"/>
      <c r="C346" s="4"/>
      <c r="D346" s="42"/>
      <c r="E346" s="4"/>
      <c r="F346" s="4"/>
      <c r="G346" s="4"/>
      <c r="H346" s="41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1"/>
      <c r="B347" s="4"/>
      <c r="C347" s="4"/>
      <c r="D347" s="42"/>
      <c r="E347" s="4"/>
      <c r="F347" s="4"/>
      <c r="G347" s="4"/>
      <c r="H347" s="41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1"/>
      <c r="B348" s="4"/>
      <c r="C348" s="4"/>
      <c r="D348" s="42"/>
      <c r="E348" s="4"/>
      <c r="F348" s="4"/>
      <c r="G348" s="4"/>
      <c r="H348" s="41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1"/>
      <c r="B349" s="4"/>
      <c r="C349" s="4"/>
      <c r="D349" s="42"/>
      <c r="E349" s="4"/>
      <c r="F349" s="4"/>
      <c r="G349" s="4"/>
      <c r="H349" s="41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1"/>
      <c r="B350" s="4"/>
      <c r="C350" s="4"/>
      <c r="D350" s="42"/>
      <c r="E350" s="4"/>
      <c r="F350" s="4"/>
      <c r="G350" s="4"/>
      <c r="H350" s="41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1"/>
      <c r="B351" s="4"/>
      <c r="C351" s="4"/>
      <c r="D351" s="42"/>
      <c r="E351" s="4"/>
      <c r="F351" s="4"/>
      <c r="G351" s="4"/>
      <c r="H351" s="41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1"/>
      <c r="B352" s="4"/>
      <c r="C352" s="4"/>
      <c r="D352" s="42"/>
      <c r="E352" s="4"/>
      <c r="F352" s="4"/>
      <c r="G352" s="4"/>
      <c r="H352" s="41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1"/>
      <c r="B353" s="4"/>
      <c r="C353" s="4"/>
      <c r="D353" s="42"/>
      <c r="E353" s="4"/>
      <c r="F353" s="4"/>
      <c r="G353" s="4"/>
      <c r="H353" s="41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1"/>
      <c r="B354" s="4"/>
      <c r="C354" s="4"/>
      <c r="D354" s="42"/>
      <c r="E354" s="4"/>
      <c r="F354" s="4"/>
      <c r="G354" s="4"/>
      <c r="H354" s="41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1"/>
      <c r="B355" s="4"/>
      <c r="C355" s="4"/>
      <c r="D355" s="42"/>
      <c r="E355" s="4"/>
      <c r="F355" s="4"/>
      <c r="G355" s="4"/>
      <c r="H355" s="41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1"/>
      <c r="B356" s="4"/>
      <c r="C356" s="4"/>
      <c r="D356" s="42"/>
      <c r="E356" s="4"/>
      <c r="F356" s="4"/>
      <c r="G356" s="4"/>
      <c r="H356" s="41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1"/>
      <c r="B357" s="4"/>
      <c r="C357" s="4"/>
      <c r="D357" s="42"/>
      <c r="E357" s="4"/>
      <c r="F357" s="4"/>
      <c r="G357" s="4"/>
      <c r="H357" s="41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1"/>
      <c r="B358" s="4"/>
      <c r="C358" s="4"/>
      <c r="D358" s="42"/>
      <c r="E358" s="4"/>
      <c r="F358" s="4"/>
      <c r="G358" s="4"/>
      <c r="H358" s="41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1"/>
      <c r="B359" s="4"/>
      <c r="C359" s="4"/>
      <c r="D359" s="42"/>
      <c r="E359" s="4"/>
      <c r="F359" s="4"/>
      <c r="G359" s="4"/>
      <c r="H359" s="41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1"/>
      <c r="B360" s="4"/>
      <c r="C360" s="4"/>
      <c r="D360" s="42"/>
      <c r="E360" s="4"/>
      <c r="F360" s="4"/>
      <c r="G360" s="4"/>
      <c r="H360" s="41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1"/>
      <c r="B361" s="4"/>
      <c r="C361" s="4"/>
      <c r="D361" s="42"/>
      <c r="E361" s="4"/>
      <c r="F361" s="4"/>
      <c r="G361" s="4"/>
      <c r="H361" s="41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1"/>
      <c r="B362" s="4"/>
      <c r="C362" s="4"/>
      <c r="D362" s="42"/>
      <c r="E362" s="4"/>
      <c r="F362" s="4"/>
      <c r="G362" s="4"/>
      <c r="H362" s="41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1"/>
      <c r="B363" s="4"/>
      <c r="C363" s="4"/>
      <c r="D363" s="42"/>
      <c r="E363" s="4"/>
      <c r="F363" s="4"/>
      <c r="G363" s="4"/>
      <c r="H363" s="41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1"/>
      <c r="B364" s="4"/>
      <c r="C364" s="4"/>
      <c r="D364" s="42"/>
      <c r="E364" s="4"/>
      <c r="F364" s="4"/>
      <c r="G364" s="4"/>
      <c r="H364" s="41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1"/>
      <c r="B365" s="4"/>
      <c r="C365" s="4"/>
      <c r="D365" s="42"/>
      <c r="E365" s="4"/>
      <c r="F365" s="4"/>
      <c r="G365" s="4"/>
      <c r="H365" s="41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1"/>
      <c r="B366" s="4"/>
      <c r="C366" s="4"/>
      <c r="D366" s="42"/>
      <c r="E366" s="4"/>
      <c r="F366" s="4"/>
      <c r="G366" s="4"/>
      <c r="H366" s="41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1"/>
      <c r="B367" s="4"/>
      <c r="C367" s="4"/>
      <c r="D367" s="42"/>
      <c r="E367" s="4"/>
      <c r="F367" s="4"/>
      <c r="G367" s="4"/>
      <c r="H367" s="41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1"/>
      <c r="B368" s="4"/>
      <c r="C368" s="4"/>
      <c r="D368" s="42"/>
      <c r="E368" s="4"/>
      <c r="F368" s="4"/>
      <c r="G368" s="4"/>
      <c r="H368" s="41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1"/>
      <c r="B369" s="4"/>
      <c r="C369" s="4"/>
      <c r="D369" s="42"/>
      <c r="E369" s="4"/>
      <c r="F369" s="4"/>
      <c r="G369" s="4"/>
      <c r="H369" s="41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L163:L164"/>
    <mergeCell ref="A165:L165"/>
    <mergeCell ref="L153:L154"/>
    <mergeCell ref="A155:L155"/>
    <mergeCell ref="A157:L157"/>
    <mergeCell ref="A161:L161"/>
    <mergeCell ref="A162:L162"/>
    <mergeCell ref="A163:A164"/>
    <mergeCell ref="H163:H164"/>
    <mergeCell ref="A1:L1"/>
    <mergeCell ref="A2:A3"/>
    <mergeCell ref="B2:G2"/>
    <mergeCell ref="H2:H3"/>
    <mergeCell ref="I2:K2"/>
    <mergeCell ref="L2:L3"/>
    <mergeCell ref="A4:L4"/>
    <mergeCell ref="A31:L31"/>
    <mergeCell ref="A38:L38"/>
    <mergeCell ref="A39:L39"/>
    <mergeCell ref="A40:A41"/>
    <mergeCell ref="H40:H41"/>
    <mergeCell ref="I40:K40"/>
    <mergeCell ref="L40:L41"/>
    <mergeCell ref="B107:G107"/>
    <mergeCell ref="I107:K107"/>
    <mergeCell ref="B40:G40"/>
    <mergeCell ref="A42:L42"/>
    <mergeCell ref="A77:L77"/>
    <mergeCell ref="A105:L105"/>
    <mergeCell ref="A106:L106"/>
    <mergeCell ref="A107:A108"/>
    <mergeCell ref="H107:H108"/>
    <mergeCell ref="B153:G153"/>
    <mergeCell ref="I153:K153"/>
    <mergeCell ref="L107:L108"/>
    <mergeCell ref="A109:L109"/>
    <mergeCell ref="A136:L136"/>
    <mergeCell ref="A151:L151"/>
    <mergeCell ref="A152:L152"/>
    <mergeCell ref="A153:A154"/>
    <mergeCell ref="H153:H154"/>
    <mergeCell ref="B163:G163"/>
    <mergeCell ref="I163:K163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0.71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308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309</v>
      </c>
      <c r="C5" s="15" t="s">
        <v>79</v>
      </c>
      <c r="D5" s="16">
        <v>32562.0</v>
      </c>
      <c r="E5" s="17">
        <f t="shared" ref="E5:E23" si="1">DATEDIF(D5,"25.03.2023","y")</f>
        <v>34</v>
      </c>
      <c r="F5" s="18" t="s">
        <v>28</v>
      </c>
      <c r="G5" s="19" t="s">
        <v>24</v>
      </c>
      <c r="H5" s="14">
        <v>204.0</v>
      </c>
      <c r="I5" s="20">
        <v>0.06326388888888888</v>
      </c>
      <c r="J5" s="20">
        <f t="shared" ref="J5:J23" si="2">I5-$I$5</f>
        <v>0</v>
      </c>
      <c r="K5" s="21">
        <f t="shared" ref="K5:K23" si="3">I5/21.1</f>
        <v>0.002998288573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165</v>
      </c>
      <c r="C6" s="15" t="s">
        <v>79</v>
      </c>
      <c r="D6" s="16">
        <v>27116.0</v>
      </c>
      <c r="E6" s="17">
        <f t="shared" si="1"/>
        <v>48</v>
      </c>
      <c r="F6" s="18" t="s">
        <v>57</v>
      </c>
      <c r="G6" s="19" t="s">
        <v>24</v>
      </c>
      <c r="H6" s="14">
        <v>208.0</v>
      </c>
      <c r="I6" s="20">
        <v>0.06372685185185185</v>
      </c>
      <c r="J6" s="20">
        <f t="shared" si="2"/>
        <v>0.000462962963</v>
      </c>
      <c r="K6" s="21">
        <f t="shared" si="3"/>
        <v>0.003020229946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3.0</v>
      </c>
      <c r="B7" s="15" t="s">
        <v>163</v>
      </c>
      <c r="C7" s="15" t="s">
        <v>164</v>
      </c>
      <c r="D7" s="16">
        <v>30027.0</v>
      </c>
      <c r="E7" s="17">
        <f t="shared" si="1"/>
        <v>41</v>
      </c>
      <c r="F7" s="18" t="s">
        <v>18</v>
      </c>
      <c r="G7" s="19" t="s">
        <v>24</v>
      </c>
      <c r="H7" s="14">
        <v>225.0</v>
      </c>
      <c r="I7" s="20">
        <v>0.0644212962962963</v>
      </c>
      <c r="J7" s="20">
        <f t="shared" si="2"/>
        <v>0.001157407407</v>
      </c>
      <c r="K7" s="21">
        <f t="shared" si="3"/>
        <v>0.003053142005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4.0</v>
      </c>
      <c r="B8" s="15" t="s">
        <v>310</v>
      </c>
      <c r="C8" s="15" t="s">
        <v>75</v>
      </c>
      <c r="D8" s="16">
        <v>28770.0</v>
      </c>
      <c r="E8" s="17">
        <f t="shared" si="1"/>
        <v>44</v>
      </c>
      <c r="F8" s="18" t="s">
        <v>18</v>
      </c>
      <c r="G8" s="19" t="s">
        <v>24</v>
      </c>
      <c r="H8" s="14">
        <v>223.0</v>
      </c>
      <c r="I8" s="20">
        <v>0.08686342592592593</v>
      </c>
      <c r="J8" s="20">
        <f t="shared" si="2"/>
        <v>0.02359953704</v>
      </c>
      <c r="K8" s="21">
        <f t="shared" si="3"/>
        <v>0.004116750044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5.0</v>
      </c>
      <c r="B9" s="15" t="s">
        <v>34</v>
      </c>
      <c r="C9" s="15" t="s">
        <v>35</v>
      </c>
      <c r="D9" s="16">
        <v>31681.0</v>
      </c>
      <c r="E9" s="17">
        <f t="shared" si="1"/>
        <v>36</v>
      </c>
      <c r="F9" s="18" t="s">
        <v>23</v>
      </c>
      <c r="G9" s="19" t="s">
        <v>19</v>
      </c>
      <c r="H9" s="14">
        <v>219.0</v>
      </c>
      <c r="I9" s="20">
        <v>0.08949074074074075</v>
      </c>
      <c r="J9" s="20">
        <f t="shared" si="2"/>
        <v>0.02622685185</v>
      </c>
      <c r="K9" s="21">
        <f t="shared" si="3"/>
        <v>0.004241267334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6.0</v>
      </c>
      <c r="B10" s="15" t="s">
        <v>183</v>
      </c>
      <c r="C10" s="15" t="s">
        <v>172</v>
      </c>
      <c r="D10" s="16">
        <v>30010.0</v>
      </c>
      <c r="E10" s="17">
        <f t="shared" si="1"/>
        <v>41</v>
      </c>
      <c r="F10" s="18" t="s">
        <v>18</v>
      </c>
      <c r="G10" s="19" t="s">
        <v>24</v>
      </c>
      <c r="H10" s="14">
        <v>210.0</v>
      </c>
      <c r="I10" s="20">
        <v>0.08974537037037036</v>
      </c>
      <c r="J10" s="20">
        <f t="shared" si="2"/>
        <v>0.02648148148</v>
      </c>
      <c r="K10" s="21">
        <f t="shared" si="3"/>
        <v>0.004253335089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4">
        <v>7.0</v>
      </c>
      <c r="B11" s="15" t="s">
        <v>311</v>
      </c>
      <c r="C11" s="15" t="s">
        <v>33</v>
      </c>
      <c r="D11" s="16">
        <v>32853.0</v>
      </c>
      <c r="E11" s="17">
        <f t="shared" si="1"/>
        <v>33</v>
      </c>
      <c r="F11" s="18" t="s">
        <v>28</v>
      </c>
      <c r="G11" s="19" t="s">
        <v>312</v>
      </c>
      <c r="H11" s="14">
        <v>127.0</v>
      </c>
      <c r="I11" s="20">
        <v>0.09068287037037037</v>
      </c>
      <c r="J11" s="20">
        <f t="shared" si="2"/>
        <v>0.02741898148</v>
      </c>
      <c r="K11" s="21">
        <f t="shared" si="3"/>
        <v>0.004297766368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8.0</v>
      </c>
      <c r="B12" s="15" t="s">
        <v>233</v>
      </c>
      <c r="C12" s="15" t="s">
        <v>75</v>
      </c>
      <c r="D12" s="16">
        <v>30073.0</v>
      </c>
      <c r="E12" s="17">
        <f t="shared" si="1"/>
        <v>40</v>
      </c>
      <c r="F12" s="18" t="s">
        <v>18</v>
      </c>
      <c r="G12" s="19" t="s">
        <v>24</v>
      </c>
      <c r="H12" s="14">
        <v>207.0</v>
      </c>
      <c r="I12" s="20">
        <v>0.10077546296296297</v>
      </c>
      <c r="J12" s="20">
        <f t="shared" si="2"/>
        <v>0.03751157407</v>
      </c>
      <c r="K12" s="21">
        <f t="shared" si="3"/>
        <v>0.004776088292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>
        <v>9.0</v>
      </c>
      <c r="B13" s="15" t="s">
        <v>313</v>
      </c>
      <c r="C13" s="15" t="s">
        <v>33</v>
      </c>
      <c r="D13" s="16">
        <v>33393.0</v>
      </c>
      <c r="E13" s="17">
        <f t="shared" si="1"/>
        <v>31</v>
      </c>
      <c r="F13" s="18" t="s">
        <v>28</v>
      </c>
      <c r="G13" s="19" t="s">
        <v>167</v>
      </c>
      <c r="H13" s="14">
        <v>212.0</v>
      </c>
      <c r="I13" s="20">
        <v>0.10131944444444445</v>
      </c>
      <c r="J13" s="20">
        <f t="shared" si="2"/>
        <v>0.03805555556</v>
      </c>
      <c r="K13" s="21">
        <f t="shared" si="3"/>
        <v>0.004801869405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>
        <v>10.0</v>
      </c>
      <c r="B14" s="15" t="s">
        <v>314</v>
      </c>
      <c r="C14" s="15" t="s">
        <v>65</v>
      </c>
      <c r="D14" s="16">
        <v>31560.0</v>
      </c>
      <c r="E14" s="17">
        <f t="shared" si="1"/>
        <v>36</v>
      </c>
      <c r="F14" s="18" t="s">
        <v>23</v>
      </c>
      <c r="G14" s="19" t="s">
        <v>312</v>
      </c>
      <c r="H14" s="14">
        <v>214.0</v>
      </c>
      <c r="I14" s="20">
        <v>0.10142361111111112</v>
      </c>
      <c r="J14" s="20">
        <f t="shared" si="2"/>
        <v>0.03815972222</v>
      </c>
      <c r="K14" s="21">
        <f t="shared" si="3"/>
        <v>0.004806806214</v>
      </c>
      <c r="L14" s="25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4">
        <v>11.0</v>
      </c>
      <c r="B15" s="15" t="s">
        <v>315</v>
      </c>
      <c r="C15" s="15" t="s">
        <v>33</v>
      </c>
      <c r="D15" s="16">
        <v>32226.0</v>
      </c>
      <c r="E15" s="17">
        <f t="shared" si="1"/>
        <v>35</v>
      </c>
      <c r="F15" s="18" t="s">
        <v>23</v>
      </c>
      <c r="G15" s="19" t="s">
        <v>312</v>
      </c>
      <c r="H15" s="14">
        <v>224.0</v>
      </c>
      <c r="I15" s="20">
        <v>0.10157407407407408</v>
      </c>
      <c r="J15" s="20">
        <f t="shared" si="2"/>
        <v>0.03831018519</v>
      </c>
      <c r="K15" s="21">
        <f t="shared" si="3"/>
        <v>0.00481393716</v>
      </c>
      <c r="L15" s="2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">
        <v>12.0</v>
      </c>
      <c r="B16" s="15" t="s">
        <v>135</v>
      </c>
      <c r="C16" s="15" t="s">
        <v>136</v>
      </c>
      <c r="D16" s="16">
        <v>29266.0</v>
      </c>
      <c r="E16" s="17">
        <f t="shared" si="1"/>
        <v>43</v>
      </c>
      <c r="F16" s="18" t="s">
        <v>18</v>
      </c>
      <c r="G16" s="19" t="s">
        <v>19</v>
      </c>
      <c r="H16" s="14">
        <v>205.0</v>
      </c>
      <c r="I16" s="20">
        <v>0.10207175925925926</v>
      </c>
      <c r="J16" s="20">
        <f t="shared" si="2"/>
        <v>0.03880787037</v>
      </c>
      <c r="K16" s="21">
        <f t="shared" si="3"/>
        <v>0.004837524136</v>
      </c>
      <c r="L16" s="2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4">
        <v>13.0</v>
      </c>
      <c r="B17" s="15" t="s">
        <v>316</v>
      </c>
      <c r="C17" s="15" t="s">
        <v>35</v>
      </c>
      <c r="D17" s="16">
        <v>29179.0</v>
      </c>
      <c r="E17" s="17">
        <f t="shared" si="1"/>
        <v>43</v>
      </c>
      <c r="F17" s="18" t="s">
        <v>18</v>
      </c>
      <c r="G17" s="19" t="s">
        <v>312</v>
      </c>
      <c r="H17" s="14">
        <v>209.0</v>
      </c>
      <c r="I17" s="20">
        <v>0.10380787037037037</v>
      </c>
      <c r="J17" s="20">
        <f t="shared" si="2"/>
        <v>0.04054398148</v>
      </c>
      <c r="K17" s="21">
        <f t="shared" si="3"/>
        <v>0.004919804283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4">
        <v>14.0</v>
      </c>
      <c r="B18" s="15" t="s">
        <v>317</v>
      </c>
      <c r="C18" s="15" t="s">
        <v>65</v>
      </c>
      <c r="D18" s="16">
        <v>30401.0</v>
      </c>
      <c r="E18" s="17">
        <f t="shared" si="1"/>
        <v>39</v>
      </c>
      <c r="F18" s="18" t="s">
        <v>23</v>
      </c>
      <c r="G18" s="19" t="s">
        <v>24</v>
      </c>
      <c r="H18" s="14">
        <v>201.0</v>
      </c>
      <c r="I18" s="20">
        <v>0.10400462962962963</v>
      </c>
      <c r="J18" s="20">
        <f t="shared" si="2"/>
        <v>0.04074074074</v>
      </c>
      <c r="K18" s="21">
        <f t="shared" si="3"/>
        <v>0.004929129366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4">
        <v>15.0</v>
      </c>
      <c r="B19" s="15" t="s">
        <v>318</v>
      </c>
      <c r="C19" s="15" t="s">
        <v>59</v>
      </c>
      <c r="D19" s="16">
        <v>31373.0</v>
      </c>
      <c r="E19" s="17">
        <f t="shared" si="1"/>
        <v>37</v>
      </c>
      <c r="F19" s="18" t="s">
        <v>23</v>
      </c>
      <c r="G19" s="19" t="s">
        <v>19</v>
      </c>
      <c r="H19" s="14">
        <v>203.0</v>
      </c>
      <c r="I19" s="20">
        <v>0.10725694444444445</v>
      </c>
      <c r="J19" s="20">
        <f t="shared" si="2"/>
        <v>0.04399305556</v>
      </c>
      <c r="K19" s="21">
        <f t="shared" si="3"/>
        <v>0.005083267509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4">
        <v>16.0</v>
      </c>
      <c r="B20" s="15" t="s">
        <v>319</v>
      </c>
      <c r="C20" s="15" t="s">
        <v>33</v>
      </c>
      <c r="D20" s="16">
        <v>33312.0</v>
      </c>
      <c r="E20" s="17">
        <f t="shared" si="1"/>
        <v>32</v>
      </c>
      <c r="F20" s="18" t="s">
        <v>28</v>
      </c>
      <c r="G20" s="19" t="s">
        <v>24</v>
      </c>
      <c r="H20" s="14">
        <v>202.0</v>
      </c>
      <c r="I20" s="20">
        <v>0.10820601851851852</v>
      </c>
      <c r="J20" s="20">
        <f t="shared" si="2"/>
        <v>0.04494212963</v>
      </c>
      <c r="K20" s="21">
        <f t="shared" si="3"/>
        <v>0.005128247323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>
        <v>17.0</v>
      </c>
      <c r="B21" s="15" t="s">
        <v>320</v>
      </c>
      <c r="C21" s="15" t="s">
        <v>27</v>
      </c>
      <c r="D21" s="16">
        <v>32021.0</v>
      </c>
      <c r="E21" s="17">
        <f t="shared" si="1"/>
        <v>35</v>
      </c>
      <c r="F21" s="18" t="s">
        <v>23</v>
      </c>
      <c r="G21" s="19" t="s">
        <v>24</v>
      </c>
      <c r="H21" s="14">
        <v>220.0</v>
      </c>
      <c r="I21" s="20">
        <v>0.11511574074074074</v>
      </c>
      <c r="J21" s="20">
        <f t="shared" si="2"/>
        <v>0.05185185185</v>
      </c>
      <c r="K21" s="21">
        <f t="shared" si="3"/>
        <v>0.00545572231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>
        <v>18.0</v>
      </c>
      <c r="B22" s="15" t="s">
        <v>321</v>
      </c>
      <c r="C22" s="15" t="s">
        <v>35</v>
      </c>
      <c r="D22" s="16">
        <v>29095.0</v>
      </c>
      <c r="E22" s="17">
        <f t="shared" si="1"/>
        <v>43</v>
      </c>
      <c r="F22" s="18" t="s">
        <v>18</v>
      </c>
      <c r="G22" s="19" t="s">
        <v>24</v>
      </c>
      <c r="H22" s="14">
        <v>211.0</v>
      </c>
      <c r="I22" s="20">
        <v>0.11685185185185185</v>
      </c>
      <c r="J22" s="20">
        <f t="shared" si="2"/>
        <v>0.05358796296</v>
      </c>
      <c r="K22" s="21">
        <f t="shared" si="3"/>
        <v>0.005538002457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19.0</v>
      </c>
      <c r="B23" s="15" t="s">
        <v>322</v>
      </c>
      <c r="C23" s="15" t="s">
        <v>77</v>
      </c>
      <c r="D23" s="16">
        <v>19735.0</v>
      </c>
      <c r="E23" s="17">
        <f t="shared" si="1"/>
        <v>69</v>
      </c>
      <c r="F23" s="18" t="s">
        <v>236</v>
      </c>
      <c r="G23" s="19" t="s">
        <v>19</v>
      </c>
      <c r="H23" s="14">
        <v>213.0</v>
      </c>
      <c r="I23" s="20">
        <v>0.12877314814814814</v>
      </c>
      <c r="J23" s="20">
        <f t="shared" si="2"/>
        <v>0.06550925926</v>
      </c>
      <c r="K23" s="21">
        <f t="shared" si="3"/>
        <v>0.006102992803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3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1.0</v>
      </c>
      <c r="B25" s="15" t="s">
        <v>44</v>
      </c>
      <c r="C25" s="15" t="s">
        <v>45</v>
      </c>
      <c r="D25" s="16">
        <v>30955.0</v>
      </c>
      <c r="E25" s="17">
        <f t="shared" ref="E25:E29" si="4">DATEDIF(D25,"25.03.2023","y")</f>
        <v>38</v>
      </c>
      <c r="F25" s="18" t="s">
        <v>46</v>
      </c>
      <c r="G25" s="19" t="s">
        <v>24</v>
      </c>
      <c r="H25" s="14">
        <v>206.0</v>
      </c>
      <c r="I25" s="20">
        <v>0.10226851851851852</v>
      </c>
      <c r="J25" s="20">
        <f t="shared" ref="J25:J29" si="5">I25-$I$25</f>
        <v>0</v>
      </c>
      <c r="K25" s="21">
        <f t="shared" ref="K25:K29" si="6">I25/21.1</f>
        <v>0.004846849219</v>
      </c>
      <c r="L25" s="22" t="s">
        <v>20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2.0</v>
      </c>
      <c r="B26" s="15" t="s">
        <v>323</v>
      </c>
      <c r="C26" s="15" t="s">
        <v>94</v>
      </c>
      <c r="D26" s="16">
        <v>32672.0</v>
      </c>
      <c r="E26" s="17">
        <f t="shared" si="4"/>
        <v>33</v>
      </c>
      <c r="F26" s="18" t="s">
        <v>49</v>
      </c>
      <c r="G26" s="19" t="s">
        <v>24</v>
      </c>
      <c r="H26" s="14">
        <v>215.0</v>
      </c>
      <c r="I26" s="20">
        <v>0.10518518518518519</v>
      </c>
      <c r="J26" s="20">
        <f t="shared" si="5"/>
        <v>0.002916666667</v>
      </c>
      <c r="K26" s="21">
        <f t="shared" si="6"/>
        <v>0.004985079867</v>
      </c>
      <c r="L26" s="23" t="s">
        <v>25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3.0</v>
      </c>
      <c r="B27" s="15" t="s">
        <v>324</v>
      </c>
      <c r="C27" s="15" t="s">
        <v>325</v>
      </c>
      <c r="D27" s="16">
        <v>30517.0</v>
      </c>
      <c r="E27" s="17">
        <f t="shared" si="4"/>
        <v>39</v>
      </c>
      <c r="F27" s="18" t="s">
        <v>46</v>
      </c>
      <c r="G27" s="19" t="s">
        <v>24</v>
      </c>
      <c r="H27" s="14">
        <v>221.0</v>
      </c>
      <c r="I27" s="20">
        <v>0.11512731481481482</v>
      </c>
      <c r="J27" s="20">
        <f t="shared" si="5"/>
        <v>0.0128587963</v>
      </c>
      <c r="K27" s="21">
        <f t="shared" si="6"/>
        <v>0.005456270844</v>
      </c>
      <c r="L27" s="24" t="s">
        <v>29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4.0</v>
      </c>
      <c r="B28" s="15" t="s">
        <v>326</v>
      </c>
      <c r="C28" s="15" t="s">
        <v>196</v>
      </c>
      <c r="D28" s="16">
        <v>31805.0</v>
      </c>
      <c r="E28" s="17">
        <f t="shared" si="4"/>
        <v>36</v>
      </c>
      <c r="F28" s="44" t="s">
        <v>46</v>
      </c>
      <c r="G28" s="19" t="s">
        <v>227</v>
      </c>
      <c r="H28" s="14">
        <v>216.0</v>
      </c>
      <c r="I28" s="20">
        <v>0.11685185185185185</v>
      </c>
      <c r="J28" s="20">
        <f t="shared" si="5"/>
        <v>0.01458333333</v>
      </c>
      <c r="K28" s="21">
        <f t="shared" si="6"/>
        <v>0.005538002457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5.0</v>
      </c>
      <c r="B29" s="15" t="s">
        <v>255</v>
      </c>
      <c r="C29" s="15" t="s">
        <v>48</v>
      </c>
      <c r="D29" s="16">
        <v>30980.0</v>
      </c>
      <c r="E29" s="17">
        <f t="shared" si="4"/>
        <v>38</v>
      </c>
      <c r="F29" s="44" t="s">
        <v>46</v>
      </c>
      <c r="G29" s="19" t="s">
        <v>24</v>
      </c>
      <c r="H29" s="14">
        <v>133.0</v>
      </c>
      <c r="I29" s="20">
        <v>0.14244212962962963</v>
      </c>
      <c r="J29" s="20">
        <f t="shared" si="5"/>
        <v>0.04017361111</v>
      </c>
      <c r="K29" s="21">
        <f t="shared" si="6"/>
        <v>0.006750811831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3" t="s">
        <v>327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5" t="s">
        <v>1</v>
      </c>
      <c r="B32" s="7" t="s">
        <v>2</v>
      </c>
      <c r="C32" s="2"/>
      <c r="D32" s="2"/>
      <c r="E32" s="2"/>
      <c r="F32" s="2"/>
      <c r="G32" s="3"/>
      <c r="H32" s="5" t="s">
        <v>3</v>
      </c>
      <c r="I32" s="7" t="s">
        <v>4</v>
      </c>
      <c r="J32" s="2"/>
      <c r="K32" s="8"/>
      <c r="L32" s="5" t="s">
        <v>5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9"/>
      <c r="B33" s="10" t="s">
        <v>6</v>
      </c>
      <c r="C33" s="11" t="s">
        <v>7</v>
      </c>
      <c r="D33" s="12" t="s">
        <v>8</v>
      </c>
      <c r="E33" s="11" t="s">
        <v>9</v>
      </c>
      <c r="F33" s="11" t="s">
        <v>10</v>
      </c>
      <c r="G33" s="10" t="s">
        <v>11</v>
      </c>
      <c r="H33" s="9"/>
      <c r="I33" s="10" t="s">
        <v>12</v>
      </c>
      <c r="J33" s="10" t="s">
        <v>13</v>
      </c>
      <c r="K33" s="10" t="s">
        <v>14</v>
      </c>
      <c r="L33" s="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3" t="s">
        <v>15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1.0</v>
      </c>
      <c r="B35" s="15" t="s">
        <v>26</v>
      </c>
      <c r="C35" s="15" t="s">
        <v>27</v>
      </c>
      <c r="D35" s="16">
        <v>33417.0</v>
      </c>
      <c r="E35" s="17">
        <f t="shared" ref="E35:E64" si="7">DATEDIF(D35,"25.03.2023","y")</f>
        <v>31</v>
      </c>
      <c r="F35" s="44" t="s">
        <v>28</v>
      </c>
      <c r="G35" s="19" t="s">
        <v>24</v>
      </c>
      <c r="H35" s="14">
        <v>105.0</v>
      </c>
      <c r="I35" s="20">
        <v>0.03900462962962963</v>
      </c>
      <c r="J35" s="29">
        <f t="shared" ref="J35:J64" si="8">I35-$I$35</f>
        <v>0</v>
      </c>
      <c r="K35" s="30">
        <f t="shared" ref="K35:K64" si="9">I35/10.5</f>
        <v>0.003714726631</v>
      </c>
      <c r="L35" s="22" t="s">
        <v>20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2.0</v>
      </c>
      <c r="B36" s="15" t="s">
        <v>68</v>
      </c>
      <c r="C36" s="15" t="s">
        <v>69</v>
      </c>
      <c r="D36" s="16">
        <v>33404.0</v>
      </c>
      <c r="E36" s="17">
        <f t="shared" si="7"/>
        <v>31</v>
      </c>
      <c r="F36" s="44" t="s">
        <v>28</v>
      </c>
      <c r="G36" s="19" t="s">
        <v>19</v>
      </c>
      <c r="H36" s="14">
        <v>135.0</v>
      </c>
      <c r="I36" s="20">
        <v>0.03986111111111111</v>
      </c>
      <c r="J36" s="29">
        <f t="shared" si="8"/>
        <v>0.0008564814815</v>
      </c>
      <c r="K36" s="30">
        <f t="shared" si="9"/>
        <v>0.003796296296</v>
      </c>
      <c r="L36" s="23" t="s">
        <v>25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3.0</v>
      </c>
      <c r="B37" s="15" t="s">
        <v>328</v>
      </c>
      <c r="C37" s="15" t="s">
        <v>329</v>
      </c>
      <c r="D37" s="16">
        <v>29878.0</v>
      </c>
      <c r="E37" s="17">
        <f t="shared" si="7"/>
        <v>41</v>
      </c>
      <c r="F37" s="44" t="s">
        <v>18</v>
      </c>
      <c r="G37" s="19" t="s">
        <v>330</v>
      </c>
      <c r="H37" s="14">
        <v>161.0</v>
      </c>
      <c r="I37" s="20">
        <v>0.04116898148148148</v>
      </c>
      <c r="J37" s="29">
        <f t="shared" si="8"/>
        <v>0.002164351852</v>
      </c>
      <c r="K37" s="30">
        <f t="shared" si="9"/>
        <v>0.003920855379</v>
      </c>
      <c r="L37" s="24" t="s">
        <v>29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>
        <v>4.0</v>
      </c>
      <c r="B38" s="15" t="s">
        <v>331</v>
      </c>
      <c r="C38" s="15" t="s">
        <v>35</v>
      </c>
      <c r="D38" s="16">
        <v>30452.0</v>
      </c>
      <c r="E38" s="17">
        <f t="shared" si="7"/>
        <v>39</v>
      </c>
      <c r="F38" s="44" t="s">
        <v>23</v>
      </c>
      <c r="G38" s="19" t="s">
        <v>19</v>
      </c>
      <c r="H38" s="14">
        <v>109.0</v>
      </c>
      <c r="I38" s="20">
        <v>0.041631944444444444</v>
      </c>
      <c r="J38" s="29">
        <f t="shared" si="8"/>
        <v>0.002627314815</v>
      </c>
      <c r="K38" s="30">
        <f t="shared" si="9"/>
        <v>0.00396494709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>
        <v>5.0</v>
      </c>
      <c r="B39" s="15" t="s">
        <v>332</v>
      </c>
      <c r="C39" s="15" t="s">
        <v>219</v>
      </c>
      <c r="D39" s="16">
        <v>32344.0</v>
      </c>
      <c r="E39" s="17">
        <f t="shared" si="7"/>
        <v>34</v>
      </c>
      <c r="F39" s="44" t="s">
        <v>28</v>
      </c>
      <c r="G39" s="19" t="s">
        <v>24</v>
      </c>
      <c r="H39" s="14">
        <v>141.0</v>
      </c>
      <c r="I39" s="20">
        <v>0.041840277777777775</v>
      </c>
      <c r="J39" s="29">
        <f t="shared" si="8"/>
        <v>0.002835648148</v>
      </c>
      <c r="K39" s="30">
        <f t="shared" si="9"/>
        <v>0.00398478836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>
        <v>6.0</v>
      </c>
      <c r="B40" s="15" t="s">
        <v>333</v>
      </c>
      <c r="C40" s="15" t="s">
        <v>65</v>
      </c>
      <c r="D40" s="16">
        <v>27390.0</v>
      </c>
      <c r="E40" s="17">
        <f t="shared" si="7"/>
        <v>48</v>
      </c>
      <c r="F40" s="44" t="s">
        <v>57</v>
      </c>
      <c r="G40" s="19" t="s">
        <v>19</v>
      </c>
      <c r="H40" s="14">
        <v>139.0</v>
      </c>
      <c r="I40" s="20">
        <v>0.042291666666666665</v>
      </c>
      <c r="J40" s="29">
        <f t="shared" si="8"/>
        <v>0.003287037037</v>
      </c>
      <c r="K40" s="30">
        <f t="shared" si="9"/>
        <v>0.004027777778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>
        <v>7.0</v>
      </c>
      <c r="B41" s="15" t="s">
        <v>334</v>
      </c>
      <c r="C41" s="15" t="s">
        <v>77</v>
      </c>
      <c r="D41" s="16">
        <v>29778.0</v>
      </c>
      <c r="E41" s="17">
        <f t="shared" si="7"/>
        <v>41</v>
      </c>
      <c r="F41" s="44" t="s">
        <v>18</v>
      </c>
      <c r="G41" s="19" t="s">
        <v>19</v>
      </c>
      <c r="H41" s="14">
        <v>146.0</v>
      </c>
      <c r="I41" s="20">
        <v>0.04388888888888889</v>
      </c>
      <c r="J41" s="29">
        <f t="shared" si="8"/>
        <v>0.004884259259</v>
      </c>
      <c r="K41" s="30">
        <f t="shared" si="9"/>
        <v>0.00417989418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>
        <v>8.0</v>
      </c>
      <c r="B42" s="15" t="s">
        <v>335</v>
      </c>
      <c r="C42" s="15" t="s">
        <v>65</v>
      </c>
      <c r="D42" s="16">
        <v>26273.0</v>
      </c>
      <c r="E42" s="17">
        <f t="shared" si="7"/>
        <v>51</v>
      </c>
      <c r="F42" s="44" t="s">
        <v>173</v>
      </c>
      <c r="G42" s="19" t="s">
        <v>19</v>
      </c>
      <c r="H42" s="14">
        <v>118.0</v>
      </c>
      <c r="I42" s="20">
        <v>0.0440162037037037</v>
      </c>
      <c r="J42" s="29">
        <f t="shared" si="8"/>
        <v>0.005011574074</v>
      </c>
      <c r="K42" s="30">
        <f t="shared" si="9"/>
        <v>0.0041920194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9.0</v>
      </c>
      <c r="B43" s="15" t="s">
        <v>89</v>
      </c>
      <c r="C43" s="15" t="s">
        <v>336</v>
      </c>
      <c r="D43" s="16">
        <v>30184.0</v>
      </c>
      <c r="E43" s="17">
        <f t="shared" si="7"/>
        <v>40</v>
      </c>
      <c r="F43" s="44" t="s">
        <v>18</v>
      </c>
      <c r="G43" s="19" t="s">
        <v>24</v>
      </c>
      <c r="H43" s="14">
        <v>107.0</v>
      </c>
      <c r="I43" s="20">
        <v>0.04508101851851852</v>
      </c>
      <c r="J43" s="29">
        <f t="shared" si="8"/>
        <v>0.006076388889</v>
      </c>
      <c r="K43" s="30">
        <f t="shared" si="9"/>
        <v>0.004293430335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10.0</v>
      </c>
      <c r="B44" s="15" t="s">
        <v>70</v>
      </c>
      <c r="C44" s="15" t="s">
        <v>71</v>
      </c>
      <c r="D44" s="16">
        <v>22714.0</v>
      </c>
      <c r="E44" s="17">
        <f t="shared" si="7"/>
        <v>61</v>
      </c>
      <c r="F44" s="44" t="s">
        <v>38</v>
      </c>
      <c r="G44" s="19" t="s">
        <v>19</v>
      </c>
      <c r="H44" s="14">
        <v>147.0</v>
      </c>
      <c r="I44" s="20">
        <v>0.04613425925925926</v>
      </c>
      <c r="J44" s="29">
        <f t="shared" si="8"/>
        <v>0.00712962963</v>
      </c>
      <c r="K44" s="30">
        <f t="shared" si="9"/>
        <v>0.004393738977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>
        <v>11.0</v>
      </c>
      <c r="B45" s="15" t="s">
        <v>76</v>
      </c>
      <c r="C45" s="15" t="s">
        <v>77</v>
      </c>
      <c r="D45" s="16">
        <v>27922.0</v>
      </c>
      <c r="E45" s="17">
        <f t="shared" si="7"/>
        <v>46</v>
      </c>
      <c r="F45" s="44" t="s">
        <v>57</v>
      </c>
      <c r="G45" s="19" t="s">
        <v>24</v>
      </c>
      <c r="H45" s="14">
        <v>115.0</v>
      </c>
      <c r="I45" s="20">
        <v>0.046516203703703705</v>
      </c>
      <c r="J45" s="29">
        <f t="shared" si="8"/>
        <v>0.007511574074</v>
      </c>
      <c r="K45" s="30">
        <f t="shared" si="9"/>
        <v>0.004430114638</v>
      </c>
      <c r="L45" s="2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>
        <v>12.0</v>
      </c>
      <c r="B46" s="15" t="s">
        <v>337</v>
      </c>
      <c r="C46" s="15" t="s">
        <v>27</v>
      </c>
      <c r="D46" s="16">
        <v>25190.0</v>
      </c>
      <c r="E46" s="17">
        <f t="shared" si="7"/>
        <v>54</v>
      </c>
      <c r="F46" s="44" t="s">
        <v>173</v>
      </c>
      <c r="G46" s="19" t="s">
        <v>24</v>
      </c>
      <c r="H46" s="14">
        <v>120.0</v>
      </c>
      <c r="I46" s="20">
        <v>0.04697916666666667</v>
      </c>
      <c r="J46" s="29">
        <f t="shared" si="8"/>
        <v>0.007974537037</v>
      </c>
      <c r="K46" s="30">
        <f t="shared" si="9"/>
        <v>0.004474206349</v>
      </c>
      <c r="L46" s="2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13.0</v>
      </c>
      <c r="B47" s="15" t="s">
        <v>338</v>
      </c>
      <c r="C47" s="15" t="s">
        <v>27</v>
      </c>
      <c r="D47" s="16">
        <v>31430.0</v>
      </c>
      <c r="E47" s="17">
        <f t="shared" si="7"/>
        <v>37</v>
      </c>
      <c r="F47" s="44" t="s">
        <v>23</v>
      </c>
      <c r="G47" s="19" t="s">
        <v>339</v>
      </c>
      <c r="H47" s="14">
        <v>158.0</v>
      </c>
      <c r="I47" s="20">
        <v>0.04712962962962963</v>
      </c>
      <c r="J47" s="29">
        <f t="shared" si="8"/>
        <v>0.008125</v>
      </c>
      <c r="K47" s="30">
        <f t="shared" si="9"/>
        <v>0.004488536155</v>
      </c>
      <c r="L47" s="2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>
        <v>14.0</v>
      </c>
      <c r="B48" s="15" t="s">
        <v>340</v>
      </c>
      <c r="C48" s="15" t="s">
        <v>336</v>
      </c>
      <c r="D48" s="16">
        <v>31985.0</v>
      </c>
      <c r="E48" s="17">
        <f t="shared" si="7"/>
        <v>35</v>
      </c>
      <c r="F48" s="44" t="s">
        <v>23</v>
      </c>
      <c r="G48" s="19" t="s">
        <v>24</v>
      </c>
      <c r="H48" s="14">
        <v>128.0</v>
      </c>
      <c r="I48" s="20">
        <v>0.0487037037037037</v>
      </c>
      <c r="J48" s="29">
        <f t="shared" si="8"/>
        <v>0.009699074074</v>
      </c>
      <c r="K48" s="30">
        <f t="shared" si="9"/>
        <v>0.004638447972</v>
      </c>
      <c r="L48" s="2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>
        <v>15.0</v>
      </c>
      <c r="B49" s="15" t="s">
        <v>341</v>
      </c>
      <c r="C49" s="15" t="s">
        <v>336</v>
      </c>
      <c r="D49" s="16">
        <v>28127.0</v>
      </c>
      <c r="E49" s="17">
        <f t="shared" si="7"/>
        <v>46</v>
      </c>
      <c r="F49" s="44" t="s">
        <v>57</v>
      </c>
      <c r="G49" s="19" t="s">
        <v>179</v>
      </c>
      <c r="H49" s="14">
        <v>122.0</v>
      </c>
      <c r="I49" s="20">
        <v>0.04909722222222222</v>
      </c>
      <c r="J49" s="29">
        <f t="shared" si="8"/>
        <v>0.01009259259</v>
      </c>
      <c r="K49" s="30">
        <f t="shared" si="9"/>
        <v>0.004675925926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>
        <v>16.0</v>
      </c>
      <c r="B50" s="15" t="s">
        <v>342</v>
      </c>
      <c r="C50" s="15" t="s">
        <v>150</v>
      </c>
      <c r="D50" s="16">
        <v>30182.0</v>
      </c>
      <c r="E50" s="17">
        <f t="shared" si="7"/>
        <v>40</v>
      </c>
      <c r="F50" s="44" t="s">
        <v>18</v>
      </c>
      <c r="G50" s="19" t="s">
        <v>24</v>
      </c>
      <c r="H50" s="14">
        <v>136.0</v>
      </c>
      <c r="I50" s="20">
        <v>0.04915509259259259</v>
      </c>
      <c r="J50" s="29">
        <f t="shared" si="8"/>
        <v>0.01015046296</v>
      </c>
      <c r="K50" s="30">
        <f t="shared" si="9"/>
        <v>0.00468143739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17.0</v>
      </c>
      <c r="B51" s="15" t="s">
        <v>36</v>
      </c>
      <c r="C51" s="15" t="s">
        <v>336</v>
      </c>
      <c r="D51" s="16">
        <v>31002.0</v>
      </c>
      <c r="E51" s="17">
        <f t="shared" si="7"/>
        <v>38</v>
      </c>
      <c r="F51" s="44" t="s">
        <v>23</v>
      </c>
      <c r="G51" s="19" t="s">
        <v>24</v>
      </c>
      <c r="H51" s="14">
        <v>137.0</v>
      </c>
      <c r="I51" s="20">
        <v>0.04922453703703704</v>
      </c>
      <c r="J51" s="29">
        <f t="shared" si="8"/>
        <v>0.01021990741</v>
      </c>
      <c r="K51" s="30">
        <f t="shared" si="9"/>
        <v>0.004688051146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18.0</v>
      </c>
      <c r="B52" s="15" t="s">
        <v>343</v>
      </c>
      <c r="C52" s="15" t="s">
        <v>27</v>
      </c>
      <c r="D52" s="16">
        <v>31195.0</v>
      </c>
      <c r="E52" s="17">
        <f t="shared" si="7"/>
        <v>37</v>
      </c>
      <c r="F52" s="44" t="s">
        <v>23</v>
      </c>
      <c r="G52" s="19" t="s">
        <v>24</v>
      </c>
      <c r="H52" s="14">
        <v>156.0</v>
      </c>
      <c r="I52" s="20">
        <v>0.0493287037037037</v>
      </c>
      <c r="J52" s="29">
        <f t="shared" si="8"/>
        <v>0.01032407407</v>
      </c>
      <c r="K52" s="30">
        <f t="shared" si="9"/>
        <v>0.004697971781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19.0</v>
      </c>
      <c r="B53" s="15" t="s">
        <v>344</v>
      </c>
      <c r="C53" s="15" t="s">
        <v>345</v>
      </c>
      <c r="D53" s="16">
        <v>30467.0</v>
      </c>
      <c r="E53" s="17">
        <f t="shared" si="7"/>
        <v>39</v>
      </c>
      <c r="F53" s="44" t="s">
        <v>23</v>
      </c>
      <c r="G53" s="19" t="s">
        <v>24</v>
      </c>
      <c r="H53" s="14">
        <v>153.0</v>
      </c>
      <c r="I53" s="20">
        <v>0.049479166666666664</v>
      </c>
      <c r="J53" s="29">
        <f t="shared" si="8"/>
        <v>0.01047453704</v>
      </c>
      <c r="K53" s="30">
        <f t="shared" si="9"/>
        <v>0.004712301587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>
        <v>20.0</v>
      </c>
      <c r="B54" s="15" t="s">
        <v>346</v>
      </c>
      <c r="C54" s="15" t="s">
        <v>169</v>
      </c>
      <c r="D54" s="16">
        <v>31372.0</v>
      </c>
      <c r="E54" s="17">
        <f t="shared" si="7"/>
        <v>37</v>
      </c>
      <c r="F54" s="44" t="s">
        <v>23</v>
      </c>
      <c r="G54" s="19" t="s">
        <v>24</v>
      </c>
      <c r="H54" s="14">
        <v>138.0</v>
      </c>
      <c r="I54" s="20">
        <v>0.04951388888888889</v>
      </c>
      <c r="J54" s="29">
        <f t="shared" si="8"/>
        <v>0.01050925926</v>
      </c>
      <c r="K54" s="30">
        <f t="shared" si="9"/>
        <v>0.004715608466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21.0</v>
      </c>
      <c r="B55" s="15" t="s">
        <v>73</v>
      </c>
      <c r="C55" s="15" t="s">
        <v>65</v>
      </c>
      <c r="D55" s="16">
        <v>28826.0</v>
      </c>
      <c r="E55" s="17">
        <f t="shared" si="7"/>
        <v>44</v>
      </c>
      <c r="F55" s="44" t="s">
        <v>18</v>
      </c>
      <c r="G55" s="19" t="s">
        <v>19</v>
      </c>
      <c r="H55" s="14">
        <v>144.0</v>
      </c>
      <c r="I55" s="20">
        <v>0.05023148148148148</v>
      </c>
      <c r="J55" s="29">
        <f t="shared" si="8"/>
        <v>0.01122685185</v>
      </c>
      <c r="K55" s="30">
        <f t="shared" si="9"/>
        <v>0.004783950617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>
        <v>22.0</v>
      </c>
      <c r="B56" s="15" t="s">
        <v>347</v>
      </c>
      <c r="C56" s="15" t="s">
        <v>267</v>
      </c>
      <c r="D56" s="16">
        <v>33724.0</v>
      </c>
      <c r="E56" s="17">
        <f t="shared" si="7"/>
        <v>30</v>
      </c>
      <c r="F56" s="44" t="s">
        <v>28</v>
      </c>
      <c r="G56" s="19" t="s">
        <v>167</v>
      </c>
      <c r="H56" s="14">
        <v>124.0</v>
      </c>
      <c r="I56" s="20">
        <v>0.051111111111111114</v>
      </c>
      <c r="J56" s="29">
        <f t="shared" si="8"/>
        <v>0.01210648148</v>
      </c>
      <c r="K56" s="30">
        <f t="shared" si="9"/>
        <v>0.004867724868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>
        <v>23.0</v>
      </c>
      <c r="B57" s="15" t="s">
        <v>217</v>
      </c>
      <c r="C57" s="15" t="s">
        <v>77</v>
      </c>
      <c r="D57" s="16">
        <v>31601.0</v>
      </c>
      <c r="E57" s="17">
        <f t="shared" si="7"/>
        <v>36</v>
      </c>
      <c r="F57" s="44" t="s">
        <v>23</v>
      </c>
      <c r="G57" s="19" t="s">
        <v>19</v>
      </c>
      <c r="H57" s="14">
        <v>110.0</v>
      </c>
      <c r="I57" s="20">
        <v>0.05148148148148148</v>
      </c>
      <c r="J57" s="29">
        <f t="shared" si="8"/>
        <v>0.01247685185</v>
      </c>
      <c r="K57" s="30">
        <f t="shared" si="9"/>
        <v>0.004902998236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>
        <v>24.0</v>
      </c>
      <c r="B58" s="15" t="s">
        <v>62</v>
      </c>
      <c r="C58" s="15" t="s">
        <v>63</v>
      </c>
      <c r="D58" s="16">
        <v>34629.0</v>
      </c>
      <c r="E58" s="17">
        <f t="shared" si="7"/>
        <v>28</v>
      </c>
      <c r="F58" s="44" t="s">
        <v>28</v>
      </c>
      <c r="G58" s="19" t="s">
        <v>24</v>
      </c>
      <c r="H58" s="14">
        <v>130.0</v>
      </c>
      <c r="I58" s="20">
        <v>0.051724537037037034</v>
      </c>
      <c r="J58" s="29">
        <f t="shared" si="8"/>
        <v>0.01271990741</v>
      </c>
      <c r="K58" s="30">
        <f t="shared" si="9"/>
        <v>0.004926146384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4">
        <v>25.0</v>
      </c>
      <c r="B59" s="15" t="s">
        <v>348</v>
      </c>
      <c r="C59" s="15" t="s">
        <v>59</v>
      </c>
      <c r="D59" s="16">
        <v>26468.0</v>
      </c>
      <c r="E59" s="17">
        <f t="shared" si="7"/>
        <v>50</v>
      </c>
      <c r="F59" s="44" t="s">
        <v>173</v>
      </c>
      <c r="G59" s="19" t="s">
        <v>19</v>
      </c>
      <c r="H59" s="14">
        <v>148.0</v>
      </c>
      <c r="I59" s="20">
        <v>0.056782407407407406</v>
      </c>
      <c r="J59" s="29">
        <f t="shared" si="8"/>
        <v>0.01777777778</v>
      </c>
      <c r="K59" s="30">
        <f t="shared" si="9"/>
        <v>0.005407848325</v>
      </c>
      <c r="L59" s="2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>
        <v>26.0</v>
      </c>
      <c r="B60" s="15" t="s">
        <v>225</v>
      </c>
      <c r="C60" s="15" t="s">
        <v>27</v>
      </c>
      <c r="D60" s="16">
        <v>31940.0</v>
      </c>
      <c r="E60" s="17">
        <f t="shared" si="7"/>
        <v>35</v>
      </c>
      <c r="F60" s="44" t="s">
        <v>23</v>
      </c>
      <c r="G60" s="19" t="s">
        <v>24</v>
      </c>
      <c r="H60" s="14">
        <v>159.0</v>
      </c>
      <c r="I60" s="20">
        <v>0.05954861111111111</v>
      </c>
      <c r="J60" s="29">
        <f t="shared" si="8"/>
        <v>0.02054398148</v>
      </c>
      <c r="K60" s="30">
        <f t="shared" si="9"/>
        <v>0.005671296296</v>
      </c>
      <c r="L60" s="2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>
        <v>27.0</v>
      </c>
      <c r="B61" s="15" t="s">
        <v>80</v>
      </c>
      <c r="C61" s="15" t="s">
        <v>17</v>
      </c>
      <c r="D61" s="16">
        <v>29285.0</v>
      </c>
      <c r="E61" s="17">
        <f t="shared" si="7"/>
        <v>43</v>
      </c>
      <c r="F61" s="44" t="s">
        <v>18</v>
      </c>
      <c r="G61" s="19" t="s">
        <v>19</v>
      </c>
      <c r="H61" s="14">
        <v>145.0</v>
      </c>
      <c r="I61" s="20">
        <v>0.06050925925925926</v>
      </c>
      <c r="J61" s="29">
        <f t="shared" si="8"/>
        <v>0.02150462963</v>
      </c>
      <c r="K61" s="30">
        <f t="shared" si="9"/>
        <v>0.005762786596</v>
      </c>
      <c r="L61" s="2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>
        <v>28.0</v>
      </c>
      <c r="B62" s="15" t="s">
        <v>349</v>
      </c>
      <c r="C62" s="15" t="s">
        <v>27</v>
      </c>
      <c r="D62" s="16">
        <v>29878.0</v>
      </c>
      <c r="E62" s="17">
        <f t="shared" si="7"/>
        <v>41</v>
      </c>
      <c r="F62" s="44" t="s">
        <v>18</v>
      </c>
      <c r="G62" s="19" t="s">
        <v>24</v>
      </c>
      <c r="H62" s="14">
        <v>160.0</v>
      </c>
      <c r="I62" s="20">
        <v>0.060578703703703704</v>
      </c>
      <c r="J62" s="29">
        <f t="shared" si="8"/>
        <v>0.02157407407</v>
      </c>
      <c r="K62" s="30">
        <f t="shared" si="9"/>
        <v>0.005769400353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14">
        <v>29.0</v>
      </c>
      <c r="B63" s="15" t="s">
        <v>229</v>
      </c>
      <c r="C63" s="15" t="s">
        <v>230</v>
      </c>
      <c r="D63" s="16">
        <v>32155.0</v>
      </c>
      <c r="E63" s="17">
        <f t="shared" si="7"/>
        <v>35</v>
      </c>
      <c r="F63" s="44" t="s">
        <v>23</v>
      </c>
      <c r="G63" s="19" t="s">
        <v>24</v>
      </c>
      <c r="H63" s="14">
        <v>104.0</v>
      </c>
      <c r="I63" s="20">
        <v>0.07128472222222222</v>
      </c>
      <c r="J63" s="29">
        <f t="shared" si="8"/>
        <v>0.03228009259</v>
      </c>
      <c r="K63" s="30">
        <f t="shared" si="9"/>
        <v>0.006789021164</v>
      </c>
      <c r="L63" s="25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14">
        <v>30.0</v>
      </c>
      <c r="B64" s="15" t="s">
        <v>235</v>
      </c>
      <c r="C64" s="15" t="s">
        <v>232</v>
      </c>
      <c r="D64" s="16">
        <v>21166.0</v>
      </c>
      <c r="E64" s="17">
        <f t="shared" si="7"/>
        <v>65</v>
      </c>
      <c r="F64" s="44" t="s">
        <v>236</v>
      </c>
      <c r="G64" s="19" t="s">
        <v>24</v>
      </c>
      <c r="H64" s="14">
        <v>131.0</v>
      </c>
      <c r="I64" s="20">
        <v>0.0730787037037037</v>
      </c>
      <c r="J64" s="29">
        <f t="shared" si="8"/>
        <v>0.03407407407</v>
      </c>
      <c r="K64" s="30">
        <f t="shared" si="9"/>
        <v>0.006959876543</v>
      </c>
      <c r="L64" s="25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 t="s">
        <v>43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4">
        <v>1.0</v>
      </c>
      <c r="B66" s="15" t="s">
        <v>92</v>
      </c>
      <c r="C66" s="15" t="s">
        <v>51</v>
      </c>
      <c r="D66" s="16">
        <v>32248.0</v>
      </c>
      <c r="E66" s="17">
        <f t="shared" ref="E66:E85" si="10">DATEDIF(D66,"25.03.2023","y")</f>
        <v>34</v>
      </c>
      <c r="F66" s="18" t="s">
        <v>49</v>
      </c>
      <c r="G66" s="19" t="s">
        <v>24</v>
      </c>
      <c r="H66" s="14">
        <v>142.0</v>
      </c>
      <c r="I66" s="20">
        <v>0.04335648148148148</v>
      </c>
      <c r="J66" s="20">
        <f t="shared" ref="J66:J85" si="11">I66-$I$66</f>
        <v>0</v>
      </c>
      <c r="K66" s="30">
        <f t="shared" ref="K66:K85" si="12">I66/10.5</f>
        <v>0.004129188713</v>
      </c>
      <c r="L66" s="22" t="s">
        <v>20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4">
        <v>2.0</v>
      </c>
      <c r="B67" s="15" t="s">
        <v>350</v>
      </c>
      <c r="C67" s="15" t="s">
        <v>196</v>
      </c>
      <c r="D67" s="16">
        <v>31376.0</v>
      </c>
      <c r="E67" s="17">
        <f t="shared" si="10"/>
        <v>37</v>
      </c>
      <c r="F67" s="18" t="s">
        <v>46</v>
      </c>
      <c r="G67" s="19" t="s">
        <v>24</v>
      </c>
      <c r="H67" s="14">
        <v>112.0</v>
      </c>
      <c r="I67" s="20">
        <v>0.045856481481481484</v>
      </c>
      <c r="J67" s="20">
        <f t="shared" si="11"/>
        <v>0.0025</v>
      </c>
      <c r="K67" s="30">
        <f t="shared" si="12"/>
        <v>0.004367283951</v>
      </c>
      <c r="L67" s="23" t="s">
        <v>25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3.0</v>
      </c>
      <c r="B68" s="15" t="s">
        <v>95</v>
      </c>
      <c r="C68" s="15" t="s">
        <v>96</v>
      </c>
      <c r="D68" s="16">
        <v>32690.0</v>
      </c>
      <c r="E68" s="17">
        <f t="shared" si="10"/>
        <v>33</v>
      </c>
      <c r="F68" s="18" t="s">
        <v>49</v>
      </c>
      <c r="G68" s="19" t="s">
        <v>24</v>
      </c>
      <c r="H68" s="14">
        <v>157.0</v>
      </c>
      <c r="I68" s="20">
        <v>0.049618055555555554</v>
      </c>
      <c r="J68" s="20">
        <f t="shared" si="11"/>
        <v>0.006261574074</v>
      </c>
      <c r="K68" s="30">
        <f t="shared" si="12"/>
        <v>0.004725529101</v>
      </c>
      <c r="L68" s="24" t="s">
        <v>29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>
        <v>4.0</v>
      </c>
      <c r="B69" s="15" t="s">
        <v>351</v>
      </c>
      <c r="C69" s="15" t="s">
        <v>94</v>
      </c>
      <c r="D69" s="16">
        <v>28108.0</v>
      </c>
      <c r="E69" s="17">
        <f t="shared" si="10"/>
        <v>46</v>
      </c>
      <c r="F69" s="14" t="s">
        <v>99</v>
      </c>
      <c r="G69" s="19" t="s">
        <v>19</v>
      </c>
      <c r="H69" s="14">
        <v>155.0</v>
      </c>
      <c r="I69" s="20">
        <v>0.051215277777777776</v>
      </c>
      <c r="J69" s="20">
        <f t="shared" si="11"/>
        <v>0.007858796296</v>
      </c>
      <c r="K69" s="30">
        <f t="shared" si="12"/>
        <v>0.004877645503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4">
        <v>5.0</v>
      </c>
      <c r="B70" s="15" t="s">
        <v>97</v>
      </c>
      <c r="C70" s="15" t="s">
        <v>98</v>
      </c>
      <c r="D70" s="16">
        <v>27277.0</v>
      </c>
      <c r="E70" s="17">
        <f t="shared" si="10"/>
        <v>48</v>
      </c>
      <c r="F70" s="18" t="s">
        <v>99</v>
      </c>
      <c r="G70" s="19" t="s">
        <v>24</v>
      </c>
      <c r="H70" s="14">
        <v>125.0</v>
      </c>
      <c r="I70" s="20">
        <v>0.05143518518518519</v>
      </c>
      <c r="J70" s="20">
        <f t="shared" si="11"/>
        <v>0.008078703704</v>
      </c>
      <c r="K70" s="30">
        <f t="shared" si="12"/>
        <v>0.004898589065</v>
      </c>
      <c r="L70" s="25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>
        <v>6.0</v>
      </c>
      <c r="B71" s="15" t="s">
        <v>240</v>
      </c>
      <c r="C71" s="15" t="s">
        <v>241</v>
      </c>
      <c r="D71" s="16">
        <v>24877.0</v>
      </c>
      <c r="E71" s="17">
        <f t="shared" si="10"/>
        <v>55</v>
      </c>
      <c r="F71" s="18" t="s">
        <v>107</v>
      </c>
      <c r="G71" s="19" t="s">
        <v>19</v>
      </c>
      <c r="H71" s="14">
        <v>117.0</v>
      </c>
      <c r="I71" s="20">
        <v>0.05185185185185185</v>
      </c>
      <c r="J71" s="20">
        <f t="shared" si="11"/>
        <v>0.00849537037</v>
      </c>
      <c r="K71" s="30">
        <f t="shared" si="12"/>
        <v>0.004938271605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>
        <v>7.0</v>
      </c>
      <c r="B72" s="15" t="s">
        <v>198</v>
      </c>
      <c r="C72" s="15" t="s">
        <v>116</v>
      </c>
      <c r="D72" s="16">
        <v>30653.0</v>
      </c>
      <c r="E72" s="17">
        <f t="shared" si="10"/>
        <v>39</v>
      </c>
      <c r="F72" s="18" t="s">
        <v>46</v>
      </c>
      <c r="G72" s="19" t="s">
        <v>19</v>
      </c>
      <c r="H72" s="14">
        <v>134.0</v>
      </c>
      <c r="I72" s="20">
        <v>0.05317129629629629</v>
      </c>
      <c r="J72" s="20">
        <f t="shared" si="11"/>
        <v>0.009814814815</v>
      </c>
      <c r="K72" s="30">
        <f t="shared" si="12"/>
        <v>0.005063932981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4">
        <v>8.0</v>
      </c>
      <c r="B73" s="15" t="s">
        <v>137</v>
      </c>
      <c r="C73" s="15" t="s">
        <v>138</v>
      </c>
      <c r="D73" s="16">
        <v>35306.0</v>
      </c>
      <c r="E73" s="17">
        <f t="shared" si="10"/>
        <v>26</v>
      </c>
      <c r="F73" s="14" t="s">
        <v>49</v>
      </c>
      <c r="G73" s="19" t="s">
        <v>24</v>
      </c>
      <c r="H73" s="14">
        <v>108.0</v>
      </c>
      <c r="I73" s="20">
        <v>0.05395833333333333</v>
      </c>
      <c r="J73" s="20">
        <f t="shared" si="11"/>
        <v>0.01060185185</v>
      </c>
      <c r="K73" s="30">
        <f t="shared" si="12"/>
        <v>0.005138888889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4">
        <v>9.0</v>
      </c>
      <c r="B74" s="15" t="s">
        <v>352</v>
      </c>
      <c r="C74" s="15" t="s">
        <v>51</v>
      </c>
      <c r="D74" s="16">
        <v>34575.0</v>
      </c>
      <c r="E74" s="17">
        <f t="shared" si="10"/>
        <v>28</v>
      </c>
      <c r="F74" s="18" t="s">
        <v>49</v>
      </c>
      <c r="G74" s="19" t="s">
        <v>312</v>
      </c>
      <c r="H74" s="14">
        <v>113.0</v>
      </c>
      <c r="I74" s="20">
        <v>0.05408564814814815</v>
      </c>
      <c r="J74" s="20">
        <f t="shared" si="11"/>
        <v>0.01072916667</v>
      </c>
      <c r="K74" s="30">
        <f t="shared" si="12"/>
        <v>0.005151014109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4">
        <v>10.0</v>
      </c>
      <c r="B75" s="15" t="s">
        <v>301</v>
      </c>
      <c r="C75" s="15" t="s">
        <v>353</v>
      </c>
      <c r="D75" s="16">
        <v>35626.0</v>
      </c>
      <c r="E75" s="17">
        <f t="shared" si="10"/>
        <v>25</v>
      </c>
      <c r="F75" s="14" t="s">
        <v>49</v>
      </c>
      <c r="G75" s="19" t="s">
        <v>24</v>
      </c>
      <c r="H75" s="14">
        <v>101.0</v>
      </c>
      <c r="I75" s="20">
        <v>0.05607638888888889</v>
      </c>
      <c r="J75" s="20">
        <f t="shared" si="11"/>
        <v>0.01271990741</v>
      </c>
      <c r="K75" s="30">
        <f t="shared" si="12"/>
        <v>0.005340608466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4">
        <v>11.0</v>
      </c>
      <c r="B76" s="15" t="s">
        <v>354</v>
      </c>
      <c r="C76" s="15" t="s">
        <v>138</v>
      </c>
      <c r="D76" s="16">
        <v>30395.0</v>
      </c>
      <c r="E76" s="17">
        <f t="shared" si="10"/>
        <v>40</v>
      </c>
      <c r="F76" s="14" t="s">
        <v>52</v>
      </c>
      <c r="G76" s="19" t="s">
        <v>24</v>
      </c>
      <c r="H76" s="14">
        <v>102.0</v>
      </c>
      <c r="I76" s="20">
        <v>0.05853009259259259</v>
      </c>
      <c r="J76" s="20">
        <f t="shared" si="11"/>
        <v>0.01517361111</v>
      </c>
      <c r="K76" s="30">
        <f t="shared" si="12"/>
        <v>0.005574294533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4">
        <v>12.0</v>
      </c>
      <c r="B77" s="15" t="s">
        <v>245</v>
      </c>
      <c r="C77" s="15" t="s">
        <v>51</v>
      </c>
      <c r="D77" s="16">
        <v>32646.0</v>
      </c>
      <c r="E77" s="17">
        <f t="shared" si="10"/>
        <v>33</v>
      </c>
      <c r="F77" s="18" t="s">
        <v>49</v>
      </c>
      <c r="G77" s="19" t="s">
        <v>24</v>
      </c>
      <c r="H77" s="14">
        <v>143.0</v>
      </c>
      <c r="I77" s="20">
        <v>0.05960648148148148</v>
      </c>
      <c r="J77" s="20">
        <f t="shared" si="11"/>
        <v>0.01625</v>
      </c>
      <c r="K77" s="30">
        <f t="shared" si="12"/>
        <v>0.00567680776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>
        <v>13.0</v>
      </c>
      <c r="B78" s="15" t="s">
        <v>259</v>
      </c>
      <c r="C78" s="15" t="s">
        <v>109</v>
      </c>
      <c r="D78" s="16">
        <v>27861.0</v>
      </c>
      <c r="E78" s="17">
        <f t="shared" si="10"/>
        <v>46</v>
      </c>
      <c r="F78" s="14" t="s">
        <v>99</v>
      </c>
      <c r="G78" s="19" t="s">
        <v>24</v>
      </c>
      <c r="H78" s="14">
        <v>149.0</v>
      </c>
      <c r="I78" s="20">
        <v>0.06055555555555556</v>
      </c>
      <c r="J78" s="20">
        <f t="shared" si="11"/>
        <v>0.01719907407</v>
      </c>
      <c r="K78" s="30">
        <f t="shared" si="12"/>
        <v>0.005767195767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4">
        <v>14.0</v>
      </c>
      <c r="B79" s="15" t="s">
        <v>355</v>
      </c>
      <c r="C79" s="15" t="s">
        <v>45</v>
      </c>
      <c r="D79" s="16">
        <v>31235.0</v>
      </c>
      <c r="E79" s="17">
        <f t="shared" si="10"/>
        <v>37</v>
      </c>
      <c r="F79" s="14" t="s">
        <v>46</v>
      </c>
      <c r="G79" s="19" t="s">
        <v>24</v>
      </c>
      <c r="H79" s="14">
        <v>151.0</v>
      </c>
      <c r="I79" s="20">
        <v>0.06372685185185185</v>
      </c>
      <c r="J79" s="20">
        <f t="shared" si="11"/>
        <v>0.02037037037</v>
      </c>
      <c r="K79" s="30">
        <f t="shared" si="12"/>
        <v>0.006069223986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4">
        <v>15.0</v>
      </c>
      <c r="B80" s="15" t="s">
        <v>100</v>
      </c>
      <c r="C80" s="15" t="s">
        <v>101</v>
      </c>
      <c r="D80" s="16">
        <v>33180.0</v>
      </c>
      <c r="E80" s="17">
        <f t="shared" si="10"/>
        <v>32</v>
      </c>
      <c r="F80" s="14" t="s">
        <v>49</v>
      </c>
      <c r="G80" s="19" t="s">
        <v>19</v>
      </c>
      <c r="H80" s="14">
        <v>106.0</v>
      </c>
      <c r="I80" s="20">
        <v>0.06542824074074075</v>
      </c>
      <c r="J80" s="20">
        <f t="shared" si="11"/>
        <v>0.02207175926</v>
      </c>
      <c r="K80" s="30">
        <f t="shared" si="12"/>
        <v>0.006231261023</v>
      </c>
      <c r="L80" s="2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4">
        <v>16.0</v>
      </c>
      <c r="B81" s="15" t="s">
        <v>260</v>
      </c>
      <c r="C81" s="15" t="s">
        <v>51</v>
      </c>
      <c r="D81" s="16">
        <v>29751.0</v>
      </c>
      <c r="E81" s="17">
        <f t="shared" si="10"/>
        <v>41</v>
      </c>
      <c r="F81" s="14" t="s">
        <v>52</v>
      </c>
      <c r="G81" s="19" t="s">
        <v>19</v>
      </c>
      <c r="H81" s="14">
        <v>116.0</v>
      </c>
      <c r="I81" s="20">
        <v>0.06575231481481482</v>
      </c>
      <c r="J81" s="20">
        <f t="shared" si="11"/>
        <v>0.02239583333</v>
      </c>
      <c r="K81" s="30">
        <f t="shared" si="12"/>
        <v>0.00626212522</v>
      </c>
      <c r="L81" s="2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4">
        <v>17.0</v>
      </c>
      <c r="B82" s="15" t="s">
        <v>356</v>
      </c>
      <c r="C82" s="15" t="s">
        <v>51</v>
      </c>
      <c r="D82" s="16">
        <v>33541.0</v>
      </c>
      <c r="E82" s="17">
        <f t="shared" si="10"/>
        <v>31</v>
      </c>
      <c r="F82" s="14" t="s">
        <v>49</v>
      </c>
      <c r="G82" s="19" t="s">
        <v>24</v>
      </c>
      <c r="H82" s="14">
        <v>111.0</v>
      </c>
      <c r="I82" s="20">
        <v>0.06594907407407408</v>
      </c>
      <c r="J82" s="20">
        <f t="shared" si="11"/>
        <v>0.02259259259</v>
      </c>
      <c r="K82" s="30">
        <f t="shared" si="12"/>
        <v>0.006280864198</v>
      </c>
      <c r="L82" s="2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4">
        <v>18.0</v>
      </c>
      <c r="B83" s="15" t="s">
        <v>256</v>
      </c>
      <c r="C83" s="15" t="s">
        <v>257</v>
      </c>
      <c r="D83" s="16">
        <v>27960.0</v>
      </c>
      <c r="E83" s="17">
        <f t="shared" si="10"/>
        <v>46</v>
      </c>
      <c r="F83" s="14" t="s">
        <v>99</v>
      </c>
      <c r="G83" s="19" t="s">
        <v>24</v>
      </c>
      <c r="H83" s="14">
        <v>121.0</v>
      </c>
      <c r="I83" s="20">
        <v>0.06674768518518519</v>
      </c>
      <c r="J83" s="20">
        <f t="shared" si="11"/>
        <v>0.0233912037</v>
      </c>
      <c r="K83" s="30">
        <f t="shared" si="12"/>
        <v>0.006356922399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>
        <v>19.0</v>
      </c>
      <c r="B84" s="15" t="s">
        <v>357</v>
      </c>
      <c r="C84" s="15" t="s">
        <v>358</v>
      </c>
      <c r="D84" s="16">
        <v>26316.0</v>
      </c>
      <c r="E84" s="17">
        <f t="shared" si="10"/>
        <v>51</v>
      </c>
      <c r="F84" s="14" t="s">
        <v>297</v>
      </c>
      <c r="G84" s="19" t="s">
        <v>24</v>
      </c>
      <c r="H84" s="14">
        <v>123.0</v>
      </c>
      <c r="I84" s="20">
        <v>0.06693287037037036</v>
      </c>
      <c r="J84" s="20">
        <f t="shared" si="11"/>
        <v>0.02357638889</v>
      </c>
      <c r="K84" s="30">
        <f t="shared" si="12"/>
        <v>0.006374559083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4">
        <v>20.0</v>
      </c>
      <c r="B85" s="15" t="s">
        <v>359</v>
      </c>
      <c r="C85" s="15" t="s">
        <v>109</v>
      </c>
      <c r="D85" s="16">
        <v>27895.0</v>
      </c>
      <c r="E85" s="17">
        <f t="shared" si="10"/>
        <v>46</v>
      </c>
      <c r="F85" s="14" t="s">
        <v>99</v>
      </c>
      <c r="G85" s="19" t="s">
        <v>19</v>
      </c>
      <c r="H85" s="14">
        <v>154.0</v>
      </c>
      <c r="I85" s="20">
        <v>0.07034722222222223</v>
      </c>
      <c r="J85" s="20">
        <f t="shared" si="11"/>
        <v>0.02699074074</v>
      </c>
      <c r="K85" s="30">
        <f t="shared" si="12"/>
        <v>0.00669973545</v>
      </c>
      <c r="L85" s="25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3" t="s">
        <v>360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5" t="s">
        <v>1</v>
      </c>
      <c r="B88" s="7" t="s">
        <v>2</v>
      </c>
      <c r="C88" s="2"/>
      <c r="D88" s="2"/>
      <c r="E88" s="2"/>
      <c r="F88" s="2"/>
      <c r="G88" s="3"/>
      <c r="H88" s="5" t="s">
        <v>3</v>
      </c>
      <c r="I88" s="7" t="s">
        <v>4</v>
      </c>
      <c r="J88" s="2"/>
      <c r="K88" s="8"/>
      <c r="L88" s="5" t="s">
        <v>5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9"/>
      <c r="B89" s="10" t="s">
        <v>6</v>
      </c>
      <c r="C89" s="11" t="s">
        <v>7</v>
      </c>
      <c r="D89" s="12" t="s">
        <v>8</v>
      </c>
      <c r="E89" s="11" t="s">
        <v>9</v>
      </c>
      <c r="F89" s="11" t="s">
        <v>10</v>
      </c>
      <c r="G89" s="10" t="s">
        <v>11</v>
      </c>
      <c r="H89" s="9"/>
      <c r="I89" s="10" t="s">
        <v>12</v>
      </c>
      <c r="J89" s="10" t="s">
        <v>13</v>
      </c>
      <c r="K89" s="10" t="s">
        <v>14</v>
      </c>
      <c r="L89" s="9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3" t="s">
        <v>15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4">
        <v>1.0</v>
      </c>
      <c r="B91" s="15" t="s">
        <v>361</v>
      </c>
      <c r="C91" s="15" t="s">
        <v>86</v>
      </c>
      <c r="D91" s="16">
        <v>36790.0</v>
      </c>
      <c r="E91" s="17">
        <f t="shared" ref="E91:E109" si="13">DATEDIF(D91,"25.03.2023","y")</f>
        <v>22</v>
      </c>
      <c r="F91" s="14" t="s">
        <v>28</v>
      </c>
      <c r="G91" s="19" t="s">
        <v>24</v>
      </c>
      <c r="H91" s="14">
        <v>78.0</v>
      </c>
      <c r="I91" s="20">
        <v>0.015162037037037036</v>
      </c>
      <c r="J91" s="29">
        <f t="shared" ref="J91:J109" si="14">I91-$I$91</f>
        <v>0</v>
      </c>
      <c r="K91" s="30">
        <f t="shared" ref="K91:K109" si="15">I91/5</f>
        <v>0.003032407407</v>
      </c>
      <c r="L91" s="22" t="s">
        <v>20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4">
        <v>2.0</v>
      </c>
      <c r="B92" s="15" t="s">
        <v>362</v>
      </c>
      <c r="C92" s="15" t="s">
        <v>33</v>
      </c>
      <c r="D92" s="16">
        <v>23995.0</v>
      </c>
      <c r="E92" s="17">
        <f t="shared" si="13"/>
        <v>57</v>
      </c>
      <c r="F92" s="14" t="s">
        <v>133</v>
      </c>
      <c r="G92" s="19" t="s">
        <v>19</v>
      </c>
      <c r="H92" s="14">
        <v>53.0</v>
      </c>
      <c r="I92" s="20">
        <v>0.015196759259259259</v>
      </c>
      <c r="J92" s="29">
        <f t="shared" si="14"/>
        <v>0.00003472222222</v>
      </c>
      <c r="K92" s="21">
        <f t="shared" si="15"/>
        <v>0.003039351852</v>
      </c>
      <c r="L92" s="23" t="s">
        <v>25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4">
        <v>3.0</v>
      </c>
      <c r="B93" s="15" t="s">
        <v>363</v>
      </c>
      <c r="C93" s="15" t="s">
        <v>33</v>
      </c>
      <c r="D93" s="16">
        <v>27411.0</v>
      </c>
      <c r="E93" s="17">
        <f t="shared" si="13"/>
        <v>48</v>
      </c>
      <c r="F93" s="14" t="s">
        <v>57</v>
      </c>
      <c r="G93" s="19" t="s">
        <v>24</v>
      </c>
      <c r="H93" s="14">
        <v>54.0</v>
      </c>
      <c r="I93" s="20">
        <v>0.015289351851851853</v>
      </c>
      <c r="J93" s="29">
        <f t="shared" si="14"/>
        <v>0.0001273148148</v>
      </c>
      <c r="K93" s="21">
        <f t="shared" si="15"/>
        <v>0.00305787037</v>
      </c>
      <c r="L93" s="24" t="s">
        <v>29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4">
        <v>4.0</v>
      </c>
      <c r="B94" s="15" t="s">
        <v>118</v>
      </c>
      <c r="C94" s="15" t="s">
        <v>22</v>
      </c>
      <c r="D94" s="16">
        <v>30970.0</v>
      </c>
      <c r="E94" s="17">
        <f t="shared" si="13"/>
        <v>38</v>
      </c>
      <c r="F94" s="14" t="s">
        <v>23</v>
      </c>
      <c r="G94" s="19" t="s">
        <v>19</v>
      </c>
      <c r="H94" s="14">
        <v>64.0</v>
      </c>
      <c r="I94" s="20">
        <v>0.017916666666666668</v>
      </c>
      <c r="J94" s="29">
        <f t="shared" si="14"/>
        <v>0.00275462963</v>
      </c>
      <c r="K94" s="21">
        <f t="shared" si="15"/>
        <v>0.003583333333</v>
      </c>
      <c r="L94" s="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4">
        <v>5.0</v>
      </c>
      <c r="B95" s="15" t="s">
        <v>119</v>
      </c>
      <c r="C95" s="15" t="s">
        <v>120</v>
      </c>
      <c r="D95" s="16">
        <v>39401.0</v>
      </c>
      <c r="E95" s="17">
        <f t="shared" si="13"/>
        <v>15</v>
      </c>
      <c r="F95" s="14" t="s">
        <v>121</v>
      </c>
      <c r="G95" s="19" t="s">
        <v>19</v>
      </c>
      <c r="H95" s="14">
        <v>66.0</v>
      </c>
      <c r="I95" s="20">
        <v>0.019351851851851853</v>
      </c>
      <c r="J95" s="29">
        <f t="shared" si="14"/>
        <v>0.004189814815</v>
      </c>
      <c r="K95" s="21">
        <f t="shared" si="15"/>
        <v>0.00387037037</v>
      </c>
      <c r="L95" s="2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4">
        <v>6.0</v>
      </c>
      <c r="B96" s="15" t="s">
        <v>122</v>
      </c>
      <c r="C96" s="15" t="s">
        <v>123</v>
      </c>
      <c r="D96" s="16">
        <v>30061.0</v>
      </c>
      <c r="E96" s="17">
        <f t="shared" si="13"/>
        <v>40</v>
      </c>
      <c r="F96" s="14" t="s">
        <v>18</v>
      </c>
      <c r="G96" s="19" t="s">
        <v>24</v>
      </c>
      <c r="H96" s="14">
        <v>60.0</v>
      </c>
      <c r="I96" s="20">
        <v>0.019664351851851853</v>
      </c>
      <c r="J96" s="29">
        <f t="shared" si="14"/>
        <v>0.004502314815</v>
      </c>
      <c r="K96" s="21">
        <f t="shared" si="15"/>
        <v>0.00393287037</v>
      </c>
      <c r="L96" s="25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4">
        <v>7.0</v>
      </c>
      <c r="B97" s="15" t="s">
        <v>119</v>
      </c>
      <c r="C97" s="15" t="s">
        <v>124</v>
      </c>
      <c r="D97" s="16">
        <v>39401.0</v>
      </c>
      <c r="E97" s="17">
        <f t="shared" si="13"/>
        <v>15</v>
      </c>
      <c r="F97" s="14" t="s">
        <v>121</v>
      </c>
      <c r="G97" s="19" t="s">
        <v>19</v>
      </c>
      <c r="H97" s="14">
        <v>65.0</v>
      </c>
      <c r="I97" s="20">
        <v>0.020092592592592592</v>
      </c>
      <c r="J97" s="29">
        <f t="shared" si="14"/>
        <v>0.004930555556</v>
      </c>
      <c r="K97" s="21">
        <f t="shared" si="15"/>
        <v>0.004018518519</v>
      </c>
      <c r="L97" s="25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4">
        <v>8.0</v>
      </c>
      <c r="B98" s="15" t="s">
        <v>269</v>
      </c>
      <c r="C98" s="15" t="s">
        <v>192</v>
      </c>
      <c r="D98" s="16">
        <v>23696.0</v>
      </c>
      <c r="E98" s="17">
        <f t="shared" si="13"/>
        <v>58</v>
      </c>
      <c r="F98" s="14" t="s">
        <v>133</v>
      </c>
      <c r="G98" s="19" t="s">
        <v>24</v>
      </c>
      <c r="H98" s="14">
        <v>55.0</v>
      </c>
      <c r="I98" s="20">
        <v>0.020231481481481482</v>
      </c>
      <c r="J98" s="29">
        <f t="shared" si="14"/>
        <v>0.005069444444</v>
      </c>
      <c r="K98" s="21">
        <f t="shared" si="15"/>
        <v>0.004046296296</v>
      </c>
      <c r="L98" s="25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14">
        <v>9.0</v>
      </c>
      <c r="B99" s="15" t="s">
        <v>364</v>
      </c>
      <c r="C99" s="15" t="s">
        <v>27</v>
      </c>
      <c r="D99" s="16">
        <v>33643.0</v>
      </c>
      <c r="E99" s="17">
        <f t="shared" si="13"/>
        <v>31</v>
      </c>
      <c r="F99" s="14" t="s">
        <v>28</v>
      </c>
      <c r="G99" s="19" t="s">
        <v>24</v>
      </c>
      <c r="H99" s="14">
        <v>76.0</v>
      </c>
      <c r="I99" s="20">
        <v>0.02070601851851852</v>
      </c>
      <c r="J99" s="29">
        <f t="shared" si="14"/>
        <v>0.005543981481</v>
      </c>
      <c r="K99" s="21">
        <f t="shared" si="15"/>
        <v>0.004141203704</v>
      </c>
      <c r="L99" s="25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4">
        <v>10.0</v>
      </c>
      <c r="B100" s="15" t="s">
        <v>217</v>
      </c>
      <c r="C100" s="15" t="s">
        <v>219</v>
      </c>
      <c r="D100" s="16">
        <v>39823.0</v>
      </c>
      <c r="E100" s="17">
        <f t="shared" si="13"/>
        <v>14</v>
      </c>
      <c r="F100" s="14" t="s">
        <v>121</v>
      </c>
      <c r="G100" s="19" t="s">
        <v>19</v>
      </c>
      <c r="H100" s="14">
        <v>57.0</v>
      </c>
      <c r="I100" s="20">
        <v>0.02082175925925926</v>
      </c>
      <c r="J100" s="29">
        <f t="shared" si="14"/>
        <v>0.005659722222</v>
      </c>
      <c r="K100" s="21">
        <f t="shared" si="15"/>
        <v>0.004164351852</v>
      </c>
      <c r="L100" s="25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">
        <v>11.0</v>
      </c>
      <c r="B101" s="15" t="s">
        <v>279</v>
      </c>
      <c r="C101" s="15" t="s">
        <v>33</v>
      </c>
      <c r="D101" s="16">
        <v>30023.0</v>
      </c>
      <c r="E101" s="17">
        <f t="shared" si="13"/>
        <v>41</v>
      </c>
      <c r="F101" s="14" t="s">
        <v>18</v>
      </c>
      <c r="G101" s="19" t="s">
        <v>24</v>
      </c>
      <c r="H101" s="14">
        <v>81.0</v>
      </c>
      <c r="I101" s="20">
        <v>0.0209375</v>
      </c>
      <c r="J101" s="29">
        <f t="shared" si="14"/>
        <v>0.005775462963</v>
      </c>
      <c r="K101" s="21">
        <f t="shared" si="15"/>
        <v>0.0041875</v>
      </c>
      <c r="L101" s="25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4">
        <v>12.0</v>
      </c>
      <c r="B102" s="15" t="s">
        <v>365</v>
      </c>
      <c r="C102" s="15" t="s">
        <v>37</v>
      </c>
      <c r="D102" s="16">
        <v>29419.0</v>
      </c>
      <c r="E102" s="17">
        <f t="shared" si="13"/>
        <v>42</v>
      </c>
      <c r="F102" s="14" t="s">
        <v>18</v>
      </c>
      <c r="G102" s="19" t="s">
        <v>24</v>
      </c>
      <c r="H102" s="14">
        <v>72.0</v>
      </c>
      <c r="I102" s="20">
        <v>0.02113425925925926</v>
      </c>
      <c r="J102" s="29">
        <f t="shared" si="14"/>
        <v>0.005972222222</v>
      </c>
      <c r="K102" s="21">
        <f t="shared" si="15"/>
        <v>0.004226851852</v>
      </c>
      <c r="L102" s="25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4">
        <v>13.0</v>
      </c>
      <c r="B103" s="15" t="s">
        <v>366</v>
      </c>
      <c r="C103" s="15" t="s">
        <v>33</v>
      </c>
      <c r="D103" s="16">
        <v>30790.0</v>
      </c>
      <c r="E103" s="17">
        <f t="shared" si="13"/>
        <v>38</v>
      </c>
      <c r="F103" s="14" t="s">
        <v>23</v>
      </c>
      <c r="G103" s="19" t="s">
        <v>24</v>
      </c>
      <c r="H103" s="14">
        <v>61.0</v>
      </c>
      <c r="I103" s="20">
        <v>0.022025462962962962</v>
      </c>
      <c r="J103" s="29">
        <f t="shared" si="14"/>
        <v>0.006863425926</v>
      </c>
      <c r="K103" s="21">
        <f t="shared" si="15"/>
        <v>0.004405092593</v>
      </c>
      <c r="L103" s="25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4">
        <v>14.0</v>
      </c>
      <c r="B104" s="15" t="s">
        <v>76</v>
      </c>
      <c r="C104" s="15" t="s">
        <v>90</v>
      </c>
      <c r="D104" s="16">
        <v>38585.0</v>
      </c>
      <c r="E104" s="17">
        <f t="shared" si="13"/>
        <v>17</v>
      </c>
      <c r="F104" s="14" t="s">
        <v>121</v>
      </c>
      <c r="G104" s="19" t="s">
        <v>24</v>
      </c>
      <c r="H104" s="14">
        <v>59.0</v>
      </c>
      <c r="I104" s="20">
        <v>0.023946759259259258</v>
      </c>
      <c r="J104" s="29">
        <f t="shared" si="14"/>
        <v>0.008784722222</v>
      </c>
      <c r="K104" s="21">
        <f t="shared" si="15"/>
        <v>0.004789351852</v>
      </c>
      <c r="L104" s="25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14">
        <v>15.0</v>
      </c>
      <c r="B105" s="15" t="s">
        <v>128</v>
      </c>
      <c r="C105" s="15" t="s">
        <v>129</v>
      </c>
      <c r="D105" s="16">
        <v>29800.0</v>
      </c>
      <c r="E105" s="17">
        <f t="shared" si="13"/>
        <v>41</v>
      </c>
      <c r="F105" s="14" t="s">
        <v>18</v>
      </c>
      <c r="G105" s="19" t="s">
        <v>24</v>
      </c>
      <c r="H105" s="14">
        <v>62.0</v>
      </c>
      <c r="I105" s="20">
        <v>0.027002314814814816</v>
      </c>
      <c r="J105" s="29">
        <f t="shared" si="14"/>
        <v>0.01184027778</v>
      </c>
      <c r="K105" s="21">
        <f t="shared" si="15"/>
        <v>0.005400462963</v>
      </c>
      <c r="L105" s="25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4">
        <v>16.0</v>
      </c>
      <c r="B106" s="15" t="s">
        <v>132</v>
      </c>
      <c r="C106" s="15" t="s">
        <v>27</v>
      </c>
      <c r="D106" s="16">
        <v>23443.0</v>
      </c>
      <c r="E106" s="17">
        <f t="shared" si="13"/>
        <v>59</v>
      </c>
      <c r="F106" s="14" t="s">
        <v>133</v>
      </c>
      <c r="G106" s="19" t="s">
        <v>19</v>
      </c>
      <c r="H106" s="14">
        <v>67.0</v>
      </c>
      <c r="I106" s="20">
        <v>0.02988425925925926</v>
      </c>
      <c r="J106" s="29">
        <f t="shared" si="14"/>
        <v>0.01472222222</v>
      </c>
      <c r="K106" s="21">
        <f t="shared" si="15"/>
        <v>0.005976851852</v>
      </c>
      <c r="L106" s="25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4">
        <v>17.0</v>
      </c>
      <c r="B107" s="15" t="s">
        <v>131</v>
      </c>
      <c r="C107" s="15" t="s">
        <v>17</v>
      </c>
      <c r="D107" s="16">
        <v>29928.0</v>
      </c>
      <c r="E107" s="17">
        <f t="shared" si="13"/>
        <v>41</v>
      </c>
      <c r="F107" s="14" t="s">
        <v>18</v>
      </c>
      <c r="G107" s="19" t="s">
        <v>24</v>
      </c>
      <c r="H107" s="14">
        <v>52.0</v>
      </c>
      <c r="I107" s="20">
        <v>0.03079861111111111</v>
      </c>
      <c r="J107" s="29">
        <f t="shared" si="14"/>
        <v>0.01563657407</v>
      </c>
      <c r="K107" s="21">
        <f t="shared" si="15"/>
        <v>0.006159722222</v>
      </c>
      <c r="L107" s="25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4">
        <v>18.0</v>
      </c>
      <c r="B108" s="15" t="s">
        <v>367</v>
      </c>
      <c r="C108" s="15" t="s">
        <v>192</v>
      </c>
      <c r="D108" s="16">
        <v>19147.0</v>
      </c>
      <c r="E108" s="17">
        <f t="shared" si="13"/>
        <v>70</v>
      </c>
      <c r="F108" s="14" t="s">
        <v>368</v>
      </c>
      <c r="G108" s="19" t="s">
        <v>227</v>
      </c>
      <c r="H108" s="14">
        <v>68.0</v>
      </c>
      <c r="I108" s="20">
        <v>0.03131944444444444</v>
      </c>
      <c r="J108" s="29">
        <f t="shared" si="14"/>
        <v>0.01615740741</v>
      </c>
      <c r="K108" s="21">
        <f t="shared" si="15"/>
        <v>0.006263888889</v>
      </c>
      <c r="L108" s="25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4">
        <v>19.0</v>
      </c>
      <c r="B109" s="15" t="s">
        <v>369</v>
      </c>
      <c r="C109" s="15" t="s">
        <v>41</v>
      </c>
      <c r="D109" s="16">
        <v>31688.0</v>
      </c>
      <c r="E109" s="17">
        <f t="shared" si="13"/>
        <v>36</v>
      </c>
      <c r="F109" s="14" t="s">
        <v>23</v>
      </c>
      <c r="G109" s="19" t="s">
        <v>19</v>
      </c>
      <c r="H109" s="14">
        <v>71.0</v>
      </c>
      <c r="I109" s="20">
        <v>0.033368055555555554</v>
      </c>
      <c r="J109" s="29">
        <f t="shared" si="14"/>
        <v>0.01820601852</v>
      </c>
      <c r="K109" s="21">
        <f t="shared" si="15"/>
        <v>0.006673611111</v>
      </c>
      <c r="L109" s="25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3" t="s">
        <v>43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14">
        <v>1.0</v>
      </c>
      <c r="B111" s="15" t="s">
        <v>370</v>
      </c>
      <c r="C111" s="15" t="s">
        <v>371</v>
      </c>
      <c r="D111" s="16">
        <v>30586.0</v>
      </c>
      <c r="E111" s="17">
        <f t="shared" ref="E111:E120" si="16">DATEDIF(D111,"25.03.2023","y")</f>
        <v>39</v>
      </c>
      <c r="F111" s="18" t="s">
        <v>46</v>
      </c>
      <c r="G111" s="19" t="s">
        <v>19</v>
      </c>
      <c r="H111" s="14">
        <v>70.0</v>
      </c>
      <c r="I111" s="20">
        <v>0.016608796296296295</v>
      </c>
      <c r="J111" s="20">
        <f t="shared" ref="J111:J120" si="17">I111-$I$111</f>
        <v>0</v>
      </c>
      <c r="K111" s="21">
        <f t="shared" ref="K111:K120" si="18">I111/5</f>
        <v>0.003321759259</v>
      </c>
      <c r="L111" s="22" t="s">
        <v>20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4">
        <v>2.0</v>
      </c>
      <c r="B112" s="15" t="s">
        <v>285</v>
      </c>
      <c r="C112" s="15" t="s">
        <v>103</v>
      </c>
      <c r="D112" s="16">
        <v>38521.0</v>
      </c>
      <c r="E112" s="17">
        <f t="shared" si="16"/>
        <v>17</v>
      </c>
      <c r="F112" s="18" t="s">
        <v>239</v>
      </c>
      <c r="G112" s="19" t="s">
        <v>24</v>
      </c>
      <c r="H112" s="14">
        <v>69.0</v>
      </c>
      <c r="I112" s="20">
        <v>0.020613425925925927</v>
      </c>
      <c r="J112" s="20">
        <f t="shared" si="17"/>
        <v>0.00400462963</v>
      </c>
      <c r="K112" s="21">
        <f t="shared" si="18"/>
        <v>0.004122685185</v>
      </c>
      <c r="L112" s="23" t="s">
        <v>25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4">
        <v>3.0</v>
      </c>
      <c r="B113" s="15" t="s">
        <v>141</v>
      </c>
      <c r="C113" s="15" t="s">
        <v>101</v>
      </c>
      <c r="D113" s="16">
        <v>29696.0</v>
      </c>
      <c r="E113" s="17">
        <f t="shared" si="16"/>
        <v>41</v>
      </c>
      <c r="F113" s="18" t="s">
        <v>52</v>
      </c>
      <c r="G113" s="19" t="s">
        <v>19</v>
      </c>
      <c r="H113" s="14">
        <v>79.0</v>
      </c>
      <c r="I113" s="20">
        <v>0.023599537037037037</v>
      </c>
      <c r="J113" s="20">
        <f t="shared" si="17"/>
        <v>0.006990740741</v>
      </c>
      <c r="K113" s="21">
        <f t="shared" si="18"/>
        <v>0.004719907407</v>
      </c>
      <c r="L113" s="24" t="s">
        <v>29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4">
        <v>4.0</v>
      </c>
      <c r="B114" s="15" t="s">
        <v>372</v>
      </c>
      <c r="C114" s="15" t="s">
        <v>371</v>
      </c>
      <c r="D114" s="16">
        <v>30446.0</v>
      </c>
      <c r="E114" s="17">
        <f t="shared" si="16"/>
        <v>39</v>
      </c>
      <c r="F114" s="18" t="s">
        <v>46</v>
      </c>
      <c r="G114" s="19" t="s">
        <v>19</v>
      </c>
      <c r="H114" s="14">
        <v>82.0</v>
      </c>
      <c r="I114" s="20">
        <v>0.024467592592592593</v>
      </c>
      <c r="J114" s="20">
        <f t="shared" si="17"/>
        <v>0.007858796296</v>
      </c>
      <c r="K114" s="21">
        <f t="shared" si="18"/>
        <v>0.004893518519</v>
      </c>
      <c r="L114" s="25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4">
        <v>5.0</v>
      </c>
      <c r="B115" s="15" t="s">
        <v>373</v>
      </c>
      <c r="C115" s="15" t="s">
        <v>105</v>
      </c>
      <c r="D115" s="16">
        <v>35013.0</v>
      </c>
      <c r="E115" s="17">
        <f t="shared" si="16"/>
        <v>27</v>
      </c>
      <c r="F115" s="18" t="s">
        <v>49</v>
      </c>
      <c r="G115" s="19" t="s">
        <v>24</v>
      </c>
      <c r="H115" s="14">
        <v>80.0</v>
      </c>
      <c r="I115" s="20">
        <v>0.02775462962962963</v>
      </c>
      <c r="J115" s="20">
        <f t="shared" si="17"/>
        <v>0.01114583333</v>
      </c>
      <c r="K115" s="21">
        <f t="shared" si="18"/>
        <v>0.005550925926</v>
      </c>
      <c r="L115" s="25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4">
        <v>6.0</v>
      </c>
      <c r="B116" s="15" t="s">
        <v>374</v>
      </c>
      <c r="C116" s="15" t="s">
        <v>262</v>
      </c>
      <c r="D116" s="16">
        <v>32566.0</v>
      </c>
      <c r="E116" s="17">
        <f t="shared" si="16"/>
        <v>34</v>
      </c>
      <c r="F116" s="18" t="s">
        <v>49</v>
      </c>
      <c r="G116" s="19" t="s">
        <v>24</v>
      </c>
      <c r="H116" s="14">
        <v>77.0</v>
      </c>
      <c r="I116" s="20">
        <v>0.028657407407407406</v>
      </c>
      <c r="J116" s="20">
        <f t="shared" si="17"/>
        <v>0.01204861111</v>
      </c>
      <c r="K116" s="21">
        <f t="shared" si="18"/>
        <v>0.005731481481</v>
      </c>
      <c r="L116" s="25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4">
        <v>7.0</v>
      </c>
      <c r="B117" s="15" t="s">
        <v>114</v>
      </c>
      <c r="C117" s="15" t="s">
        <v>51</v>
      </c>
      <c r="D117" s="16">
        <v>23525.0</v>
      </c>
      <c r="E117" s="17">
        <f t="shared" si="16"/>
        <v>58</v>
      </c>
      <c r="F117" s="18" t="s">
        <v>107</v>
      </c>
      <c r="G117" s="19" t="s">
        <v>24</v>
      </c>
      <c r="H117" s="14">
        <v>73.0</v>
      </c>
      <c r="I117" s="20">
        <v>0.02962962962962963</v>
      </c>
      <c r="J117" s="20">
        <f t="shared" si="17"/>
        <v>0.01302083333</v>
      </c>
      <c r="K117" s="21">
        <f t="shared" si="18"/>
        <v>0.005925925926</v>
      </c>
      <c r="L117" s="25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14">
        <v>8.0</v>
      </c>
      <c r="B118" s="15" t="s">
        <v>144</v>
      </c>
      <c r="C118" s="15" t="s">
        <v>103</v>
      </c>
      <c r="D118" s="16">
        <v>30229.0</v>
      </c>
      <c r="E118" s="17">
        <f t="shared" si="16"/>
        <v>40</v>
      </c>
      <c r="F118" s="18" t="s">
        <v>52</v>
      </c>
      <c r="G118" s="19" t="s">
        <v>19</v>
      </c>
      <c r="H118" s="14">
        <v>63.0</v>
      </c>
      <c r="I118" s="20">
        <v>0.03087962962962963</v>
      </c>
      <c r="J118" s="20">
        <f t="shared" si="17"/>
        <v>0.01427083333</v>
      </c>
      <c r="K118" s="21">
        <f t="shared" si="18"/>
        <v>0.006175925926</v>
      </c>
      <c r="L118" s="25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14">
        <v>9.0</v>
      </c>
      <c r="B119" s="15" t="s">
        <v>375</v>
      </c>
      <c r="C119" s="15" t="s">
        <v>262</v>
      </c>
      <c r="D119" s="16">
        <v>30837.0</v>
      </c>
      <c r="E119" s="17">
        <f t="shared" si="16"/>
        <v>38</v>
      </c>
      <c r="F119" s="18" t="s">
        <v>46</v>
      </c>
      <c r="G119" s="19" t="s">
        <v>19</v>
      </c>
      <c r="H119" s="14">
        <v>83.0</v>
      </c>
      <c r="I119" s="20">
        <v>0.033368055555555554</v>
      </c>
      <c r="J119" s="20">
        <f t="shared" si="17"/>
        <v>0.01675925926</v>
      </c>
      <c r="K119" s="21">
        <f t="shared" si="18"/>
        <v>0.006673611111</v>
      </c>
      <c r="L119" s="25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14">
        <v>10.0</v>
      </c>
      <c r="B120" s="15" t="s">
        <v>145</v>
      </c>
      <c r="C120" s="15" t="s">
        <v>45</v>
      </c>
      <c r="D120" s="16">
        <v>30851.0</v>
      </c>
      <c r="E120" s="17">
        <f t="shared" si="16"/>
        <v>38</v>
      </c>
      <c r="F120" s="45" t="s">
        <v>46</v>
      </c>
      <c r="G120" s="19" t="s">
        <v>19</v>
      </c>
      <c r="H120" s="14">
        <v>56.0</v>
      </c>
      <c r="I120" s="20">
        <v>0.03408564814814815</v>
      </c>
      <c r="J120" s="20">
        <f t="shared" si="17"/>
        <v>0.01747685185</v>
      </c>
      <c r="K120" s="21">
        <f t="shared" si="18"/>
        <v>0.00681712963</v>
      </c>
      <c r="L120" s="25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3" t="s">
        <v>376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5" t="s">
        <v>1</v>
      </c>
      <c r="B123" s="7" t="s">
        <v>2</v>
      </c>
      <c r="C123" s="2"/>
      <c r="D123" s="2"/>
      <c r="E123" s="2"/>
      <c r="F123" s="2"/>
      <c r="G123" s="3"/>
      <c r="H123" s="5" t="s">
        <v>3</v>
      </c>
      <c r="I123" s="7" t="s">
        <v>4</v>
      </c>
      <c r="J123" s="2"/>
      <c r="K123" s="8"/>
      <c r="L123" s="5" t="s">
        <v>5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9"/>
      <c r="B124" s="10" t="s">
        <v>6</v>
      </c>
      <c r="C124" s="11" t="s">
        <v>7</v>
      </c>
      <c r="D124" s="12" t="s">
        <v>8</v>
      </c>
      <c r="E124" s="11" t="s">
        <v>9</v>
      </c>
      <c r="F124" s="11" t="s">
        <v>10</v>
      </c>
      <c r="G124" s="10" t="s">
        <v>11</v>
      </c>
      <c r="H124" s="9"/>
      <c r="I124" s="10" t="s">
        <v>12</v>
      </c>
      <c r="J124" s="10" t="s">
        <v>13</v>
      </c>
      <c r="K124" s="10" t="s">
        <v>14</v>
      </c>
      <c r="L124" s="9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0" t="s">
        <v>149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4">
        <v>1.0</v>
      </c>
      <c r="B126" s="15" t="s">
        <v>377</v>
      </c>
      <c r="C126" s="15" t="s">
        <v>378</v>
      </c>
      <c r="D126" s="16">
        <v>40367.0</v>
      </c>
      <c r="E126" s="17">
        <f t="shared" ref="E126:E133" si="19">DATEDIF(D126,"25.03.2023","y")</f>
        <v>12</v>
      </c>
      <c r="F126" s="14" t="s">
        <v>153</v>
      </c>
      <c r="G126" s="19" t="s">
        <v>19</v>
      </c>
      <c r="H126" s="14">
        <v>23.0</v>
      </c>
      <c r="I126" s="20">
        <v>0.006597222222222222</v>
      </c>
      <c r="J126" s="29">
        <f t="shared" ref="J126:J133" si="20">I126-$I$126</f>
        <v>0</v>
      </c>
      <c r="K126" s="30">
        <f t="shared" ref="K126:K133" si="21">I126/2</f>
        <v>0.003298611111</v>
      </c>
      <c r="L126" s="22" t="s">
        <v>20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6">
        <v>2.0</v>
      </c>
      <c r="B127" s="15" t="s">
        <v>317</v>
      </c>
      <c r="C127" s="15" t="s">
        <v>219</v>
      </c>
      <c r="D127" s="16">
        <v>41028.0</v>
      </c>
      <c r="E127" s="17">
        <f t="shared" si="19"/>
        <v>10</v>
      </c>
      <c r="F127" s="14" t="s">
        <v>153</v>
      </c>
      <c r="G127" s="19" t="s">
        <v>24</v>
      </c>
      <c r="H127" s="14">
        <v>21.0</v>
      </c>
      <c r="I127" s="20">
        <v>0.006782407407407407</v>
      </c>
      <c r="J127" s="29">
        <f t="shared" si="20"/>
        <v>0.0001851851852</v>
      </c>
      <c r="K127" s="30">
        <f t="shared" si="21"/>
        <v>0.003391203704</v>
      </c>
      <c r="L127" s="23" t="s">
        <v>25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4">
        <v>3.0</v>
      </c>
      <c r="B128" s="15" t="s">
        <v>320</v>
      </c>
      <c r="C128" s="15" t="s">
        <v>379</v>
      </c>
      <c r="D128" s="16">
        <v>41046.0</v>
      </c>
      <c r="E128" s="17">
        <f t="shared" si="19"/>
        <v>10</v>
      </c>
      <c r="F128" s="14" t="s">
        <v>153</v>
      </c>
      <c r="G128" s="19" t="s">
        <v>24</v>
      </c>
      <c r="H128" s="14">
        <v>26.0</v>
      </c>
      <c r="I128" s="20">
        <v>0.006805555555555555</v>
      </c>
      <c r="J128" s="29">
        <f t="shared" si="20"/>
        <v>0.0002083333333</v>
      </c>
      <c r="K128" s="30">
        <f t="shared" si="21"/>
        <v>0.003402777778</v>
      </c>
      <c r="L128" s="24" t="s">
        <v>29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6">
        <v>4.0</v>
      </c>
      <c r="B129" s="15" t="s">
        <v>380</v>
      </c>
      <c r="C129" s="15" t="s">
        <v>164</v>
      </c>
      <c r="D129" s="16">
        <v>40672.0</v>
      </c>
      <c r="E129" s="17">
        <f t="shared" si="19"/>
        <v>11</v>
      </c>
      <c r="F129" s="14" t="s">
        <v>153</v>
      </c>
      <c r="G129" s="19" t="s">
        <v>19</v>
      </c>
      <c r="H129" s="14">
        <v>25.0</v>
      </c>
      <c r="I129" s="20">
        <v>0.007592592592592593</v>
      </c>
      <c r="J129" s="29">
        <f t="shared" si="20"/>
        <v>0.0009953703704</v>
      </c>
      <c r="K129" s="30">
        <f t="shared" si="21"/>
        <v>0.003796296296</v>
      </c>
      <c r="L129" s="2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4">
        <v>5.0</v>
      </c>
      <c r="B130" s="15" t="s">
        <v>152</v>
      </c>
      <c r="C130" s="15" t="s">
        <v>27</v>
      </c>
      <c r="D130" s="16">
        <v>40811.0</v>
      </c>
      <c r="E130" s="17">
        <f t="shared" si="19"/>
        <v>11</v>
      </c>
      <c r="F130" s="14" t="s">
        <v>153</v>
      </c>
      <c r="G130" s="47" t="s">
        <v>24</v>
      </c>
      <c r="H130" s="14">
        <v>24.0</v>
      </c>
      <c r="I130" s="20">
        <v>0.008148148148148147</v>
      </c>
      <c r="J130" s="29">
        <f t="shared" si="20"/>
        <v>0.001550925926</v>
      </c>
      <c r="K130" s="30">
        <f t="shared" si="21"/>
        <v>0.004074074074</v>
      </c>
      <c r="L130" s="2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6">
        <v>6.0</v>
      </c>
      <c r="B131" s="15" t="s">
        <v>381</v>
      </c>
      <c r="C131" s="15" t="s">
        <v>136</v>
      </c>
      <c r="D131" s="16">
        <v>40498.0</v>
      </c>
      <c r="E131" s="17">
        <f t="shared" si="19"/>
        <v>12</v>
      </c>
      <c r="F131" s="14" t="s">
        <v>153</v>
      </c>
      <c r="G131" s="47" t="s">
        <v>19</v>
      </c>
      <c r="H131" s="14">
        <v>28.0</v>
      </c>
      <c r="I131" s="20">
        <v>0.008483796296296297</v>
      </c>
      <c r="J131" s="29">
        <f t="shared" si="20"/>
        <v>0.001886574074</v>
      </c>
      <c r="K131" s="30">
        <f t="shared" si="21"/>
        <v>0.004241898148</v>
      </c>
      <c r="L131" s="25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4">
        <v>7.0</v>
      </c>
      <c r="B132" s="15" t="s">
        <v>382</v>
      </c>
      <c r="C132" s="15" t="s">
        <v>267</v>
      </c>
      <c r="D132" s="16">
        <v>40891.0</v>
      </c>
      <c r="E132" s="17">
        <f t="shared" si="19"/>
        <v>11</v>
      </c>
      <c r="F132" s="14" t="s">
        <v>153</v>
      </c>
      <c r="G132" s="47" t="s">
        <v>24</v>
      </c>
      <c r="H132" s="14">
        <v>27.0</v>
      </c>
      <c r="I132" s="20">
        <v>0.01050925925925926</v>
      </c>
      <c r="J132" s="29">
        <f t="shared" si="20"/>
        <v>0.003912037037</v>
      </c>
      <c r="K132" s="30">
        <f t="shared" si="21"/>
        <v>0.00525462963</v>
      </c>
      <c r="L132" s="25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6">
        <v>8.0</v>
      </c>
      <c r="B133" s="15" t="s">
        <v>135</v>
      </c>
      <c r="C133" s="15" t="s">
        <v>383</v>
      </c>
      <c r="D133" s="16">
        <v>40555.0</v>
      </c>
      <c r="E133" s="17">
        <f t="shared" si="19"/>
        <v>12</v>
      </c>
      <c r="F133" s="14" t="s">
        <v>153</v>
      </c>
      <c r="G133" s="47" t="s">
        <v>24</v>
      </c>
      <c r="H133" s="14">
        <v>22.0</v>
      </c>
      <c r="I133" s="20">
        <v>0.010763888888888889</v>
      </c>
      <c r="J133" s="29">
        <f t="shared" si="20"/>
        <v>0.004166666667</v>
      </c>
      <c r="K133" s="30">
        <f t="shared" si="21"/>
        <v>0.005381944444</v>
      </c>
      <c r="L133" s="25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3" t="s">
        <v>384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5" t="s">
        <v>1</v>
      </c>
      <c r="B136" s="7" t="s">
        <v>2</v>
      </c>
      <c r="C136" s="2"/>
      <c r="D136" s="2"/>
      <c r="E136" s="2"/>
      <c r="F136" s="2"/>
      <c r="G136" s="3"/>
      <c r="H136" s="5" t="s">
        <v>3</v>
      </c>
      <c r="I136" s="7" t="s">
        <v>4</v>
      </c>
      <c r="J136" s="2"/>
      <c r="K136" s="8"/>
      <c r="L136" s="5" t="s">
        <v>5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9"/>
      <c r="B137" s="10" t="s">
        <v>6</v>
      </c>
      <c r="C137" s="11" t="s">
        <v>7</v>
      </c>
      <c r="D137" s="12" t="s">
        <v>8</v>
      </c>
      <c r="E137" s="11" t="s">
        <v>9</v>
      </c>
      <c r="F137" s="11" t="s">
        <v>10</v>
      </c>
      <c r="G137" s="10" t="s">
        <v>11</v>
      </c>
      <c r="H137" s="9"/>
      <c r="I137" s="10" t="s">
        <v>12</v>
      </c>
      <c r="J137" s="10" t="s">
        <v>13</v>
      </c>
      <c r="K137" s="10" t="s">
        <v>14</v>
      </c>
      <c r="L137" s="9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3" t="s">
        <v>155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14">
        <v>1.0</v>
      </c>
      <c r="B139" s="15" t="s">
        <v>306</v>
      </c>
      <c r="C139" s="15" t="s">
        <v>35</v>
      </c>
      <c r="D139" s="16">
        <v>41491.0</v>
      </c>
      <c r="E139" s="17">
        <f t="shared" ref="E139:E141" si="22">DATEDIF(D139,"25.03.2023","y")</f>
        <v>9</v>
      </c>
      <c r="F139" s="45" t="s">
        <v>151</v>
      </c>
      <c r="G139" s="19" t="s">
        <v>24</v>
      </c>
      <c r="H139" s="14">
        <v>2.0</v>
      </c>
      <c r="I139" s="20">
        <v>0.003564814814814815</v>
      </c>
      <c r="J139" s="20">
        <f t="shared" ref="J139:J141" si="23">I139-$I$139</f>
        <v>0</v>
      </c>
      <c r="K139" s="21">
        <f t="shared" ref="K139:K141" si="24">I139/1</f>
        <v>0.003564814815</v>
      </c>
      <c r="L139" s="22" t="s">
        <v>20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4">
        <v>2.0</v>
      </c>
      <c r="B140" s="15" t="s">
        <v>73</v>
      </c>
      <c r="C140" s="15" t="s">
        <v>156</v>
      </c>
      <c r="D140" s="16">
        <v>41600.0</v>
      </c>
      <c r="E140" s="17">
        <f t="shared" si="22"/>
        <v>9</v>
      </c>
      <c r="F140" s="45" t="s">
        <v>151</v>
      </c>
      <c r="G140" s="19" t="s">
        <v>19</v>
      </c>
      <c r="H140" s="14">
        <v>3.0</v>
      </c>
      <c r="I140" s="20">
        <v>0.00369212962962963</v>
      </c>
      <c r="J140" s="20">
        <f t="shared" si="23"/>
        <v>0.0001273148148</v>
      </c>
      <c r="K140" s="21">
        <f t="shared" si="24"/>
        <v>0.00369212963</v>
      </c>
      <c r="L140" s="23" t="s">
        <v>25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4">
        <v>3.0</v>
      </c>
      <c r="B141" s="15" t="s">
        <v>317</v>
      </c>
      <c r="C141" s="15" t="s">
        <v>35</v>
      </c>
      <c r="D141" s="16">
        <v>42343.0</v>
      </c>
      <c r="E141" s="17">
        <f t="shared" si="22"/>
        <v>7</v>
      </c>
      <c r="F141" s="45" t="s">
        <v>151</v>
      </c>
      <c r="G141" s="19" t="s">
        <v>24</v>
      </c>
      <c r="H141" s="14">
        <v>1.0</v>
      </c>
      <c r="I141" s="20">
        <v>0.004016203703703704</v>
      </c>
      <c r="J141" s="20">
        <f t="shared" si="23"/>
        <v>0.0004513888889</v>
      </c>
      <c r="K141" s="21">
        <f t="shared" si="24"/>
        <v>0.004016203704</v>
      </c>
      <c r="L141" s="24" t="s">
        <v>29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0" t="s">
        <v>158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4">
        <v>1.0</v>
      </c>
      <c r="B143" s="15" t="s">
        <v>385</v>
      </c>
      <c r="C143" s="15" t="s">
        <v>105</v>
      </c>
      <c r="D143" s="16">
        <v>41949.0</v>
      </c>
      <c r="E143" s="17">
        <f t="shared" ref="E143:E145" si="25">DATEDIF(D143,"25.03.2023","y")</f>
        <v>8</v>
      </c>
      <c r="F143" s="45" t="s">
        <v>161</v>
      </c>
      <c r="G143" s="19" t="s">
        <v>24</v>
      </c>
      <c r="H143" s="14">
        <v>6.0</v>
      </c>
      <c r="I143" s="20">
        <v>0.004074074074074074</v>
      </c>
      <c r="J143" s="20">
        <f t="shared" ref="J143:J145" si="26">I143-$I$143</f>
        <v>0</v>
      </c>
      <c r="K143" s="21">
        <f t="shared" ref="K143:K145" si="27">I143/1</f>
        <v>0.004074074074</v>
      </c>
      <c r="L143" s="22" t="s">
        <v>20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4">
        <v>2.0</v>
      </c>
      <c r="B144" s="15" t="s">
        <v>324</v>
      </c>
      <c r="C144" s="15" t="s">
        <v>386</v>
      </c>
      <c r="D144" s="16">
        <v>42398.0</v>
      </c>
      <c r="E144" s="17">
        <f t="shared" si="25"/>
        <v>7</v>
      </c>
      <c r="F144" s="45" t="s">
        <v>161</v>
      </c>
      <c r="G144" s="19" t="s">
        <v>24</v>
      </c>
      <c r="H144" s="14">
        <v>4.0</v>
      </c>
      <c r="I144" s="20">
        <v>0.004722222222222222</v>
      </c>
      <c r="J144" s="20">
        <f t="shared" si="26"/>
        <v>0.0006481481481</v>
      </c>
      <c r="K144" s="21">
        <f t="shared" si="27"/>
        <v>0.004722222222</v>
      </c>
      <c r="L144" s="23" t="s">
        <v>25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14">
        <v>3.0</v>
      </c>
      <c r="B145" s="15" t="s">
        <v>387</v>
      </c>
      <c r="C145" s="15" t="s">
        <v>388</v>
      </c>
      <c r="D145" s="16">
        <v>42565.0</v>
      </c>
      <c r="E145" s="17">
        <f t="shared" si="25"/>
        <v>6</v>
      </c>
      <c r="F145" s="45" t="s">
        <v>161</v>
      </c>
      <c r="G145" s="19" t="s">
        <v>19</v>
      </c>
      <c r="H145" s="14">
        <v>5.0</v>
      </c>
      <c r="I145" s="20">
        <v>0.005300925925925926</v>
      </c>
      <c r="J145" s="20">
        <f t="shared" si="26"/>
        <v>0.001226851852</v>
      </c>
      <c r="K145" s="21">
        <f t="shared" si="27"/>
        <v>0.005300925926</v>
      </c>
      <c r="L145" s="24" t="s">
        <v>29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1"/>
      <c r="B269" s="4"/>
      <c r="C269" s="4"/>
      <c r="D269" s="42"/>
      <c r="E269" s="4"/>
      <c r="F269" s="4"/>
      <c r="G269" s="4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1"/>
      <c r="B270" s="4"/>
      <c r="C270" s="4"/>
      <c r="D270" s="42"/>
      <c r="E270" s="4"/>
      <c r="F270" s="4"/>
      <c r="G270" s="4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1"/>
      <c r="B271" s="4"/>
      <c r="C271" s="4"/>
      <c r="D271" s="42"/>
      <c r="E271" s="4"/>
      <c r="F271" s="4"/>
      <c r="G271" s="4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1"/>
      <c r="B272" s="4"/>
      <c r="C272" s="4"/>
      <c r="D272" s="42"/>
      <c r="E272" s="4"/>
      <c r="F272" s="4"/>
      <c r="G272" s="4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1"/>
      <c r="B273" s="4"/>
      <c r="C273" s="4"/>
      <c r="D273" s="42"/>
      <c r="E273" s="4"/>
      <c r="F273" s="4"/>
      <c r="G273" s="4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1"/>
      <c r="B274" s="4"/>
      <c r="C274" s="4"/>
      <c r="D274" s="42"/>
      <c r="E274" s="4"/>
      <c r="F274" s="4"/>
      <c r="G274" s="4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1"/>
      <c r="B275" s="4"/>
      <c r="C275" s="4"/>
      <c r="D275" s="42"/>
      <c r="E275" s="4"/>
      <c r="F275" s="4"/>
      <c r="G275" s="4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1"/>
      <c r="B276" s="4"/>
      <c r="C276" s="4"/>
      <c r="D276" s="42"/>
      <c r="E276" s="4"/>
      <c r="F276" s="4"/>
      <c r="G276" s="4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1"/>
      <c r="B277" s="4"/>
      <c r="C277" s="4"/>
      <c r="D277" s="42"/>
      <c r="E277" s="4"/>
      <c r="F277" s="4"/>
      <c r="G277" s="4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1"/>
      <c r="B278" s="4"/>
      <c r="C278" s="4"/>
      <c r="D278" s="42"/>
      <c r="E278" s="4"/>
      <c r="F278" s="4"/>
      <c r="G278" s="4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1"/>
      <c r="B279" s="4"/>
      <c r="C279" s="4"/>
      <c r="D279" s="42"/>
      <c r="E279" s="4"/>
      <c r="F279" s="4"/>
      <c r="G279" s="4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1"/>
      <c r="B280" s="4"/>
      <c r="C280" s="4"/>
      <c r="D280" s="42"/>
      <c r="E280" s="4"/>
      <c r="F280" s="4"/>
      <c r="G280" s="4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1"/>
      <c r="B281" s="4"/>
      <c r="C281" s="4"/>
      <c r="D281" s="42"/>
      <c r="E281" s="4"/>
      <c r="F281" s="4"/>
      <c r="G281" s="4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1"/>
      <c r="B282" s="4"/>
      <c r="C282" s="4"/>
      <c r="D282" s="42"/>
      <c r="E282" s="4"/>
      <c r="F282" s="4"/>
      <c r="G282" s="4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1"/>
      <c r="B283" s="4"/>
      <c r="C283" s="4"/>
      <c r="D283" s="42"/>
      <c r="E283" s="4"/>
      <c r="F283" s="4"/>
      <c r="G283" s="4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1"/>
      <c r="B284" s="4"/>
      <c r="C284" s="4"/>
      <c r="D284" s="42"/>
      <c r="E284" s="4"/>
      <c r="F284" s="4"/>
      <c r="G284" s="4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1"/>
      <c r="B285" s="4"/>
      <c r="C285" s="4"/>
      <c r="D285" s="42"/>
      <c r="E285" s="4"/>
      <c r="F285" s="4"/>
      <c r="G285" s="4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1"/>
      <c r="B286" s="4"/>
      <c r="C286" s="4"/>
      <c r="D286" s="42"/>
      <c r="E286" s="4"/>
      <c r="F286" s="4"/>
      <c r="G286" s="4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1"/>
      <c r="B287" s="4"/>
      <c r="C287" s="4"/>
      <c r="D287" s="42"/>
      <c r="E287" s="4"/>
      <c r="F287" s="4"/>
      <c r="G287" s="4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1"/>
      <c r="B288" s="4"/>
      <c r="C288" s="4"/>
      <c r="D288" s="42"/>
      <c r="E288" s="4"/>
      <c r="F288" s="4"/>
      <c r="G288" s="4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1"/>
      <c r="B289" s="4"/>
      <c r="C289" s="4"/>
      <c r="D289" s="42"/>
      <c r="E289" s="4"/>
      <c r="F289" s="4"/>
      <c r="G289" s="4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1"/>
      <c r="B290" s="4"/>
      <c r="C290" s="4"/>
      <c r="D290" s="42"/>
      <c r="E290" s="4"/>
      <c r="F290" s="4"/>
      <c r="G290" s="4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1"/>
      <c r="B291" s="4"/>
      <c r="C291" s="4"/>
      <c r="D291" s="42"/>
      <c r="E291" s="4"/>
      <c r="F291" s="4"/>
      <c r="G291" s="4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1"/>
      <c r="B292" s="4"/>
      <c r="C292" s="4"/>
      <c r="D292" s="42"/>
      <c r="E292" s="4"/>
      <c r="F292" s="4"/>
      <c r="G292" s="4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1"/>
      <c r="B293" s="4"/>
      <c r="C293" s="4"/>
      <c r="D293" s="42"/>
      <c r="E293" s="4"/>
      <c r="F293" s="4"/>
      <c r="G293" s="4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1"/>
      <c r="B294" s="4"/>
      <c r="C294" s="4"/>
      <c r="D294" s="42"/>
      <c r="E294" s="4"/>
      <c r="F294" s="4"/>
      <c r="G294" s="4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1"/>
      <c r="B295" s="4"/>
      <c r="C295" s="4"/>
      <c r="D295" s="42"/>
      <c r="E295" s="4"/>
      <c r="F295" s="4"/>
      <c r="G295" s="4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1"/>
      <c r="B296" s="4"/>
      <c r="C296" s="4"/>
      <c r="D296" s="42"/>
      <c r="E296" s="4"/>
      <c r="F296" s="4"/>
      <c r="G296" s="4"/>
      <c r="H296" s="4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1"/>
      <c r="B297" s="4"/>
      <c r="C297" s="4"/>
      <c r="D297" s="42"/>
      <c r="E297" s="4"/>
      <c r="F297" s="4"/>
      <c r="G297" s="4"/>
      <c r="H297" s="4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1"/>
      <c r="B298" s="4"/>
      <c r="C298" s="4"/>
      <c r="D298" s="42"/>
      <c r="E298" s="4"/>
      <c r="F298" s="4"/>
      <c r="G298" s="4"/>
      <c r="H298" s="4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1"/>
      <c r="B299" s="4"/>
      <c r="C299" s="4"/>
      <c r="D299" s="42"/>
      <c r="E299" s="4"/>
      <c r="F299" s="4"/>
      <c r="G299" s="4"/>
      <c r="H299" s="4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1"/>
      <c r="B300" s="4"/>
      <c r="C300" s="4"/>
      <c r="D300" s="42"/>
      <c r="E300" s="4"/>
      <c r="F300" s="4"/>
      <c r="G300" s="4"/>
      <c r="H300" s="4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1"/>
      <c r="B301" s="4"/>
      <c r="C301" s="4"/>
      <c r="D301" s="42"/>
      <c r="E301" s="4"/>
      <c r="F301" s="4"/>
      <c r="G301" s="4"/>
      <c r="H301" s="4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1"/>
      <c r="B302" s="4"/>
      <c r="C302" s="4"/>
      <c r="D302" s="42"/>
      <c r="E302" s="4"/>
      <c r="F302" s="4"/>
      <c r="G302" s="4"/>
      <c r="H302" s="4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1"/>
      <c r="B303" s="4"/>
      <c r="C303" s="4"/>
      <c r="D303" s="42"/>
      <c r="E303" s="4"/>
      <c r="F303" s="4"/>
      <c r="G303" s="4"/>
      <c r="H303" s="4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1"/>
      <c r="B304" s="4"/>
      <c r="C304" s="4"/>
      <c r="D304" s="42"/>
      <c r="E304" s="4"/>
      <c r="F304" s="4"/>
      <c r="G304" s="4"/>
      <c r="H304" s="4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1"/>
      <c r="B305" s="4"/>
      <c r="C305" s="4"/>
      <c r="D305" s="42"/>
      <c r="E305" s="4"/>
      <c r="F305" s="4"/>
      <c r="G305" s="4"/>
      <c r="H305" s="4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1"/>
      <c r="B306" s="4"/>
      <c r="C306" s="4"/>
      <c r="D306" s="42"/>
      <c r="E306" s="4"/>
      <c r="F306" s="4"/>
      <c r="G306" s="4"/>
      <c r="H306" s="4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1"/>
      <c r="B307" s="4"/>
      <c r="C307" s="4"/>
      <c r="D307" s="42"/>
      <c r="E307" s="4"/>
      <c r="F307" s="4"/>
      <c r="G307" s="4"/>
      <c r="H307" s="4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1"/>
      <c r="B308" s="4"/>
      <c r="C308" s="4"/>
      <c r="D308" s="42"/>
      <c r="E308" s="4"/>
      <c r="F308" s="4"/>
      <c r="G308" s="4"/>
      <c r="H308" s="4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1"/>
      <c r="B309" s="4"/>
      <c r="C309" s="4"/>
      <c r="D309" s="42"/>
      <c r="E309" s="4"/>
      <c r="F309" s="4"/>
      <c r="G309" s="4"/>
      <c r="H309" s="4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1"/>
      <c r="B310" s="4"/>
      <c r="C310" s="4"/>
      <c r="D310" s="42"/>
      <c r="E310" s="4"/>
      <c r="F310" s="4"/>
      <c r="G310" s="4"/>
      <c r="H310" s="4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1"/>
      <c r="B311" s="4"/>
      <c r="C311" s="4"/>
      <c r="D311" s="42"/>
      <c r="E311" s="4"/>
      <c r="F311" s="4"/>
      <c r="G311" s="4"/>
      <c r="H311" s="41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1"/>
      <c r="B312" s="4"/>
      <c r="C312" s="4"/>
      <c r="D312" s="42"/>
      <c r="E312" s="4"/>
      <c r="F312" s="4"/>
      <c r="G312" s="4"/>
      <c r="H312" s="41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1"/>
      <c r="B313" s="4"/>
      <c r="C313" s="4"/>
      <c r="D313" s="42"/>
      <c r="E313" s="4"/>
      <c r="F313" s="4"/>
      <c r="G313" s="4"/>
      <c r="H313" s="41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1"/>
      <c r="B314" s="4"/>
      <c r="C314" s="4"/>
      <c r="D314" s="42"/>
      <c r="E314" s="4"/>
      <c r="F314" s="4"/>
      <c r="G314" s="4"/>
      <c r="H314" s="41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1"/>
      <c r="B315" s="4"/>
      <c r="C315" s="4"/>
      <c r="D315" s="42"/>
      <c r="E315" s="4"/>
      <c r="F315" s="4"/>
      <c r="G315" s="4"/>
      <c r="H315" s="41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1"/>
      <c r="B316" s="4"/>
      <c r="C316" s="4"/>
      <c r="D316" s="42"/>
      <c r="E316" s="4"/>
      <c r="F316" s="4"/>
      <c r="G316" s="4"/>
      <c r="H316" s="41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1"/>
      <c r="B317" s="4"/>
      <c r="C317" s="4"/>
      <c r="D317" s="42"/>
      <c r="E317" s="4"/>
      <c r="F317" s="4"/>
      <c r="G317" s="4"/>
      <c r="H317" s="41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1"/>
      <c r="B318" s="4"/>
      <c r="C318" s="4"/>
      <c r="D318" s="42"/>
      <c r="E318" s="4"/>
      <c r="F318" s="4"/>
      <c r="G318" s="4"/>
      <c r="H318" s="41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1"/>
      <c r="B319" s="4"/>
      <c r="C319" s="4"/>
      <c r="D319" s="42"/>
      <c r="E319" s="4"/>
      <c r="F319" s="4"/>
      <c r="G319" s="4"/>
      <c r="H319" s="41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1"/>
      <c r="B320" s="4"/>
      <c r="C320" s="4"/>
      <c r="D320" s="42"/>
      <c r="E320" s="4"/>
      <c r="F320" s="4"/>
      <c r="G320" s="4"/>
      <c r="H320" s="41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1"/>
      <c r="B321" s="4"/>
      <c r="C321" s="4"/>
      <c r="D321" s="42"/>
      <c r="E321" s="4"/>
      <c r="F321" s="4"/>
      <c r="G321" s="4"/>
      <c r="H321" s="41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1"/>
      <c r="B322" s="4"/>
      <c r="C322" s="4"/>
      <c r="D322" s="42"/>
      <c r="E322" s="4"/>
      <c r="F322" s="4"/>
      <c r="G322" s="4"/>
      <c r="H322" s="41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1"/>
      <c r="B323" s="4"/>
      <c r="C323" s="4"/>
      <c r="D323" s="42"/>
      <c r="E323" s="4"/>
      <c r="F323" s="4"/>
      <c r="G323" s="4"/>
      <c r="H323" s="41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1"/>
      <c r="B324" s="4"/>
      <c r="C324" s="4"/>
      <c r="D324" s="42"/>
      <c r="E324" s="4"/>
      <c r="F324" s="4"/>
      <c r="G324" s="4"/>
      <c r="H324" s="41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1"/>
      <c r="B325" s="4"/>
      <c r="C325" s="4"/>
      <c r="D325" s="42"/>
      <c r="E325" s="4"/>
      <c r="F325" s="4"/>
      <c r="G325" s="4"/>
      <c r="H325" s="41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1"/>
      <c r="B326" s="4"/>
      <c r="C326" s="4"/>
      <c r="D326" s="42"/>
      <c r="E326" s="4"/>
      <c r="F326" s="4"/>
      <c r="G326" s="4"/>
      <c r="H326" s="41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1"/>
      <c r="B327" s="4"/>
      <c r="C327" s="4"/>
      <c r="D327" s="42"/>
      <c r="E327" s="4"/>
      <c r="F327" s="4"/>
      <c r="G327" s="4"/>
      <c r="H327" s="41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1"/>
      <c r="B328" s="4"/>
      <c r="C328" s="4"/>
      <c r="D328" s="42"/>
      <c r="E328" s="4"/>
      <c r="F328" s="4"/>
      <c r="G328" s="4"/>
      <c r="H328" s="41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1"/>
      <c r="B329" s="4"/>
      <c r="C329" s="4"/>
      <c r="D329" s="42"/>
      <c r="E329" s="4"/>
      <c r="F329" s="4"/>
      <c r="G329" s="4"/>
      <c r="H329" s="41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1"/>
      <c r="B330" s="4"/>
      <c r="C330" s="4"/>
      <c r="D330" s="42"/>
      <c r="E330" s="4"/>
      <c r="F330" s="4"/>
      <c r="G330" s="4"/>
      <c r="H330" s="41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1"/>
      <c r="B331" s="4"/>
      <c r="C331" s="4"/>
      <c r="D331" s="42"/>
      <c r="E331" s="4"/>
      <c r="F331" s="4"/>
      <c r="G331" s="4"/>
      <c r="H331" s="41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1"/>
      <c r="B332" s="4"/>
      <c r="C332" s="4"/>
      <c r="D332" s="42"/>
      <c r="E332" s="4"/>
      <c r="F332" s="4"/>
      <c r="G332" s="4"/>
      <c r="H332" s="41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1"/>
      <c r="B333" s="4"/>
      <c r="C333" s="4"/>
      <c r="D333" s="42"/>
      <c r="E333" s="4"/>
      <c r="F333" s="4"/>
      <c r="G333" s="4"/>
      <c r="H333" s="41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1"/>
      <c r="B334" s="4"/>
      <c r="C334" s="4"/>
      <c r="D334" s="42"/>
      <c r="E334" s="4"/>
      <c r="F334" s="4"/>
      <c r="G334" s="4"/>
      <c r="H334" s="41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1"/>
      <c r="B335" s="4"/>
      <c r="C335" s="4"/>
      <c r="D335" s="42"/>
      <c r="E335" s="4"/>
      <c r="F335" s="4"/>
      <c r="G335" s="4"/>
      <c r="H335" s="41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1"/>
      <c r="B336" s="4"/>
      <c r="C336" s="4"/>
      <c r="D336" s="42"/>
      <c r="E336" s="4"/>
      <c r="F336" s="4"/>
      <c r="G336" s="4"/>
      <c r="H336" s="41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1"/>
      <c r="B337" s="4"/>
      <c r="C337" s="4"/>
      <c r="D337" s="42"/>
      <c r="E337" s="4"/>
      <c r="F337" s="4"/>
      <c r="G337" s="4"/>
      <c r="H337" s="41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1"/>
      <c r="B338" s="4"/>
      <c r="C338" s="4"/>
      <c r="D338" s="42"/>
      <c r="E338" s="4"/>
      <c r="F338" s="4"/>
      <c r="G338" s="4"/>
      <c r="H338" s="41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1"/>
      <c r="B339" s="4"/>
      <c r="C339" s="4"/>
      <c r="D339" s="42"/>
      <c r="E339" s="4"/>
      <c r="F339" s="4"/>
      <c r="G339" s="4"/>
      <c r="H339" s="41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1"/>
      <c r="B340" s="4"/>
      <c r="C340" s="4"/>
      <c r="D340" s="42"/>
      <c r="E340" s="4"/>
      <c r="F340" s="4"/>
      <c r="G340" s="4"/>
      <c r="H340" s="41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1"/>
      <c r="B341" s="4"/>
      <c r="C341" s="4"/>
      <c r="D341" s="42"/>
      <c r="E341" s="4"/>
      <c r="F341" s="4"/>
      <c r="G341" s="4"/>
      <c r="H341" s="41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1"/>
      <c r="B342" s="4"/>
      <c r="C342" s="4"/>
      <c r="D342" s="42"/>
      <c r="E342" s="4"/>
      <c r="F342" s="4"/>
      <c r="G342" s="4"/>
      <c r="H342" s="41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1"/>
      <c r="B343" s="4"/>
      <c r="C343" s="4"/>
      <c r="D343" s="42"/>
      <c r="E343" s="4"/>
      <c r="F343" s="4"/>
      <c r="G343" s="4"/>
      <c r="H343" s="41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1"/>
      <c r="B344" s="4"/>
      <c r="C344" s="4"/>
      <c r="D344" s="42"/>
      <c r="E344" s="4"/>
      <c r="F344" s="4"/>
      <c r="G344" s="4"/>
      <c r="H344" s="41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1"/>
      <c r="B345" s="4"/>
      <c r="C345" s="4"/>
      <c r="D345" s="42"/>
      <c r="E345" s="4"/>
      <c r="F345" s="4"/>
      <c r="G345" s="4"/>
      <c r="H345" s="41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L88:L89"/>
    <mergeCell ref="A90:L90"/>
    <mergeCell ref="A110:L110"/>
    <mergeCell ref="A121:L121"/>
    <mergeCell ref="A122:L122"/>
    <mergeCell ref="A123:A124"/>
    <mergeCell ref="H123:H124"/>
    <mergeCell ref="L123:L124"/>
    <mergeCell ref="A125:L125"/>
    <mergeCell ref="A134:L134"/>
    <mergeCell ref="A135:L135"/>
    <mergeCell ref="A136:A137"/>
    <mergeCell ref="B136:G136"/>
    <mergeCell ref="H136:H137"/>
    <mergeCell ref="A1:L1"/>
    <mergeCell ref="A2:A3"/>
    <mergeCell ref="B2:G2"/>
    <mergeCell ref="H2:H3"/>
    <mergeCell ref="I2:K2"/>
    <mergeCell ref="L2:L3"/>
    <mergeCell ref="A4:L4"/>
    <mergeCell ref="A24:L24"/>
    <mergeCell ref="A30:L30"/>
    <mergeCell ref="A31:L31"/>
    <mergeCell ref="A32:A33"/>
    <mergeCell ref="H32:H33"/>
    <mergeCell ref="I32:K32"/>
    <mergeCell ref="L32:L33"/>
    <mergeCell ref="B88:G88"/>
    <mergeCell ref="I88:K88"/>
    <mergeCell ref="B32:G32"/>
    <mergeCell ref="A34:L34"/>
    <mergeCell ref="A65:L65"/>
    <mergeCell ref="A86:L86"/>
    <mergeCell ref="A87:L87"/>
    <mergeCell ref="A88:A89"/>
    <mergeCell ref="H88:H89"/>
    <mergeCell ref="B123:G123"/>
    <mergeCell ref="I123:K123"/>
    <mergeCell ref="I136:K136"/>
    <mergeCell ref="L136:L137"/>
    <mergeCell ref="A138:L138"/>
    <mergeCell ref="A142:L14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389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165</v>
      </c>
      <c r="C5" s="15" t="s">
        <v>79</v>
      </c>
      <c r="D5" s="16">
        <v>27116.0</v>
      </c>
      <c r="E5" s="17">
        <f t="shared" ref="E5:E13" si="1">DATEDIF(D5,"16.04.2023","y")</f>
        <v>49</v>
      </c>
      <c r="F5" s="18" t="s">
        <v>57</v>
      </c>
      <c r="G5" s="19" t="s">
        <v>390</v>
      </c>
      <c r="H5" s="14">
        <v>204.0</v>
      </c>
      <c r="I5" s="20">
        <v>0.07356481481481482</v>
      </c>
      <c r="J5" s="20">
        <f t="shared" ref="J5:J13" si="2">I5-$I$5</f>
        <v>0</v>
      </c>
      <c r="K5" s="21">
        <f t="shared" ref="K5:K13" si="3">I5/21.5</f>
        <v>0.003421619294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163</v>
      </c>
      <c r="C6" s="15" t="s">
        <v>164</v>
      </c>
      <c r="D6" s="16">
        <v>30027.0</v>
      </c>
      <c r="E6" s="17">
        <f t="shared" si="1"/>
        <v>41</v>
      </c>
      <c r="F6" s="18" t="s">
        <v>18</v>
      </c>
      <c r="G6" s="19" t="s">
        <v>24</v>
      </c>
      <c r="H6" s="14">
        <v>208.0</v>
      </c>
      <c r="I6" s="20">
        <v>0.07534722222222222</v>
      </c>
      <c r="J6" s="20">
        <f t="shared" si="2"/>
        <v>0.001782407407</v>
      </c>
      <c r="K6" s="21">
        <f t="shared" si="3"/>
        <v>0.003504521964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3.0</v>
      </c>
      <c r="B7" s="15" t="s">
        <v>391</v>
      </c>
      <c r="C7" s="15" t="s">
        <v>88</v>
      </c>
      <c r="D7" s="16">
        <v>31528.0</v>
      </c>
      <c r="E7" s="17">
        <f t="shared" si="1"/>
        <v>36</v>
      </c>
      <c r="F7" s="18" t="s">
        <v>23</v>
      </c>
      <c r="G7" s="19" t="s">
        <v>24</v>
      </c>
      <c r="H7" s="14">
        <v>225.0</v>
      </c>
      <c r="I7" s="20">
        <v>0.07795138888888889</v>
      </c>
      <c r="J7" s="20">
        <f t="shared" si="2"/>
        <v>0.004386574074</v>
      </c>
      <c r="K7" s="21">
        <f t="shared" si="3"/>
        <v>0.003625645995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4.0</v>
      </c>
      <c r="B8" s="15" t="s">
        <v>392</v>
      </c>
      <c r="C8" s="15" t="s">
        <v>185</v>
      </c>
      <c r="D8" s="16">
        <v>31399.0</v>
      </c>
      <c r="E8" s="17">
        <f t="shared" si="1"/>
        <v>37</v>
      </c>
      <c r="F8" s="18" t="s">
        <v>23</v>
      </c>
      <c r="G8" s="19" t="s">
        <v>19</v>
      </c>
      <c r="H8" s="14">
        <v>223.0</v>
      </c>
      <c r="I8" s="20">
        <v>0.07931712962962963</v>
      </c>
      <c r="J8" s="20">
        <f t="shared" si="2"/>
        <v>0.005752314815</v>
      </c>
      <c r="K8" s="21">
        <f t="shared" si="3"/>
        <v>0.00368916882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5.0</v>
      </c>
      <c r="B9" s="15" t="s">
        <v>34</v>
      </c>
      <c r="C9" s="15" t="s">
        <v>35</v>
      </c>
      <c r="D9" s="16">
        <v>31681.0</v>
      </c>
      <c r="E9" s="17">
        <f t="shared" si="1"/>
        <v>36</v>
      </c>
      <c r="F9" s="18" t="s">
        <v>23</v>
      </c>
      <c r="G9" s="19" t="s">
        <v>19</v>
      </c>
      <c r="H9" s="14">
        <v>219.0</v>
      </c>
      <c r="I9" s="20">
        <v>0.085</v>
      </c>
      <c r="J9" s="20">
        <f t="shared" si="2"/>
        <v>0.01143518519</v>
      </c>
      <c r="K9" s="21">
        <f t="shared" si="3"/>
        <v>0.003953488372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6.0</v>
      </c>
      <c r="B10" s="15" t="s">
        <v>393</v>
      </c>
      <c r="C10" s="15" t="s">
        <v>59</v>
      </c>
      <c r="D10" s="16">
        <v>31750.0</v>
      </c>
      <c r="E10" s="17">
        <f t="shared" si="1"/>
        <v>36</v>
      </c>
      <c r="F10" s="18" t="s">
        <v>23</v>
      </c>
      <c r="G10" s="19" t="s">
        <v>24</v>
      </c>
      <c r="H10" s="14">
        <v>210.0</v>
      </c>
      <c r="I10" s="20">
        <v>0.09004629629629629</v>
      </c>
      <c r="J10" s="20">
        <f t="shared" si="2"/>
        <v>0.01648148148</v>
      </c>
      <c r="K10" s="21">
        <f t="shared" si="3"/>
        <v>0.004188199828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4">
        <v>7.0</v>
      </c>
      <c r="B11" s="15" t="s">
        <v>394</v>
      </c>
      <c r="C11" s="15" t="s">
        <v>277</v>
      </c>
      <c r="D11" s="16">
        <v>31482.0</v>
      </c>
      <c r="E11" s="17">
        <f t="shared" si="1"/>
        <v>37</v>
      </c>
      <c r="F11" s="18" t="s">
        <v>23</v>
      </c>
      <c r="G11" s="19" t="s">
        <v>24</v>
      </c>
      <c r="H11" s="14">
        <v>127.0</v>
      </c>
      <c r="I11" s="20">
        <v>0.0952199074074074</v>
      </c>
      <c r="J11" s="20">
        <f t="shared" si="2"/>
        <v>0.02165509259</v>
      </c>
      <c r="K11" s="21">
        <f t="shared" si="3"/>
        <v>0.004428832903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8.0</v>
      </c>
      <c r="B12" s="15" t="s">
        <v>183</v>
      </c>
      <c r="C12" s="15" t="s">
        <v>172</v>
      </c>
      <c r="D12" s="16">
        <v>30010.0</v>
      </c>
      <c r="E12" s="17">
        <f t="shared" si="1"/>
        <v>41</v>
      </c>
      <c r="F12" s="18" t="s">
        <v>18</v>
      </c>
      <c r="G12" s="19" t="s">
        <v>24</v>
      </c>
      <c r="H12" s="14">
        <v>207.0</v>
      </c>
      <c r="I12" s="20">
        <v>0.09538194444444445</v>
      </c>
      <c r="J12" s="20">
        <f t="shared" si="2"/>
        <v>0.02181712963</v>
      </c>
      <c r="K12" s="21">
        <f t="shared" si="3"/>
        <v>0.004436369509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">
        <v>9.0</v>
      </c>
      <c r="B13" s="15" t="s">
        <v>217</v>
      </c>
      <c r="C13" s="15" t="s">
        <v>77</v>
      </c>
      <c r="D13" s="16">
        <v>31601.0</v>
      </c>
      <c r="E13" s="17">
        <f t="shared" si="1"/>
        <v>36</v>
      </c>
      <c r="F13" s="18" t="s">
        <v>23</v>
      </c>
      <c r="G13" s="19" t="s">
        <v>19</v>
      </c>
      <c r="H13" s="14">
        <v>212.0</v>
      </c>
      <c r="I13" s="20">
        <v>0.10025462962962962</v>
      </c>
      <c r="J13" s="20">
        <f t="shared" si="2"/>
        <v>0.02668981481</v>
      </c>
      <c r="K13" s="21">
        <f t="shared" si="3"/>
        <v>0.004663006029</v>
      </c>
      <c r="L13" s="25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0" t="s">
        <v>43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4">
        <v>1.0</v>
      </c>
      <c r="B15" s="15" t="s">
        <v>395</v>
      </c>
      <c r="C15" s="15" t="s">
        <v>48</v>
      </c>
      <c r="D15" s="16">
        <v>31417.0</v>
      </c>
      <c r="E15" s="17">
        <f t="shared" ref="E15:E17" si="4">DATEDIF(D15,"16.04.2023","y")</f>
        <v>37</v>
      </c>
      <c r="F15" s="18" t="s">
        <v>46</v>
      </c>
      <c r="G15" s="19" t="s">
        <v>24</v>
      </c>
      <c r="H15" s="14">
        <v>206.0</v>
      </c>
      <c r="I15" s="20">
        <v>0.09408564814814815</v>
      </c>
      <c r="J15" s="20">
        <f t="shared" ref="J15:J17" si="5">I15-$I$15</f>
        <v>0</v>
      </c>
      <c r="K15" s="21">
        <f t="shared" ref="K15:K17" si="6">I15/21.5</f>
        <v>0.004376076658</v>
      </c>
      <c r="L15" s="22" t="s">
        <v>20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">
        <v>2.0</v>
      </c>
      <c r="B16" s="15" t="s">
        <v>44</v>
      </c>
      <c r="C16" s="15" t="s">
        <v>45</v>
      </c>
      <c r="D16" s="16">
        <v>30955.0</v>
      </c>
      <c r="E16" s="17">
        <f t="shared" si="4"/>
        <v>38</v>
      </c>
      <c r="F16" s="18" t="s">
        <v>46</v>
      </c>
      <c r="G16" s="19" t="s">
        <v>24</v>
      </c>
      <c r="H16" s="14">
        <v>215.0</v>
      </c>
      <c r="I16" s="20">
        <v>0.0992013888888889</v>
      </c>
      <c r="J16" s="20">
        <f t="shared" si="5"/>
        <v>0.005115740741</v>
      </c>
      <c r="K16" s="21">
        <f t="shared" si="6"/>
        <v>0.004614018088</v>
      </c>
      <c r="L16" s="23" t="s">
        <v>25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4">
        <v>3.0</v>
      </c>
      <c r="B17" s="15" t="s">
        <v>137</v>
      </c>
      <c r="C17" s="15" t="s">
        <v>138</v>
      </c>
      <c r="D17" s="16">
        <v>35306.0</v>
      </c>
      <c r="E17" s="17">
        <f t="shared" si="4"/>
        <v>26</v>
      </c>
      <c r="F17" s="18" t="s">
        <v>49</v>
      </c>
      <c r="G17" s="19" t="s">
        <v>24</v>
      </c>
      <c r="H17" s="14">
        <v>221.0</v>
      </c>
      <c r="I17" s="20">
        <v>0.10949074074074074</v>
      </c>
      <c r="J17" s="20">
        <f t="shared" si="5"/>
        <v>0.01540509259</v>
      </c>
      <c r="K17" s="21">
        <f t="shared" si="6"/>
        <v>0.005092592593</v>
      </c>
      <c r="L17" s="24" t="s">
        <v>29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3" t="s">
        <v>396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5" t="s">
        <v>1</v>
      </c>
      <c r="B20" s="7" t="s">
        <v>2</v>
      </c>
      <c r="C20" s="2"/>
      <c r="D20" s="2"/>
      <c r="E20" s="2"/>
      <c r="F20" s="2"/>
      <c r="G20" s="3"/>
      <c r="H20" s="5" t="s">
        <v>3</v>
      </c>
      <c r="I20" s="7" t="s">
        <v>4</v>
      </c>
      <c r="J20" s="2"/>
      <c r="K20" s="8"/>
      <c r="L20" s="5" t="s">
        <v>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9"/>
      <c r="B21" s="10" t="s">
        <v>6</v>
      </c>
      <c r="C21" s="11" t="s">
        <v>7</v>
      </c>
      <c r="D21" s="12" t="s">
        <v>8</v>
      </c>
      <c r="E21" s="11" t="s">
        <v>9</v>
      </c>
      <c r="F21" s="11" t="s">
        <v>10</v>
      </c>
      <c r="G21" s="10" t="s">
        <v>11</v>
      </c>
      <c r="H21" s="9"/>
      <c r="I21" s="10" t="s">
        <v>12</v>
      </c>
      <c r="J21" s="10" t="s">
        <v>13</v>
      </c>
      <c r="K21" s="10" t="s">
        <v>14</v>
      </c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1.0</v>
      </c>
      <c r="B23" s="15" t="s">
        <v>26</v>
      </c>
      <c r="C23" s="15" t="s">
        <v>27</v>
      </c>
      <c r="D23" s="16">
        <v>33417.0</v>
      </c>
      <c r="E23" s="17">
        <f t="shared" ref="E23:E47" si="7">DATEDIF(D23,"16.04.2023","y")</f>
        <v>31</v>
      </c>
      <c r="F23" s="44" t="s">
        <v>28</v>
      </c>
      <c r="G23" s="19" t="s">
        <v>24</v>
      </c>
      <c r="H23" s="14">
        <v>103.0</v>
      </c>
      <c r="I23" s="20">
        <v>0.036319444444444446</v>
      </c>
      <c r="J23" s="29">
        <f t="shared" ref="J23:J47" si="8">I23-$I$23</f>
        <v>0</v>
      </c>
      <c r="K23" s="30">
        <f t="shared" ref="K23:K47" si="9">I23/10.75</f>
        <v>0.003378552972</v>
      </c>
      <c r="L23" s="22" t="s">
        <v>20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2.0</v>
      </c>
      <c r="B24" s="15" t="s">
        <v>397</v>
      </c>
      <c r="C24" s="15" t="s">
        <v>329</v>
      </c>
      <c r="D24" s="16">
        <v>28062.0</v>
      </c>
      <c r="E24" s="17">
        <f t="shared" si="7"/>
        <v>46</v>
      </c>
      <c r="F24" s="44" t="s">
        <v>57</v>
      </c>
      <c r="G24" s="19" t="s">
        <v>19</v>
      </c>
      <c r="H24" s="14">
        <v>126.0</v>
      </c>
      <c r="I24" s="20">
        <v>0.0384375</v>
      </c>
      <c r="J24" s="29">
        <f t="shared" si="8"/>
        <v>0.002118055556</v>
      </c>
      <c r="K24" s="30">
        <f t="shared" si="9"/>
        <v>0.003575581395</v>
      </c>
      <c r="L24" s="23" t="s">
        <v>25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3.0</v>
      </c>
      <c r="B25" s="15" t="s">
        <v>62</v>
      </c>
      <c r="C25" s="15" t="s">
        <v>63</v>
      </c>
      <c r="D25" s="16">
        <v>34599.0</v>
      </c>
      <c r="E25" s="17">
        <f t="shared" si="7"/>
        <v>28</v>
      </c>
      <c r="F25" s="44" t="s">
        <v>28</v>
      </c>
      <c r="G25" s="19" t="s">
        <v>24</v>
      </c>
      <c r="H25" s="14">
        <v>121.0</v>
      </c>
      <c r="I25" s="20">
        <v>0.038935185185185184</v>
      </c>
      <c r="J25" s="29">
        <f t="shared" si="8"/>
        <v>0.002615740741</v>
      </c>
      <c r="K25" s="30">
        <f t="shared" si="9"/>
        <v>0.003621877692</v>
      </c>
      <c r="L25" s="24" t="s">
        <v>29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4.0</v>
      </c>
      <c r="B26" s="15" t="s">
        <v>398</v>
      </c>
      <c r="C26" s="15" t="s">
        <v>399</v>
      </c>
      <c r="D26" s="16">
        <v>30081.0</v>
      </c>
      <c r="E26" s="17">
        <f t="shared" si="7"/>
        <v>40</v>
      </c>
      <c r="F26" s="44" t="s">
        <v>18</v>
      </c>
      <c r="G26" s="19" t="s">
        <v>24</v>
      </c>
      <c r="H26" s="14">
        <v>120.0</v>
      </c>
      <c r="I26" s="20">
        <v>0.03902777777777778</v>
      </c>
      <c r="J26" s="29">
        <f t="shared" si="8"/>
        <v>0.002708333333</v>
      </c>
      <c r="K26" s="30">
        <f t="shared" si="9"/>
        <v>0.003630490956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5.0</v>
      </c>
      <c r="B27" s="15" t="s">
        <v>208</v>
      </c>
      <c r="C27" s="15" t="s">
        <v>209</v>
      </c>
      <c r="D27" s="16">
        <v>24829.0</v>
      </c>
      <c r="E27" s="17">
        <f t="shared" si="7"/>
        <v>55</v>
      </c>
      <c r="F27" s="44" t="s">
        <v>133</v>
      </c>
      <c r="G27" s="19" t="s">
        <v>24</v>
      </c>
      <c r="H27" s="14">
        <v>106.0</v>
      </c>
      <c r="I27" s="20">
        <v>0.03929398148148148</v>
      </c>
      <c r="J27" s="29">
        <f t="shared" si="8"/>
        <v>0.002974537037</v>
      </c>
      <c r="K27" s="30">
        <f t="shared" si="9"/>
        <v>0.003655254091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6.0</v>
      </c>
      <c r="B28" s="15" t="s">
        <v>68</v>
      </c>
      <c r="C28" s="15" t="s">
        <v>69</v>
      </c>
      <c r="D28" s="16">
        <v>33404.0</v>
      </c>
      <c r="E28" s="17">
        <f t="shared" si="7"/>
        <v>31</v>
      </c>
      <c r="F28" s="44" t="s">
        <v>28</v>
      </c>
      <c r="G28" s="19" t="s">
        <v>19</v>
      </c>
      <c r="H28" s="14">
        <v>124.0</v>
      </c>
      <c r="I28" s="20">
        <v>0.042025462962962966</v>
      </c>
      <c r="J28" s="29">
        <f t="shared" si="8"/>
        <v>0.005706018519</v>
      </c>
      <c r="K28" s="30">
        <f t="shared" si="9"/>
        <v>0.003909345392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7.0</v>
      </c>
      <c r="B29" s="15" t="s">
        <v>89</v>
      </c>
      <c r="C29" s="15" t="s">
        <v>336</v>
      </c>
      <c r="D29" s="16">
        <v>30184.0</v>
      </c>
      <c r="E29" s="17">
        <f t="shared" si="7"/>
        <v>40</v>
      </c>
      <c r="F29" s="44" t="s">
        <v>18</v>
      </c>
      <c r="G29" s="19" t="s">
        <v>24</v>
      </c>
      <c r="H29" s="14">
        <v>105.0</v>
      </c>
      <c r="I29" s="20">
        <v>0.04415509259259259</v>
      </c>
      <c r="J29" s="29">
        <f t="shared" si="8"/>
        <v>0.007835648148</v>
      </c>
      <c r="K29" s="30">
        <f t="shared" si="9"/>
        <v>0.004107450474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8.0</v>
      </c>
      <c r="B30" s="15" t="s">
        <v>76</v>
      </c>
      <c r="C30" s="15" t="s">
        <v>77</v>
      </c>
      <c r="D30" s="16">
        <v>27922.0</v>
      </c>
      <c r="E30" s="17">
        <f t="shared" si="7"/>
        <v>46</v>
      </c>
      <c r="F30" s="44" t="s">
        <v>57</v>
      </c>
      <c r="G30" s="19" t="s">
        <v>24</v>
      </c>
      <c r="H30" s="14">
        <v>112.0</v>
      </c>
      <c r="I30" s="20">
        <v>0.04476851851851852</v>
      </c>
      <c r="J30" s="29">
        <f t="shared" si="8"/>
        <v>0.008449074074</v>
      </c>
      <c r="K30" s="30">
        <f t="shared" si="9"/>
        <v>0.004164513351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>
        <v>9.0</v>
      </c>
      <c r="B31" s="15" t="s">
        <v>272</v>
      </c>
      <c r="C31" s="15" t="s">
        <v>41</v>
      </c>
      <c r="D31" s="16">
        <v>33613.0</v>
      </c>
      <c r="E31" s="17">
        <f t="shared" si="7"/>
        <v>31</v>
      </c>
      <c r="F31" s="44" t="s">
        <v>28</v>
      </c>
      <c r="G31" s="19" t="s">
        <v>24</v>
      </c>
      <c r="H31" s="14">
        <v>116.0</v>
      </c>
      <c r="I31" s="20">
        <v>0.04479166666666667</v>
      </c>
      <c r="J31" s="29">
        <f t="shared" si="8"/>
        <v>0.008472222222</v>
      </c>
      <c r="K31" s="30">
        <f t="shared" si="9"/>
        <v>0.004166666667</v>
      </c>
      <c r="L31" s="2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10.0</v>
      </c>
      <c r="B32" s="15" t="s">
        <v>400</v>
      </c>
      <c r="C32" s="15" t="s">
        <v>401</v>
      </c>
      <c r="D32" s="16">
        <v>32641.0</v>
      </c>
      <c r="E32" s="17">
        <f t="shared" si="7"/>
        <v>33</v>
      </c>
      <c r="F32" s="44" t="s">
        <v>28</v>
      </c>
      <c r="G32" s="19" t="s">
        <v>24</v>
      </c>
      <c r="H32" s="14">
        <v>122.0</v>
      </c>
      <c r="I32" s="20">
        <v>0.047453703703703706</v>
      </c>
      <c r="J32" s="29">
        <f t="shared" si="8"/>
        <v>0.01113425926</v>
      </c>
      <c r="K32" s="30">
        <f t="shared" si="9"/>
        <v>0.004414298019</v>
      </c>
      <c r="L32" s="2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11.0</v>
      </c>
      <c r="B33" s="15" t="s">
        <v>402</v>
      </c>
      <c r="C33" s="15" t="s">
        <v>59</v>
      </c>
      <c r="D33" s="16">
        <v>28027.0</v>
      </c>
      <c r="E33" s="17">
        <f t="shared" si="7"/>
        <v>46</v>
      </c>
      <c r="F33" s="44" t="s">
        <v>57</v>
      </c>
      <c r="G33" s="19" t="s">
        <v>24</v>
      </c>
      <c r="H33" s="14">
        <v>125.0</v>
      </c>
      <c r="I33" s="20">
        <v>0.04762731481481482</v>
      </c>
      <c r="J33" s="29">
        <f t="shared" si="8"/>
        <v>0.01130787037</v>
      </c>
      <c r="K33" s="30">
        <f t="shared" si="9"/>
        <v>0.00443044789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12.0</v>
      </c>
      <c r="B34" s="15" t="s">
        <v>403</v>
      </c>
      <c r="C34" s="15" t="s">
        <v>65</v>
      </c>
      <c r="D34" s="16">
        <v>30597.0</v>
      </c>
      <c r="E34" s="17">
        <f t="shared" si="7"/>
        <v>39</v>
      </c>
      <c r="F34" s="44" t="s">
        <v>23</v>
      </c>
      <c r="G34" s="19" t="s">
        <v>24</v>
      </c>
      <c r="H34" s="14">
        <v>123.0</v>
      </c>
      <c r="I34" s="20">
        <v>0.048101851851851854</v>
      </c>
      <c r="J34" s="29">
        <f t="shared" si="8"/>
        <v>0.01178240741</v>
      </c>
      <c r="K34" s="30">
        <f t="shared" si="9"/>
        <v>0.00447459087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13.0</v>
      </c>
      <c r="B35" s="15" t="s">
        <v>214</v>
      </c>
      <c r="C35" s="15" t="s">
        <v>33</v>
      </c>
      <c r="D35" s="16">
        <v>30572.0</v>
      </c>
      <c r="E35" s="17">
        <f t="shared" si="7"/>
        <v>39</v>
      </c>
      <c r="F35" s="44" t="s">
        <v>23</v>
      </c>
      <c r="G35" s="19" t="s">
        <v>24</v>
      </c>
      <c r="H35" s="14">
        <v>130.0</v>
      </c>
      <c r="I35" s="20">
        <v>0.04819444444444444</v>
      </c>
      <c r="J35" s="29">
        <f t="shared" si="8"/>
        <v>0.011875</v>
      </c>
      <c r="K35" s="30">
        <f t="shared" si="9"/>
        <v>0.004483204134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14.0</v>
      </c>
      <c r="B36" s="15" t="s">
        <v>73</v>
      </c>
      <c r="C36" s="15" t="s">
        <v>65</v>
      </c>
      <c r="D36" s="16">
        <v>28826.0</v>
      </c>
      <c r="E36" s="17">
        <f t="shared" si="7"/>
        <v>44</v>
      </c>
      <c r="F36" s="44" t="s">
        <v>18</v>
      </c>
      <c r="G36" s="19" t="s">
        <v>19</v>
      </c>
      <c r="H36" s="14">
        <v>131.0</v>
      </c>
      <c r="I36" s="20">
        <v>0.048310185185185185</v>
      </c>
      <c r="J36" s="29">
        <f t="shared" si="8"/>
        <v>0.01199074074</v>
      </c>
      <c r="K36" s="30">
        <f t="shared" si="9"/>
        <v>0.004493970715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15.0</v>
      </c>
      <c r="B37" s="15" t="s">
        <v>404</v>
      </c>
      <c r="C37" s="15" t="s">
        <v>35</v>
      </c>
      <c r="D37" s="16">
        <v>28202.0</v>
      </c>
      <c r="E37" s="17">
        <f t="shared" si="7"/>
        <v>46</v>
      </c>
      <c r="F37" s="44" t="s">
        <v>57</v>
      </c>
      <c r="G37" s="19" t="s">
        <v>24</v>
      </c>
      <c r="H37" s="14">
        <v>115.0</v>
      </c>
      <c r="I37" s="20">
        <v>0.04954861111111111</v>
      </c>
      <c r="J37" s="29">
        <f t="shared" si="8"/>
        <v>0.01322916667</v>
      </c>
      <c r="K37" s="30">
        <f t="shared" si="9"/>
        <v>0.004609173127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>
        <v>16.0</v>
      </c>
      <c r="B38" s="15" t="s">
        <v>405</v>
      </c>
      <c r="C38" s="15" t="s">
        <v>406</v>
      </c>
      <c r="D38" s="16">
        <v>29261.0</v>
      </c>
      <c r="E38" s="17">
        <f t="shared" si="7"/>
        <v>43</v>
      </c>
      <c r="F38" s="44" t="s">
        <v>18</v>
      </c>
      <c r="G38" s="19" t="s">
        <v>24</v>
      </c>
      <c r="H38" s="14">
        <v>135.0</v>
      </c>
      <c r="I38" s="20">
        <v>0.05021990740740741</v>
      </c>
      <c r="J38" s="29">
        <f t="shared" si="8"/>
        <v>0.01390046296</v>
      </c>
      <c r="K38" s="30">
        <f t="shared" si="9"/>
        <v>0.004671619294</v>
      </c>
      <c r="L38" s="25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>
        <v>17.0</v>
      </c>
      <c r="B39" s="15" t="s">
        <v>407</v>
      </c>
      <c r="C39" s="15" t="s">
        <v>27</v>
      </c>
      <c r="D39" s="16">
        <v>28748.0</v>
      </c>
      <c r="E39" s="17">
        <f t="shared" si="7"/>
        <v>44</v>
      </c>
      <c r="F39" s="44" t="s">
        <v>18</v>
      </c>
      <c r="G39" s="19" t="s">
        <v>24</v>
      </c>
      <c r="H39" s="14">
        <v>114.0</v>
      </c>
      <c r="I39" s="20">
        <v>0.05023148148148148</v>
      </c>
      <c r="J39" s="29">
        <f t="shared" si="8"/>
        <v>0.01391203704</v>
      </c>
      <c r="K39" s="30">
        <f t="shared" si="9"/>
        <v>0.004672695952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>
        <v>18.0</v>
      </c>
      <c r="B40" s="15" t="s">
        <v>408</v>
      </c>
      <c r="C40" s="15" t="s">
        <v>17</v>
      </c>
      <c r="D40" s="16">
        <v>27877.0</v>
      </c>
      <c r="E40" s="17">
        <f t="shared" si="7"/>
        <v>46</v>
      </c>
      <c r="F40" s="44" t="s">
        <v>57</v>
      </c>
      <c r="G40" s="19" t="s">
        <v>19</v>
      </c>
      <c r="H40" s="14">
        <v>136.0</v>
      </c>
      <c r="I40" s="20">
        <v>0.0503125</v>
      </c>
      <c r="J40" s="29">
        <f t="shared" si="8"/>
        <v>0.01399305556</v>
      </c>
      <c r="K40" s="30">
        <f t="shared" si="9"/>
        <v>0.004680232558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>
        <v>19.0</v>
      </c>
      <c r="B41" s="15" t="s">
        <v>135</v>
      </c>
      <c r="C41" s="15" t="s">
        <v>136</v>
      </c>
      <c r="D41" s="16">
        <v>29266.0</v>
      </c>
      <c r="E41" s="17">
        <f t="shared" si="7"/>
        <v>43</v>
      </c>
      <c r="F41" s="44" t="s">
        <v>18</v>
      </c>
      <c r="G41" s="19" t="s">
        <v>19</v>
      </c>
      <c r="H41" s="14">
        <v>107.0</v>
      </c>
      <c r="I41" s="20">
        <v>0.051145833333333335</v>
      </c>
      <c r="J41" s="29">
        <f t="shared" si="8"/>
        <v>0.01482638889</v>
      </c>
      <c r="K41" s="30">
        <f t="shared" si="9"/>
        <v>0.004757751938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>
        <v>20.0</v>
      </c>
      <c r="B42" s="15" t="s">
        <v>409</v>
      </c>
      <c r="C42" s="15" t="s">
        <v>378</v>
      </c>
      <c r="D42" s="16">
        <v>36880.0</v>
      </c>
      <c r="E42" s="17">
        <f t="shared" si="7"/>
        <v>22</v>
      </c>
      <c r="F42" s="44" t="s">
        <v>28</v>
      </c>
      <c r="G42" s="19" t="s">
        <v>24</v>
      </c>
      <c r="H42" s="14">
        <v>109.0</v>
      </c>
      <c r="I42" s="20">
        <v>0.051493055555555556</v>
      </c>
      <c r="J42" s="29">
        <f t="shared" si="8"/>
        <v>0.01517361111</v>
      </c>
      <c r="K42" s="30">
        <f t="shared" si="9"/>
        <v>0.00479005168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21.0</v>
      </c>
      <c r="B43" s="15" t="s">
        <v>188</v>
      </c>
      <c r="C43" s="15" t="s">
        <v>65</v>
      </c>
      <c r="D43" s="16">
        <v>27497.0</v>
      </c>
      <c r="E43" s="17">
        <f t="shared" si="7"/>
        <v>48</v>
      </c>
      <c r="F43" s="44" t="s">
        <v>57</v>
      </c>
      <c r="G43" s="19" t="s">
        <v>19</v>
      </c>
      <c r="H43" s="14">
        <v>211.0</v>
      </c>
      <c r="I43" s="20">
        <v>0.05196759259259259</v>
      </c>
      <c r="J43" s="29">
        <f t="shared" si="8"/>
        <v>0.01564814815</v>
      </c>
      <c r="K43" s="30">
        <f t="shared" si="9"/>
        <v>0.00483419466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22.0</v>
      </c>
      <c r="B44" s="15" t="s">
        <v>410</v>
      </c>
      <c r="C44" s="15" t="s">
        <v>77</v>
      </c>
      <c r="D44" s="16">
        <v>23521.0</v>
      </c>
      <c r="E44" s="17">
        <f t="shared" si="7"/>
        <v>58</v>
      </c>
      <c r="F44" s="44" t="s">
        <v>133</v>
      </c>
      <c r="G44" s="19" t="s">
        <v>24</v>
      </c>
      <c r="H44" s="14">
        <v>119.0</v>
      </c>
      <c r="I44" s="20">
        <v>0.05465277777777778</v>
      </c>
      <c r="J44" s="29">
        <f t="shared" si="8"/>
        <v>0.01833333333</v>
      </c>
      <c r="K44" s="30">
        <f t="shared" si="9"/>
        <v>0.005083979328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>
        <v>23.0</v>
      </c>
      <c r="B45" s="15" t="s">
        <v>72</v>
      </c>
      <c r="C45" s="15" t="s">
        <v>65</v>
      </c>
      <c r="D45" s="16">
        <v>33463.0</v>
      </c>
      <c r="E45" s="17">
        <f t="shared" si="7"/>
        <v>31</v>
      </c>
      <c r="F45" s="44" t="s">
        <v>28</v>
      </c>
      <c r="G45" s="19" t="s">
        <v>19</v>
      </c>
      <c r="H45" s="14">
        <v>101.0</v>
      </c>
      <c r="I45" s="20">
        <v>0.056365740740740744</v>
      </c>
      <c r="J45" s="29">
        <f t="shared" si="8"/>
        <v>0.0200462963</v>
      </c>
      <c r="K45" s="30">
        <f t="shared" si="9"/>
        <v>0.00524332472</v>
      </c>
      <c r="L45" s="25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>
        <v>24.0</v>
      </c>
      <c r="B46" s="15" t="s">
        <v>411</v>
      </c>
      <c r="C46" s="15" t="s">
        <v>412</v>
      </c>
      <c r="D46" s="16">
        <v>30709.0</v>
      </c>
      <c r="E46" s="17">
        <f t="shared" si="7"/>
        <v>39</v>
      </c>
      <c r="F46" s="44" t="s">
        <v>23</v>
      </c>
      <c r="G46" s="19" t="s">
        <v>413</v>
      </c>
      <c r="H46" s="14">
        <v>138.0</v>
      </c>
      <c r="I46" s="20">
        <v>0.05969907407407407</v>
      </c>
      <c r="J46" s="29">
        <f t="shared" si="8"/>
        <v>0.02337962963</v>
      </c>
      <c r="K46" s="30">
        <f t="shared" si="9"/>
        <v>0.005553402239</v>
      </c>
      <c r="L46" s="2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25.0</v>
      </c>
      <c r="B47" s="15" t="s">
        <v>80</v>
      </c>
      <c r="C47" s="15" t="s">
        <v>17</v>
      </c>
      <c r="D47" s="16">
        <v>29285.0</v>
      </c>
      <c r="E47" s="17">
        <f t="shared" si="7"/>
        <v>43</v>
      </c>
      <c r="F47" s="44" t="s">
        <v>18</v>
      </c>
      <c r="G47" s="19" t="s">
        <v>19</v>
      </c>
      <c r="H47" s="14">
        <v>132.0</v>
      </c>
      <c r="I47" s="20">
        <v>0.06270833333333334</v>
      </c>
      <c r="J47" s="29">
        <f t="shared" si="8"/>
        <v>0.02638888889</v>
      </c>
      <c r="K47" s="30">
        <f t="shared" si="9"/>
        <v>0.005833333333</v>
      </c>
      <c r="L47" s="2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0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3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>
        <v>1.0</v>
      </c>
      <c r="B49" s="15" t="s">
        <v>240</v>
      </c>
      <c r="C49" s="15" t="s">
        <v>241</v>
      </c>
      <c r="D49" s="16">
        <v>24877.0</v>
      </c>
      <c r="E49" s="17">
        <f t="shared" ref="E49:E62" si="10">DATEDIF(D49,"16.04.2023","y")</f>
        <v>55</v>
      </c>
      <c r="F49" s="18" t="s">
        <v>107</v>
      </c>
      <c r="G49" s="19" t="s">
        <v>19</v>
      </c>
      <c r="H49" s="14">
        <v>113.0</v>
      </c>
      <c r="I49" s="20">
        <v>0.046168981481481484</v>
      </c>
      <c r="J49" s="20">
        <f t="shared" ref="J49:J62" si="11">I49-$I$49</f>
        <v>0</v>
      </c>
      <c r="K49" s="30">
        <f t="shared" ref="K49:K62" si="12">I49/10.75</f>
        <v>0.004294788975</v>
      </c>
      <c r="L49" s="22" t="s">
        <v>20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>
        <v>2.0</v>
      </c>
      <c r="B50" s="15" t="s">
        <v>245</v>
      </c>
      <c r="C50" s="15" t="s">
        <v>51</v>
      </c>
      <c r="D50" s="16">
        <v>32646.0</v>
      </c>
      <c r="E50" s="17">
        <f t="shared" si="10"/>
        <v>33</v>
      </c>
      <c r="F50" s="18" t="s">
        <v>49</v>
      </c>
      <c r="G50" s="19" t="s">
        <v>24</v>
      </c>
      <c r="H50" s="14">
        <v>129.0</v>
      </c>
      <c r="I50" s="20">
        <v>0.05099537037037037</v>
      </c>
      <c r="J50" s="20">
        <f t="shared" si="11"/>
        <v>0.004826388889</v>
      </c>
      <c r="K50" s="30">
        <f t="shared" si="12"/>
        <v>0.004743755383</v>
      </c>
      <c r="L50" s="23" t="s">
        <v>25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3.0</v>
      </c>
      <c r="B51" s="15" t="s">
        <v>414</v>
      </c>
      <c r="C51" s="15" t="s">
        <v>200</v>
      </c>
      <c r="D51" s="16">
        <v>29880.0</v>
      </c>
      <c r="E51" s="17">
        <f t="shared" si="10"/>
        <v>41</v>
      </c>
      <c r="F51" s="18" t="s">
        <v>52</v>
      </c>
      <c r="G51" s="19" t="s">
        <v>415</v>
      </c>
      <c r="H51" s="14">
        <v>127.0</v>
      </c>
      <c r="I51" s="20">
        <v>0.051493055555555556</v>
      </c>
      <c r="J51" s="20">
        <f t="shared" si="11"/>
        <v>0.005324074074</v>
      </c>
      <c r="K51" s="30">
        <f t="shared" si="12"/>
        <v>0.00479005168</v>
      </c>
      <c r="L51" s="24" t="s">
        <v>29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4.0</v>
      </c>
      <c r="B52" s="15" t="s">
        <v>97</v>
      </c>
      <c r="C52" s="15" t="s">
        <v>98</v>
      </c>
      <c r="D52" s="16">
        <v>27277.0</v>
      </c>
      <c r="E52" s="17">
        <f t="shared" si="10"/>
        <v>48</v>
      </c>
      <c r="F52" s="14" t="s">
        <v>99</v>
      </c>
      <c r="G52" s="19" t="s">
        <v>24</v>
      </c>
      <c r="H52" s="14">
        <v>118.0</v>
      </c>
      <c r="I52" s="20">
        <v>0.05206018518518519</v>
      </c>
      <c r="J52" s="20">
        <f t="shared" si="11"/>
        <v>0.005891203704</v>
      </c>
      <c r="K52" s="30">
        <f t="shared" si="12"/>
        <v>0.004842807924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5.0</v>
      </c>
      <c r="B53" s="15" t="s">
        <v>113</v>
      </c>
      <c r="C53" s="15" t="s">
        <v>45</v>
      </c>
      <c r="D53" s="16">
        <v>29776.0</v>
      </c>
      <c r="E53" s="17">
        <f t="shared" si="10"/>
        <v>41</v>
      </c>
      <c r="F53" s="18" t="s">
        <v>52</v>
      </c>
      <c r="G53" s="19" t="s">
        <v>24</v>
      </c>
      <c r="H53" s="14">
        <v>111.0</v>
      </c>
      <c r="I53" s="20">
        <v>0.05648148148148148</v>
      </c>
      <c r="J53" s="20">
        <f t="shared" si="11"/>
        <v>0.0103125</v>
      </c>
      <c r="K53" s="30">
        <f t="shared" si="12"/>
        <v>0.005254091301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>
        <v>6.0</v>
      </c>
      <c r="B54" s="15" t="s">
        <v>286</v>
      </c>
      <c r="C54" s="15" t="s">
        <v>287</v>
      </c>
      <c r="D54" s="16">
        <v>29346.0</v>
      </c>
      <c r="E54" s="17">
        <f t="shared" si="10"/>
        <v>42</v>
      </c>
      <c r="F54" s="18" t="s">
        <v>52</v>
      </c>
      <c r="G54" s="19" t="s">
        <v>24</v>
      </c>
      <c r="H54" s="14">
        <v>108.0</v>
      </c>
      <c r="I54" s="20">
        <v>0.057199074074074076</v>
      </c>
      <c r="J54" s="20">
        <f t="shared" si="11"/>
        <v>0.01103009259</v>
      </c>
      <c r="K54" s="30">
        <f t="shared" si="12"/>
        <v>0.0053208441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7.0</v>
      </c>
      <c r="B55" s="15" t="s">
        <v>256</v>
      </c>
      <c r="C55" s="15" t="s">
        <v>257</v>
      </c>
      <c r="D55" s="16">
        <v>27960.0</v>
      </c>
      <c r="E55" s="17">
        <f t="shared" si="10"/>
        <v>46</v>
      </c>
      <c r="F55" s="18" t="s">
        <v>99</v>
      </c>
      <c r="G55" s="19" t="s">
        <v>24</v>
      </c>
      <c r="H55" s="14">
        <v>117.0</v>
      </c>
      <c r="I55" s="20">
        <v>0.05803240740740741</v>
      </c>
      <c r="J55" s="20">
        <f t="shared" si="11"/>
        <v>0.01186342593</v>
      </c>
      <c r="K55" s="30">
        <f t="shared" si="12"/>
        <v>0.00539836348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>
        <v>8.0</v>
      </c>
      <c r="B56" s="15" t="s">
        <v>416</v>
      </c>
      <c r="C56" s="15" t="s">
        <v>98</v>
      </c>
      <c r="D56" s="16">
        <v>30468.0</v>
      </c>
      <c r="E56" s="17">
        <f t="shared" si="10"/>
        <v>39</v>
      </c>
      <c r="F56" s="14" t="s">
        <v>46</v>
      </c>
      <c r="G56" s="19" t="s">
        <v>24</v>
      </c>
      <c r="H56" s="14">
        <v>137.0</v>
      </c>
      <c r="I56" s="20">
        <v>0.061203703703703705</v>
      </c>
      <c r="J56" s="20">
        <f t="shared" si="11"/>
        <v>0.01503472222</v>
      </c>
      <c r="K56" s="30">
        <f t="shared" si="12"/>
        <v>0.005693367786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>
        <v>9.0</v>
      </c>
      <c r="B57" s="15" t="s">
        <v>259</v>
      </c>
      <c r="C57" s="15" t="s">
        <v>109</v>
      </c>
      <c r="D57" s="16">
        <v>27861.0</v>
      </c>
      <c r="E57" s="17">
        <f t="shared" si="10"/>
        <v>47</v>
      </c>
      <c r="F57" s="18" t="s">
        <v>99</v>
      </c>
      <c r="G57" s="19" t="s">
        <v>24</v>
      </c>
      <c r="H57" s="14">
        <v>133.0</v>
      </c>
      <c r="I57" s="20">
        <v>0.06460648148148149</v>
      </c>
      <c r="J57" s="20">
        <f t="shared" si="11"/>
        <v>0.0184375</v>
      </c>
      <c r="K57" s="30">
        <f t="shared" si="12"/>
        <v>0.006009905254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>
        <v>10.0</v>
      </c>
      <c r="B58" s="15" t="s">
        <v>100</v>
      </c>
      <c r="C58" s="15" t="s">
        <v>101</v>
      </c>
      <c r="D58" s="16">
        <v>33180.0</v>
      </c>
      <c r="E58" s="17">
        <f t="shared" si="10"/>
        <v>32</v>
      </c>
      <c r="F58" s="14" t="s">
        <v>49</v>
      </c>
      <c r="G58" s="19" t="s">
        <v>19</v>
      </c>
      <c r="H58" s="14">
        <v>104.0</v>
      </c>
      <c r="I58" s="20">
        <v>0.06561342592592592</v>
      </c>
      <c r="J58" s="20">
        <f t="shared" si="11"/>
        <v>0.01944444444</v>
      </c>
      <c r="K58" s="30">
        <f t="shared" si="12"/>
        <v>0.006103574505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4">
        <v>11.0</v>
      </c>
      <c r="B59" s="15" t="s">
        <v>417</v>
      </c>
      <c r="C59" s="15" t="s">
        <v>196</v>
      </c>
      <c r="D59" s="16">
        <v>29958.0</v>
      </c>
      <c r="E59" s="17">
        <f t="shared" si="10"/>
        <v>41</v>
      </c>
      <c r="F59" s="14" t="s">
        <v>52</v>
      </c>
      <c r="G59" s="19" t="s">
        <v>19</v>
      </c>
      <c r="H59" s="14">
        <v>110.0</v>
      </c>
      <c r="I59" s="20">
        <v>0.06924768518518519</v>
      </c>
      <c r="J59" s="20">
        <f t="shared" si="11"/>
        <v>0.0230787037</v>
      </c>
      <c r="K59" s="30">
        <f t="shared" si="12"/>
        <v>0.006441645134</v>
      </c>
      <c r="L59" s="2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>
        <v>12.0</v>
      </c>
      <c r="B60" s="15" t="s">
        <v>418</v>
      </c>
      <c r="C60" s="15" t="s">
        <v>109</v>
      </c>
      <c r="D60" s="16">
        <v>31837.0</v>
      </c>
      <c r="E60" s="17">
        <f t="shared" si="10"/>
        <v>36</v>
      </c>
      <c r="F60" s="18" t="s">
        <v>46</v>
      </c>
      <c r="G60" s="19" t="s">
        <v>19</v>
      </c>
      <c r="H60" s="14">
        <v>128.0</v>
      </c>
      <c r="I60" s="20">
        <v>0.0692824074074074</v>
      </c>
      <c r="J60" s="20">
        <f t="shared" si="11"/>
        <v>0.02311342593</v>
      </c>
      <c r="K60" s="30">
        <f t="shared" si="12"/>
        <v>0.006444875108</v>
      </c>
      <c r="L60" s="2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>
        <v>13.0</v>
      </c>
      <c r="B61" s="15" t="s">
        <v>419</v>
      </c>
      <c r="C61" s="15" t="s">
        <v>371</v>
      </c>
      <c r="D61" s="16">
        <v>22921.0</v>
      </c>
      <c r="E61" s="17">
        <f t="shared" si="10"/>
        <v>60</v>
      </c>
      <c r="F61" s="14" t="s">
        <v>420</v>
      </c>
      <c r="G61" s="19" t="s">
        <v>24</v>
      </c>
      <c r="H61" s="14">
        <v>102.0</v>
      </c>
      <c r="I61" s="20">
        <v>0.07074074074074074</v>
      </c>
      <c r="J61" s="20">
        <f t="shared" si="11"/>
        <v>0.02457175926</v>
      </c>
      <c r="K61" s="30">
        <f t="shared" si="12"/>
        <v>0.006580534022</v>
      </c>
      <c r="L61" s="25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>
        <v>14.0</v>
      </c>
      <c r="B62" s="15" t="s">
        <v>421</v>
      </c>
      <c r="C62" s="15" t="s">
        <v>94</v>
      </c>
      <c r="D62" s="16">
        <v>28851.0</v>
      </c>
      <c r="E62" s="17">
        <f t="shared" si="10"/>
        <v>44</v>
      </c>
      <c r="F62" s="14" t="s">
        <v>52</v>
      </c>
      <c r="G62" s="19" t="s">
        <v>24</v>
      </c>
      <c r="H62" s="14">
        <v>134.0</v>
      </c>
      <c r="I62" s="20">
        <v>0.07075231481481481</v>
      </c>
      <c r="J62" s="20">
        <f t="shared" si="11"/>
        <v>0.02458333333</v>
      </c>
      <c r="K62" s="30">
        <f t="shared" si="12"/>
        <v>0.00658161068</v>
      </c>
      <c r="L62" s="2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3" t="s">
        <v>422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5" t="s">
        <v>1</v>
      </c>
      <c r="B65" s="7" t="s">
        <v>2</v>
      </c>
      <c r="C65" s="2"/>
      <c r="D65" s="2"/>
      <c r="E65" s="2"/>
      <c r="F65" s="2"/>
      <c r="G65" s="3"/>
      <c r="H65" s="5" t="s">
        <v>3</v>
      </c>
      <c r="I65" s="7" t="s">
        <v>4</v>
      </c>
      <c r="J65" s="2"/>
      <c r="K65" s="8"/>
      <c r="L65" s="5" t="s">
        <v>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9"/>
      <c r="B66" s="10" t="s">
        <v>6</v>
      </c>
      <c r="C66" s="11" t="s">
        <v>7</v>
      </c>
      <c r="D66" s="12" t="s">
        <v>8</v>
      </c>
      <c r="E66" s="11" t="s">
        <v>9</v>
      </c>
      <c r="F66" s="11" t="s">
        <v>10</v>
      </c>
      <c r="G66" s="10" t="s">
        <v>11</v>
      </c>
      <c r="H66" s="9"/>
      <c r="I66" s="10" t="s">
        <v>12</v>
      </c>
      <c r="J66" s="10" t="s">
        <v>13</v>
      </c>
      <c r="K66" s="10" t="s">
        <v>14</v>
      </c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3" t="s">
        <v>15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1.0</v>
      </c>
      <c r="B68" s="15" t="s">
        <v>423</v>
      </c>
      <c r="C68" s="15" t="s">
        <v>69</v>
      </c>
      <c r="D68" s="16">
        <v>35320.0</v>
      </c>
      <c r="E68" s="17">
        <f t="shared" ref="E68:E84" si="13">DATEDIF(D68,"16.04.2023","y")</f>
        <v>26</v>
      </c>
      <c r="F68" s="14" t="s">
        <v>28</v>
      </c>
      <c r="G68" s="19" t="s">
        <v>176</v>
      </c>
      <c r="H68" s="14">
        <v>78.0</v>
      </c>
      <c r="I68" s="20">
        <v>0.016446759259259258</v>
      </c>
      <c r="J68" s="29">
        <f t="shared" ref="J68:J84" si="14">I68-$I$68</f>
        <v>0</v>
      </c>
      <c r="K68" s="30">
        <f t="shared" ref="K68:K84" si="15">I68/5</f>
        <v>0.003289351852</v>
      </c>
      <c r="L68" s="22" t="s">
        <v>20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>
        <v>2.0</v>
      </c>
      <c r="B69" s="15" t="s">
        <v>118</v>
      </c>
      <c r="C69" s="15" t="s">
        <v>22</v>
      </c>
      <c r="D69" s="16">
        <v>30970.0</v>
      </c>
      <c r="E69" s="17">
        <f t="shared" si="13"/>
        <v>38</v>
      </c>
      <c r="F69" s="14" t="s">
        <v>23</v>
      </c>
      <c r="G69" s="19" t="s">
        <v>19</v>
      </c>
      <c r="H69" s="14">
        <v>65.0</v>
      </c>
      <c r="I69" s="20">
        <v>0.016805555555555556</v>
      </c>
      <c r="J69" s="29">
        <f t="shared" si="14"/>
        <v>0.0003587962963</v>
      </c>
      <c r="K69" s="21">
        <f t="shared" si="15"/>
        <v>0.003361111111</v>
      </c>
      <c r="L69" s="23" t="s">
        <v>25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4">
        <v>3.0</v>
      </c>
      <c r="B70" s="15" t="s">
        <v>56</v>
      </c>
      <c r="C70" s="15" t="s">
        <v>33</v>
      </c>
      <c r="D70" s="16">
        <v>27242.0</v>
      </c>
      <c r="E70" s="17">
        <f t="shared" si="13"/>
        <v>48</v>
      </c>
      <c r="F70" s="14" t="s">
        <v>57</v>
      </c>
      <c r="G70" s="19" t="s">
        <v>19</v>
      </c>
      <c r="H70" s="14">
        <v>72.0</v>
      </c>
      <c r="I70" s="20">
        <v>0.017407407407407406</v>
      </c>
      <c r="J70" s="29">
        <f t="shared" si="14"/>
        <v>0.0009606481481</v>
      </c>
      <c r="K70" s="21">
        <f t="shared" si="15"/>
        <v>0.003481481481</v>
      </c>
      <c r="L70" s="24" t="s">
        <v>29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>
        <v>4.0</v>
      </c>
      <c r="B71" s="15" t="s">
        <v>269</v>
      </c>
      <c r="C71" s="15" t="s">
        <v>192</v>
      </c>
      <c r="D71" s="16">
        <v>23696.0</v>
      </c>
      <c r="E71" s="17">
        <f t="shared" si="13"/>
        <v>58</v>
      </c>
      <c r="F71" s="14" t="s">
        <v>133</v>
      </c>
      <c r="G71" s="19" t="s">
        <v>24</v>
      </c>
      <c r="H71" s="14">
        <v>54.0</v>
      </c>
      <c r="I71" s="20">
        <v>0.018113425925925925</v>
      </c>
      <c r="J71" s="29">
        <f t="shared" si="14"/>
        <v>0.001666666667</v>
      </c>
      <c r="K71" s="21">
        <f t="shared" si="15"/>
        <v>0.003622685185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>
        <v>5.0</v>
      </c>
      <c r="B72" s="15" t="s">
        <v>122</v>
      </c>
      <c r="C72" s="15" t="s">
        <v>123</v>
      </c>
      <c r="D72" s="16">
        <v>30061.0</v>
      </c>
      <c r="E72" s="17">
        <f t="shared" si="13"/>
        <v>40</v>
      </c>
      <c r="F72" s="14" t="s">
        <v>18</v>
      </c>
      <c r="G72" s="19" t="s">
        <v>24</v>
      </c>
      <c r="H72" s="14">
        <v>60.0</v>
      </c>
      <c r="I72" s="20">
        <v>0.018449074074074073</v>
      </c>
      <c r="J72" s="29">
        <f t="shared" si="14"/>
        <v>0.002002314815</v>
      </c>
      <c r="K72" s="21">
        <f t="shared" si="15"/>
        <v>0.003689814815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4">
        <v>6.0</v>
      </c>
      <c r="B73" s="15" t="s">
        <v>119</v>
      </c>
      <c r="C73" s="15" t="s">
        <v>120</v>
      </c>
      <c r="D73" s="16">
        <v>39401.0</v>
      </c>
      <c r="E73" s="17">
        <f t="shared" si="13"/>
        <v>15</v>
      </c>
      <c r="F73" s="14" t="s">
        <v>121</v>
      </c>
      <c r="G73" s="19" t="s">
        <v>19</v>
      </c>
      <c r="H73" s="14">
        <v>67.0</v>
      </c>
      <c r="I73" s="20">
        <v>0.01972222222222222</v>
      </c>
      <c r="J73" s="29">
        <f t="shared" si="14"/>
        <v>0.003275462963</v>
      </c>
      <c r="K73" s="21">
        <f t="shared" si="15"/>
        <v>0.003944444444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4">
        <v>7.0</v>
      </c>
      <c r="B74" s="15" t="s">
        <v>424</v>
      </c>
      <c r="C74" s="15" t="s">
        <v>425</v>
      </c>
      <c r="D74" s="16">
        <v>35631.0</v>
      </c>
      <c r="E74" s="17">
        <f t="shared" si="13"/>
        <v>25</v>
      </c>
      <c r="F74" s="14" t="s">
        <v>28</v>
      </c>
      <c r="G74" s="19" t="s">
        <v>19</v>
      </c>
      <c r="H74" s="14">
        <v>79.0</v>
      </c>
      <c r="I74" s="20">
        <v>0.019872685185185184</v>
      </c>
      <c r="J74" s="29">
        <f t="shared" si="14"/>
        <v>0.003425925926</v>
      </c>
      <c r="K74" s="21">
        <f t="shared" si="15"/>
        <v>0.003974537037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4">
        <v>8.0</v>
      </c>
      <c r="B75" s="15" t="s">
        <v>119</v>
      </c>
      <c r="C75" s="15" t="s">
        <v>124</v>
      </c>
      <c r="D75" s="16">
        <v>39401.0</v>
      </c>
      <c r="E75" s="17">
        <f t="shared" si="13"/>
        <v>15</v>
      </c>
      <c r="F75" s="14" t="s">
        <v>121</v>
      </c>
      <c r="G75" s="19" t="s">
        <v>19</v>
      </c>
      <c r="H75" s="14">
        <v>66.0</v>
      </c>
      <c r="I75" s="20">
        <v>0.020335648148148148</v>
      </c>
      <c r="J75" s="29">
        <f t="shared" si="14"/>
        <v>0.003888888889</v>
      </c>
      <c r="K75" s="21">
        <f t="shared" si="15"/>
        <v>0.00406712963</v>
      </c>
      <c r="L75" s="25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4">
        <v>9.0</v>
      </c>
      <c r="B76" s="15" t="s">
        <v>426</v>
      </c>
      <c r="C76" s="15" t="s">
        <v>17</v>
      </c>
      <c r="D76" s="16">
        <v>30468.0</v>
      </c>
      <c r="E76" s="17">
        <f t="shared" si="13"/>
        <v>39</v>
      </c>
      <c r="F76" s="14" t="s">
        <v>23</v>
      </c>
      <c r="G76" s="19" t="s">
        <v>19</v>
      </c>
      <c r="H76" s="14">
        <v>71.0</v>
      </c>
      <c r="I76" s="20">
        <v>0.021157407407407406</v>
      </c>
      <c r="J76" s="29">
        <f t="shared" si="14"/>
        <v>0.004710648148</v>
      </c>
      <c r="K76" s="21">
        <f t="shared" si="15"/>
        <v>0.004231481481</v>
      </c>
      <c r="L76" s="2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4">
        <v>10.0</v>
      </c>
      <c r="B77" s="15" t="s">
        <v>56</v>
      </c>
      <c r="C77" s="15" t="s">
        <v>17</v>
      </c>
      <c r="D77" s="16">
        <v>34681.0</v>
      </c>
      <c r="E77" s="17">
        <f t="shared" si="13"/>
        <v>28</v>
      </c>
      <c r="F77" s="14" t="s">
        <v>28</v>
      </c>
      <c r="G77" s="19" t="s">
        <v>19</v>
      </c>
      <c r="H77" s="14">
        <v>73.0</v>
      </c>
      <c r="I77" s="20">
        <v>0.02212962962962963</v>
      </c>
      <c r="J77" s="29">
        <f t="shared" si="14"/>
        <v>0.00568287037</v>
      </c>
      <c r="K77" s="21">
        <f t="shared" si="15"/>
        <v>0.004425925926</v>
      </c>
      <c r="L77" s="25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>
        <v>11.0</v>
      </c>
      <c r="B78" s="15" t="s">
        <v>427</v>
      </c>
      <c r="C78" s="15" t="s">
        <v>277</v>
      </c>
      <c r="D78" s="16">
        <v>32791.0</v>
      </c>
      <c r="E78" s="17">
        <f t="shared" si="13"/>
        <v>33</v>
      </c>
      <c r="F78" s="14" t="s">
        <v>28</v>
      </c>
      <c r="G78" s="19" t="s">
        <v>24</v>
      </c>
      <c r="H78" s="14">
        <v>75.0</v>
      </c>
      <c r="I78" s="20">
        <v>0.023622685185185184</v>
      </c>
      <c r="J78" s="29">
        <f t="shared" si="14"/>
        <v>0.007175925926</v>
      </c>
      <c r="K78" s="21">
        <f t="shared" si="15"/>
        <v>0.004724537037</v>
      </c>
      <c r="L78" s="25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4">
        <v>12.0</v>
      </c>
      <c r="B79" s="15" t="s">
        <v>128</v>
      </c>
      <c r="C79" s="15" t="s">
        <v>129</v>
      </c>
      <c r="D79" s="16">
        <v>29800.0</v>
      </c>
      <c r="E79" s="17">
        <f t="shared" si="13"/>
        <v>41</v>
      </c>
      <c r="F79" s="14" t="s">
        <v>18</v>
      </c>
      <c r="G79" s="19" t="s">
        <v>24</v>
      </c>
      <c r="H79" s="14">
        <v>62.0</v>
      </c>
      <c r="I79" s="20">
        <v>0.024259259259259258</v>
      </c>
      <c r="J79" s="29">
        <f t="shared" si="14"/>
        <v>0.0078125</v>
      </c>
      <c r="K79" s="21">
        <f t="shared" si="15"/>
        <v>0.004851851852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4">
        <v>13.0</v>
      </c>
      <c r="B80" s="15" t="s">
        <v>428</v>
      </c>
      <c r="C80" s="15" t="s">
        <v>267</v>
      </c>
      <c r="D80" s="16">
        <v>32722.0</v>
      </c>
      <c r="E80" s="17">
        <f t="shared" si="13"/>
        <v>33</v>
      </c>
      <c r="F80" s="14" t="s">
        <v>23</v>
      </c>
      <c r="G80" s="19" t="s">
        <v>24</v>
      </c>
      <c r="H80" s="14">
        <v>51.0</v>
      </c>
      <c r="I80" s="20">
        <v>0.027604166666666666</v>
      </c>
      <c r="J80" s="29">
        <f t="shared" si="14"/>
        <v>0.01115740741</v>
      </c>
      <c r="K80" s="21">
        <f t="shared" si="15"/>
        <v>0.005520833333</v>
      </c>
      <c r="L80" s="25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4">
        <v>14.0</v>
      </c>
      <c r="B81" s="15" t="s">
        <v>131</v>
      </c>
      <c r="C81" s="15" t="s">
        <v>17</v>
      </c>
      <c r="D81" s="16">
        <v>29928.0</v>
      </c>
      <c r="E81" s="17">
        <f t="shared" si="13"/>
        <v>41</v>
      </c>
      <c r="F81" s="14" t="s">
        <v>18</v>
      </c>
      <c r="G81" s="19" t="s">
        <v>24</v>
      </c>
      <c r="H81" s="14">
        <v>52.0</v>
      </c>
      <c r="I81" s="20">
        <v>0.028622685185185185</v>
      </c>
      <c r="J81" s="29">
        <f t="shared" si="14"/>
        <v>0.01217592593</v>
      </c>
      <c r="K81" s="21">
        <f t="shared" si="15"/>
        <v>0.005724537037</v>
      </c>
      <c r="L81" s="2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4">
        <v>15.0</v>
      </c>
      <c r="B82" s="15" t="s">
        <v>429</v>
      </c>
      <c r="C82" s="15" t="s">
        <v>267</v>
      </c>
      <c r="D82" s="16">
        <v>32641.0</v>
      </c>
      <c r="E82" s="17">
        <f t="shared" si="13"/>
        <v>33</v>
      </c>
      <c r="F82" s="14" t="s">
        <v>28</v>
      </c>
      <c r="G82" s="19" t="s">
        <v>19</v>
      </c>
      <c r="H82" s="14">
        <v>58.0</v>
      </c>
      <c r="I82" s="20">
        <v>0.028645833333333332</v>
      </c>
      <c r="J82" s="29">
        <f t="shared" si="14"/>
        <v>0.01219907407</v>
      </c>
      <c r="K82" s="21">
        <f t="shared" si="15"/>
        <v>0.005729166667</v>
      </c>
      <c r="L82" s="2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4">
        <v>16.0</v>
      </c>
      <c r="B83" s="15" t="s">
        <v>132</v>
      </c>
      <c r="C83" s="15" t="s">
        <v>27</v>
      </c>
      <c r="D83" s="16">
        <v>23443.0</v>
      </c>
      <c r="E83" s="17">
        <f t="shared" si="13"/>
        <v>59</v>
      </c>
      <c r="F83" s="14" t="s">
        <v>133</v>
      </c>
      <c r="G83" s="19" t="s">
        <v>19</v>
      </c>
      <c r="H83" s="14">
        <v>69.0</v>
      </c>
      <c r="I83" s="20">
        <v>0.028912037037037038</v>
      </c>
      <c r="J83" s="29">
        <f t="shared" si="14"/>
        <v>0.01246527778</v>
      </c>
      <c r="K83" s="21">
        <f t="shared" si="15"/>
        <v>0.005782407407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>
        <v>17.0</v>
      </c>
      <c r="B84" s="15" t="s">
        <v>430</v>
      </c>
      <c r="C84" s="15" t="s">
        <v>79</v>
      </c>
      <c r="D84" s="16">
        <v>31570.0</v>
      </c>
      <c r="E84" s="17">
        <f t="shared" si="13"/>
        <v>36</v>
      </c>
      <c r="F84" s="14" t="s">
        <v>23</v>
      </c>
      <c r="G84" s="19" t="s">
        <v>19</v>
      </c>
      <c r="H84" s="14">
        <v>80.0</v>
      </c>
      <c r="I84" s="20">
        <v>0.03181712962962963</v>
      </c>
      <c r="J84" s="29">
        <f t="shared" si="14"/>
        <v>0.01537037037</v>
      </c>
      <c r="K84" s="21">
        <f t="shared" si="15"/>
        <v>0.006363425926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3" t="s">
        <v>43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4">
        <v>1.0</v>
      </c>
      <c r="B86" s="15" t="s">
        <v>285</v>
      </c>
      <c r="C86" s="15" t="s">
        <v>103</v>
      </c>
      <c r="D86" s="16">
        <v>38521.0</v>
      </c>
      <c r="E86" s="17">
        <f t="shared" ref="E86:E95" si="16">DATEDIF(D86,"16.04.2023","y")</f>
        <v>17</v>
      </c>
      <c r="F86" s="18" t="s">
        <v>239</v>
      </c>
      <c r="G86" s="19" t="s">
        <v>24</v>
      </c>
      <c r="H86" s="14">
        <v>74.0</v>
      </c>
      <c r="I86" s="20">
        <v>0.018761574074074073</v>
      </c>
      <c r="J86" s="20">
        <f t="shared" ref="J86:J95" si="17">I86-$I$86</f>
        <v>0</v>
      </c>
      <c r="K86" s="21">
        <f t="shared" ref="K86:K95" si="18">I86/5</f>
        <v>0.003752314815</v>
      </c>
      <c r="L86" s="22" t="s">
        <v>20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4">
        <v>2.0</v>
      </c>
      <c r="B87" s="15" t="s">
        <v>431</v>
      </c>
      <c r="C87" s="15" t="s">
        <v>45</v>
      </c>
      <c r="D87" s="16">
        <v>30680.0</v>
      </c>
      <c r="E87" s="17">
        <f t="shared" si="16"/>
        <v>39</v>
      </c>
      <c r="F87" s="18" t="s">
        <v>46</v>
      </c>
      <c r="G87" s="19" t="s">
        <v>24</v>
      </c>
      <c r="H87" s="14">
        <v>77.0</v>
      </c>
      <c r="I87" s="20">
        <v>0.020648148148148148</v>
      </c>
      <c r="J87" s="20">
        <f t="shared" si="17"/>
        <v>0.001886574074</v>
      </c>
      <c r="K87" s="21">
        <f t="shared" si="18"/>
        <v>0.00412962963</v>
      </c>
      <c r="L87" s="23" t="s">
        <v>25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4">
        <v>3.0</v>
      </c>
      <c r="B88" s="15" t="s">
        <v>432</v>
      </c>
      <c r="C88" s="15" t="s">
        <v>200</v>
      </c>
      <c r="D88" s="16">
        <v>31436.0</v>
      </c>
      <c r="E88" s="17">
        <f t="shared" si="16"/>
        <v>37</v>
      </c>
      <c r="F88" s="18" t="s">
        <v>46</v>
      </c>
      <c r="G88" s="19" t="s">
        <v>24</v>
      </c>
      <c r="H88" s="14">
        <v>68.0</v>
      </c>
      <c r="I88" s="20">
        <v>0.021157407407407406</v>
      </c>
      <c r="J88" s="20">
        <f t="shared" si="17"/>
        <v>0.002395833333</v>
      </c>
      <c r="K88" s="21">
        <f t="shared" si="18"/>
        <v>0.004231481481</v>
      </c>
      <c r="L88" s="24" t="s">
        <v>29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4">
        <v>4.0</v>
      </c>
      <c r="B89" s="15" t="s">
        <v>433</v>
      </c>
      <c r="C89" s="15" t="s">
        <v>45</v>
      </c>
      <c r="D89" s="16">
        <v>25816.0</v>
      </c>
      <c r="E89" s="17">
        <f t="shared" si="16"/>
        <v>52</v>
      </c>
      <c r="F89" s="18" t="s">
        <v>297</v>
      </c>
      <c r="G89" s="19" t="s">
        <v>24</v>
      </c>
      <c r="H89" s="14">
        <v>59.0</v>
      </c>
      <c r="I89" s="20">
        <v>0.02806712962962963</v>
      </c>
      <c r="J89" s="20">
        <f t="shared" si="17"/>
        <v>0.009305555556</v>
      </c>
      <c r="K89" s="21">
        <f t="shared" si="18"/>
        <v>0.005613425926</v>
      </c>
      <c r="L89" s="25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4">
        <v>5.0</v>
      </c>
      <c r="B90" s="15" t="s">
        <v>434</v>
      </c>
      <c r="C90" s="15" t="s">
        <v>196</v>
      </c>
      <c r="D90" s="16">
        <v>28106.0</v>
      </c>
      <c r="E90" s="17">
        <f t="shared" si="16"/>
        <v>46</v>
      </c>
      <c r="F90" s="18" t="s">
        <v>99</v>
      </c>
      <c r="G90" s="19" t="s">
        <v>24</v>
      </c>
      <c r="H90" s="14">
        <v>76.0</v>
      </c>
      <c r="I90" s="20">
        <v>0.028113425925925927</v>
      </c>
      <c r="J90" s="20">
        <f t="shared" si="17"/>
        <v>0.009351851852</v>
      </c>
      <c r="K90" s="21">
        <f t="shared" si="18"/>
        <v>0.005622685185</v>
      </c>
      <c r="L90" s="25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4">
        <v>6.0</v>
      </c>
      <c r="B91" s="15" t="s">
        <v>435</v>
      </c>
      <c r="C91" s="15" t="s">
        <v>196</v>
      </c>
      <c r="D91" s="16">
        <v>31475.0</v>
      </c>
      <c r="E91" s="17">
        <f t="shared" si="16"/>
        <v>37</v>
      </c>
      <c r="F91" s="18" t="s">
        <v>46</v>
      </c>
      <c r="G91" s="19" t="s">
        <v>19</v>
      </c>
      <c r="H91" s="14">
        <v>56.0</v>
      </c>
      <c r="I91" s="20">
        <v>0.028483796296296295</v>
      </c>
      <c r="J91" s="20">
        <f t="shared" si="17"/>
        <v>0.009722222222</v>
      </c>
      <c r="K91" s="21">
        <f t="shared" si="18"/>
        <v>0.005696759259</v>
      </c>
      <c r="L91" s="25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4">
        <v>7.0</v>
      </c>
      <c r="B92" s="15" t="s">
        <v>144</v>
      </c>
      <c r="C92" s="15" t="s">
        <v>103</v>
      </c>
      <c r="D92" s="16">
        <v>30229.0</v>
      </c>
      <c r="E92" s="17">
        <f t="shared" si="16"/>
        <v>40</v>
      </c>
      <c r="F92" s="18" t="s">
        <v>52</v>
      </c>
      <c r="G92" s="19" t="s">
        <v>19</v>
      </c>
      <c r="H92" s="14">
        <v>63.0</v>
      </c>
      <c r="I92" s="20">
        <v>0.028599537037037038</v>
      </c>
      <c r="J92" s="20">
        <f t="shared" si="17"/>
        <v>0.009837962963</v>
      </c>
      <c r="K92" s="21">
        <f t="shared" si="18"/>
        <v>0.005719907407</v>
      </c>
      <c r="L92" s="2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4">
        <v>8.0</v>
      </c>
      <c r="B93" s="15" t="s">
        <v>142</v>
      </c>
      <c r="C93" s="15" t="s">
        <v>109</v>
      </c>
      <c r="D93" s="16">
        <v>28541.0</v>
      </c>
      <c r="E93" s="17">
        <f t="shared" si="16"/>
        <v>45</v>
      </c>
      <c r="F93" s="18" t="s">
        <v>99</v>
      </c>
      <c r="G93" s="19" t="s">
        <v>19</v>
      </c>
      <c r="H93" s="14">
        <v>53.0</v>
      </c>
      <c r="I93" s="20">
        <v>0.030659722222222224</v>
      </c>
      <c r="J93" s="20">
        <f t="shared" si="17"/>
        <v>0.01189814815</v>
      </c>
      <c r="K93" s="21">
        <f t="shared" si="18"/>
        <v>0.006131944444</v>
      </c>
      <c r="L93" s="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4">
        <v>9.0</v>
      </c>
      <c r="B94" s="15" t="s">
        <v>145</v>
      </c>
      <c r="C94" s="15" t="s">
        <v>45</v>
      </c>
      <c r="D94" s="16">
        <v>30851.0</v>
      </c>
      <c r="E94" s="17">
        <f t="shared" si="16"/>
        <v>38</v>
      </c>
      <c r="F94" s="18" t="s">
        <v>46</v>
      </c>
      <c r="G94" s="19" t="s">
        <v>19</v>
      </c>
      <c r="H94" s="14">
        <v>55.0</v>
      </c>
      <c r="I94" s="20">
        <v>0.03625</v>
      </c>
      <c r="J94" s="20">
        <f t="shared" si="17"/>
        <v>0.01748842593</v>
      </c>
      <c r="K94" s="21">
        <f t="shared" si="18"/>
        <v>0.00725</v>
      </c>
      <c r="L94" s="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4">
        <v>10.0</v>
      </c>
      <c r="B95" s="15" t="s">
        <v>436</v>
      </c>
      <c r="C95" s="15" t="s">
        <v>437</v>
      </c>
      <c r="D95" s="16">
        <v>29443.0</v>
      </c>
      <c r="E95" s="17">
        <f t="shared" si="16"/>
        <v>42</v>
      </c>
      <c r="F95" s="45" t="s">
        <v>52</v>
      </c>
      <c r="G95" s="19" t="s">
        <v>24</v>
      </c>
      <c r="H95" s="14">
        <v>64.0</v>
      </c>
      <c r="I95" s="20">
        <v>0.03625</v>
      </c>
      <c r="J95" s="20">
        <f t="shared" si="17"/>
        <v>0.01748842593</v>
      </c>
      <c r="K95" s="21">
        <f t="shared" si="18"/>
        <v>0.00725</v>
      </c>
      <c r="L95" s="2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3" t="s">
        <v>438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5" t="s">
        <v>1</v>
      </c>
      <c r="B98" s="7" t="s">
        <v>2</v>
      </c>
      <c r="C98" s="2"/>
      <c r="D98" s="2"/>
      <c r="E98" s="2"/>
      <c r="F98" s="2"/>
      <c r="G98" s="3"/>
      <c r="H98" s="5" t="s">
        <v>3</v>
      </c>
      <c r="I98" s="7" t="s">
        <v>4</v>
      </c>
      <c r="J98" s="2"/>
      <c r="K98" s="8"/>
      <c r="L98" s="5" t="s">
        <v>5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9"/>
      <c r="B99" s="10" t="s">
        <v>6</v>
      </c>
      <c r="C99" s="11" t="s">
        <v>7</v>
      </c>
      <c r="D99" s="12" t="s">
        <v>8</v>
      </c>
      <c r="E99" s="11" t="s">
        <v>9</v>
      </c>
      <c r="F99" s="11" t="s">
        <v>10</v>
      </c>
      <c r="G99" s="10" t="s">
        <v>11</v>
      </c>
      <c r="H99" s="9"/>
      <c r="I99" s="10" t="s">
        <v>12</v>
      </c>
      <c r="J99" s="10" t="s">
        <v>13</v>
      </c>
      <c r="K99" s="10" t="s">
        <v>14</v>
      </c>
      <c r="L99" s="9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0" t="s">
        <v>149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4">
        <v>1.0</v>
      </c>
      <c r="B101" s="15" t="s">
        <v>135</v>
      </c>
      <c r="C101" s="15" t="s">
        <v>383</v>
      </c>
      <c r="D101" s="16">
        <v>40555.0</v>
      </c>
      <c r="E101" s="17">
        <f>DATEDIF(D101,"16.04.2023","y")</f>
        <v>12</v>
      </c>
      <c r="F101" s="14" t="s">
        <v>153</v>
      </c>
      <c r="G101" s="19" t="s">
        <v>24</v>
      </c>
      <c r="H101" s="14">
        <v>21.0</v>
      </c>
      <c r="I101" s="20">
        <v>0.011539351851851851</v>
      </c>
      <c r="J101" s="20">
        <f>I101-$I$101</f>
        <v>0</v>
      </c>
      <c r="K101" s="21">
        <f>I101/2</f>
        <v>0.005769675926</v>
      </c>
      <c r="L101" s="22" t="s">
        <v>20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3" t="s">
        <v>439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5" t="s">
        <v>1</v>
      </c>
      <c r="B104" s="7" t="s">
        <v>2</v>
      </c>
      <c r="C104" s="2"/>
      <c r="D104" s="2"/>
      <c r="E104" s="2"/>
      <c r="F104" s="2"/>
      <c r="G104" s="3"/>
      <c r="H104" s="5" t="s">
        <v>3</v>
      </c>
      <c r="I104" s="7" t="s">
        <v>4</v>
      </c>
      <c r="J104" s="2"/>
      <c r="K104" s="8"/>
      <c r="L104" s="5" t="s">
        <v>5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9"/>
      <c r="B105" s="10" t="s">
        <v>6</v>
      </c>
      <c r="C105" s="11" t="s">
        <v>7</v>
      </c>
      <c r="D105" s="12" t="s">
        <v>8</v>
      </c>
      <c r="E105" s="11" t="s">
        <v>9</v>
      </c>
      <c r="F105" s="11" t="s">
        <v>10</v>
      </c>
      <c r="G105" s="10" t="s">
        <v>11</v>
      </c>
      <c r="H105" s="9"/>
      <c r="I105" s="10" t="s">
        <v>12</v>
      </c>
      <c r="J105" s="10" t="s">
        <v>13</v>
      </c>
      <c r="K105" s="10" t="s">
        <v>14</v>
      </c>
      <c r="L105" s="9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3" t="s">
        <v>155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4">
        <v>1.0</v>
      </c>
      <c r="B107" s="15" t="s">
        <v>440</v>
      </c>
      <c r="C107" s="15" t="s">
        <v>75</v>
      </c>
      <c r="D107" s="16">
        <v>42013.0</v>
      </c>
      <c r="E107" s="17">
        <f t="shared" ref="E107:E110" si="19">DATEDIF(D107,"16.04.2023","y")</f>
        <v>8</v>
      </c>
      <c r="F107" s="45" t="s">
        <v>151</v>
      </c>
      <c r="G107" s="19" t="s">
        <v>24</v>
      </c>
      <c r="H107" s="14">
        <v>1.0</v>
      </c>
      <c r="I107" s="20">
        <v>0.003553240740740741</v>
      </c>
      <c r="J107" s="20">
        <f t="shared" ref="J107:J110" si="20">I107-$I$107</f>
        <v>0</v>
      </c>
      <c r="K107" s="21">
        <f t="shared" ref="K107:K110" si="21">I107/1</f>
        <v>0.003553240741</v>
      </c>
      <c r="L107" s="22" t="s">
        <v>20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4">
        <v>2.0</v>
      </c>
      <c r="B108" s="15" t="s">
        <v>306</v>
      </c>
      <c r="C108" s="15" t="s">
        <v>35</v>
      </c>
      <c r="D108" s="16">
        <v>41491.0</v>
      </c>
      <c r="E108" s="17">
        <f t="shared" si="19"/>
        <v>9</v>
      </c>
      <c r="F108" s="45" t="s">
        <v>151</v>
      </c>
      <c r="G108" s="19" t="s">
        <v>24</v>
      </c>
      <c r="H108" s="14">
        <v>2.0</v>
      </c>
      <c r="I108" s="20">
        <v>0.003564814814814815</v>
      </c>
      <c r="J108" s="20">
        <f t="shared" si="20"/>
        <v>0.00001157407407</v>
      </c>
      <c r="K108" s="21">
        <f t="shared" si="21"/>
        <v>0.003564814815</v>
      </c>
      <c r="L108" s="23" t="s">
        <v>25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4">
        <v>3.0</v>
      </c>
      <c r="B109" s="15" t="s">
        <v>73</v>
      </c>
      <c r="C109" s="15" t="s">
        <v>156</v>
      </c>
      <c r="D109" s="16">
        <v>41600.0</v>
      </c>
      <c r="E109" s="17">
        <f t="shared" si="19"/>
        <v>9</v>
      </c>
      <c r="F109" s="45" t="s">
        <v>151</v>
      </c>
      <c r="G109" s="19" t="s">
        <v>24</v>
      </c>
      <c r="H109" s="14">
        <v>3.0</v>
      </c>
      <c r="I109" s="20">
        <v>0.004189814814814815</v>
      </c>
      <c r="J109" s="20">
        <f t="shared" si="20"/>
        <v>0.0006365740741</v>
      </c>
      <c r="K109" s="21">
        <f t="shared" si="21"/>
        <v>0.004189814815</v>
      </c>
      <c r="L109" s="24" t="s">
        <v>29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4">
        <v>4.0</v>
      </c>
      <c r="B110" s="15" t="s">
        <v>441</v>
      </c>
      <c r="C110" s="15" t="s">
        <v>383</v>
      </c>
      <c r="D110" s="16">
        <v>42651.0</v>
      </c>
      <c r="E110" s="17">
        <f t="shared" si="19"/>
        <v>6</v>
      </c>
      <c r="F110" s="45" t="s">
        <v>151</v>
      </c>
      <c r="G110" s="19" t="s">
        <v>19</v>
      </c>
      <c r="H110" s="14">
        <v>4.0</v>
      </c>
      <c r="I110" s="48">
        <v>0.004293981481481481</v>
      </c>
      <c r="J110" s="20">
        <f t="shared" si="20"/>
        <v>0.0007407407407</v>
      </c>
      <c r="K110" s="21">
        <f t="shared" si="21"/>
        <v>0.004293981481</v>
      </c>
      <c r="L110" s="25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1"/>
      <c r="B269" s="4"/>
      <c r="C269" s="4"/>
      <c r="D269" s="42"/>
      <c r="E269" s="4"/>
      <c r="F269" s="4"/>
      <c r="G269" s="4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1"/>
      <c r="B270" s="4"/>
      <c r="C270" s="4"/>
      <c r="D270" s="42"/>
      <c r="E270" s="4"/>
      <c r="F270" s="4"/>
      <c r="G270" s="4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1"/>
      <c r="B271" s="4"/>
      <c r="C271" s="4"/>
      <c r="D271" s="42"/>
      <c r="E271" s="4"/>
      <c r="F271" s="4"/>
      <c r="G271" s="4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1"/>
      <c r="B272" s="4"/>
      <c r="C272" s="4"/>
      <c r="D272" s="42"/>
      <c r="E272" s="4"/>
      <c r="F272" s="4"/>
      <c r="G272" s="4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1"/>
      <c r="B273" s="4"/>
      <c r="C273" s="4"/>
      <c r="D273" s="42"/>
      <c r="E273" s="4"/>
      <c r="F273" s="4"/>
      <c r="G273" s="4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1"/>
      <c r="B274" s="4"/>
      <c r="C274" s="4"/>
      <c r="D274" s="42"/>
      <c r="E274" s="4"/>
      <c r="F274" s="4"/>
      <c r="G274" s="4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1"/>
      <c r="B275" s="4"/>
      <c r="C275" s="4"/>
      <c r="D275" s="42"/>
      <c r="E275" s="4"/>
      <c r="F275" s="4"/>
      <c r="G275" s="4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1"/>
      <c r="B276" s="4"/>
      <c r="C276" s="4"/>
      <c r="D276" s="42"/>
      <c r="E276" s="4"/>
      <c r="F276" s="4"/>
      <c r="G276" s="4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1"/>
      <c r="B277" s="4"/>
      <c r="C277" s="4"/>
      <c r="D277" s="42"/>
      <c r="E277" s="4"/>
      <c r="F277" s="4"/>
      <c r="G277" s="4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1"/>
      <c r="B278" s="4"/>
      <c r="C278" s="4"/>
      <c r="D278" s="42"/>
      <c r="E278" s="4"/>
      <c r="F278" s="4"/>
      <c r="G278" s="4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1"/>
      <c r="B279" s="4"/>
      <c r="C279" s="4"/>
      <c r="D279" s="42"/>
      <c r="E279" s="4"/>
      <c r="F279" s="4"/>
      <c r="G279" s="4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1"/>
      <c r="B280" s="4"/>
      <c r="C280" s="4"/>
      <c r="D280" s="42"/>
      <c r="E280" s="4"/>
      <c r="F280" s="4"/>
      <c r="G280" s="4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1"/>
      <c r="B281" s="4"/>
      <c r="C281" s="4"/>
      <c r="D281" s="42"/>
      <c r="E281" s="4"/>
      <c r="F281" s="4"/>
      <c r="G281" s="4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1"/>
      <c r="B282" s="4"/>
      <c r="C282" s="4"/>
      <c r="D282" s="42"/>
      <c r="E282" s="4"/>
      <c r="F282" s="4"/>
      <c r="G282" s="4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1"/>
      <c r="B283" s="4"/>
      <c r="C283" s="4"/>
      <c r="D283" s="42"/>
      <c r="E283" s="4"/>
      <c r="F283" s="4"/>
      <c r="G283" s="4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1"/>
      <c r="B284" s="4"/>
      <c r="C284" s="4"/>
      <c r="D284" s="42"/>
      <c r="E284" s="4"/>
      <c r="F284" s="4"/>
      <c r="G284" s="4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1"/>
      <c r="B285" s="4"/>
      <c r="C285" s="4"/>
      <c r="D285" s="42"/>
      <c r="E285" s="4"/>
      <c r="F285" s="4"/>
      <c r="G285" s="4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1"/>
      <c r="B286" s="4"/>
      <c r="C286" s="4"/>
      <c r="D286" s="42"/>
      <c r="E286" s="4"/>
      <c r="F286" s="4"/>
      <c r="G286" s="4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1"/>
      <c r="B287" s="4"/>
      <c r="C287" s="4"/>
      <c r="D287" s="42"/>
      <c r="E287" s="4"/>
      <c r="F287" s="4"/>
      <c r="G287" s="4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1"/>
      <c r="B288" s="4"/>
      <c r="C288" s="4"/>
      <c r="D288" s="42"/>
      <c r="E288" s="4"/>
      <c r="F288" s="4"/>
      <c r="G288" s="4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1"/>
      <c r="B289" s="4"/>
      <c r="C289" s="4"/>
      <c r="D289" s="42"/>
      <c r="E289" s="4"/>
      <c r="F289" s="4"/>
      <c r="G289" s="4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1"/>
      <c r="B290" s="4"/>
      <c r="C290" s="4"/>
      <c r="D290" s="42"/>
      <c r="E290" s="4"/>
      <c r="F290" s="4"/>
      <c r="G290" s="4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1"/>
      <c r="B291" s="4"/>
      <c r="C291" s="4"/>
      <c r="D291" s="42"/>
      <c r="E291" s="4"/>
      <c r="F291" s="4"/>
      <c r="G291" s="4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1"/>
      <c r="B292" s="4"/>
      <c r="C292" s="4"/>
      <c r="D292" s="42"/>
      <c r="E292" s="4"/>
      <c r="F292" s="4"/>
      <c r="G292" s="4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1"/>
      <c r="B293" s="4"/>
      <c r="C293" s="4"/>
      <c r="D293" s="42"/>
      <c r="E293" s="4"/>
      <c r="F293" s="4"/>
      <c r="G293" s="4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1"/>
      <c r="B294" s="4"/>
      <c r="C294" s="4"/>
      <c r="D294" s="42"/>
      <c r="E294" s="4"/>
      <c r="F294" s="4"/>
      <c r="G294" s="4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1"/>
      <c r="B295" s="4"/>
      <c r="C295" s="4"/>
      <c r="D295" s="42"/>
      <c r="E295" s="4"/>
      <c r="F295" s="4"/>
      <c r="G295" s="4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1"/>
      <c r="B296" s="4"/>
      <c r="C296" s="4"/>
      <c r="D296" s="42"/>
      <c r="E296" s="4"/>
      <c r="F296" s="4"/>
      <c r="G296" s="4"/>
      <c r="H296" s="41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1"/>
      <c r="B297" s="4"/>
      <c r="C297" s="4"/>
      <c r="D297" s="42"/>
      <c r="E297" s="4"/>
      <c r="F297" s="4"/>
      <c r="G297" s="4"/>
      <c r="H297" s="41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1"/>
      <c r="B298" s="4"/>
      <c r="C298" s="4"/>
      <c r="D298" s="42"/>
      <c r="E298" s="4"/>
      <c r="F298" s="4"/>
      <c r="G298" s="4"/>
      <c r="H298" s="41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1"/>
      <c r="B299" s="4"/>
      <c r="C299" s="4"/>
      <c r="D299" s="42"/>
      <c r="E299" s="4"/>
      <c r="F299" s="4"/>
      <c r="G299" s="4"/>
      <c r="H299" s="41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1"/>
      <c r="B300" s="4"/>
      <c r="C300" s="4"/>
      <c r="D300" s="42"/>
      <c r="E300" s="4"/>
      <c r="F300" s="4"/>
      <c r="G300" s="4"/>
      <c r="H300" s="41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1"/>
      <c r="B301" s="4"/>
      <c r="C301" s="4"/>
      <c r="D301" s="42"/>
      <c r="E301" s="4"/>
      <c r="F301" s="4"/>
      <c r="G301" s="4"/>
      <c r="H301" s="41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1"/>
      <c r="B302" s="4"/>
      <c r="C302" s="4"/>
      <c r="D302" s="42"/>
      <c r="E302" s="4"/>
      <c r="F302" s="4"/>
      <c r="G302" s="4"/>
      <c r="H302" s="41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1"/>
      <c r="B303" s="4"/>
      <c r="C303" s="4"/>
      <c r="D303" s="42"/>
      <c r="E303" s="4"/>
      <c r="F303" s="4"/>
      <c r="G303" s="4"/>
      <c r="H303" s="41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1"/>
      <c r="B304" s="4"/>
      <c r="C304" s="4"/>
      <c r="D304" s="42"/>
      <c r="E304" s="4"/>
      <c r="F304" s="4"/>
      <c r="G304" s="4"/>
      <c r="H304" s="41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1"/>
      <c r="B305" s="4"/>
      <c r="C305" s="4"/>
      <c r="D305" s="42"/>
      <c r="E305" s="4"/>
      <c r="F305" s="4"/>
      <c r="G305" s="4"/>
      <c r="H305" s="41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1"/>
      <c r="B306" s="4"/>
      <c r="C306" s="4"/>
      <c r="D306" s="42"/>
      <c r="E306" s="4"/>
      <c r="F306" s="4"/>
      <c r="G306" s="4"/>
      <c r="H306" s="41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1"/>
      <c r="B307" s="4"/>
      <c r="C307" s="4"/>
      <c r="D307" s="42"/>
      <c r="E307" s="4"/>
      <c r="F307" s="4"/>
      <c r="G307" s="4"/>
      <c r="H307" s="41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1"/>
      <c r="B308" s="4"/>
      <c r="C308" s="4"/>
      <c r="D308" s="42"/>
      <c r="E308" s="4"/>
      <c r="F308" s="4"/>
      <c r="G308" s="4"/>
      <c r="H308" s="41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1"/>
      <c r="B309" s="4"/>
      <c r="C309" s="4"/>
      <c r="D309" s="42"/>
      <c r="E309" s="4"/>
      <c r="F309" s="4"/>
      <c r="G309" s="4"/>
      <c r="H309" s="41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1"/>
      <c r="B310" s="4"/>
      <c r="C310" s="4"/>
      <c r="D310" s="42"/>
      <c r="E310" s="4"/>
      <c r="F310" s="4"/>
      <c r="G310" s="4"/>
      <c r="H310" s="41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1">
    <mergeCell ref="A1:L1"/>
    <mergeCell ref="A2:A3"/>
    <mergeCell ref="B2:G2"/>
    <mergeCell ref="H2:H3"/>
    <mergeCell ref="I2:K2"/>
    <mergeCell ref="L2:L3"/>
    <mergeCell ref="A4:L4"/>
    <mergeCell ref="A14:L14"/>
    <mergeCell ref="A18:L18"/>
    <mergeCell ref="A19:L19"/>
    <mergeCell ref="A20:A21"/>
    <mergeCell ref="H20:H21"/>
    <mergeCell ref="I20:K20"/>
    <mergeCell ref="L20:L21"/>
    <mergeCell ref="B65:G65"/>
    <mergeCell ref="I65:K65"/>
    <mergeCell ref="B20:G20"/>
    <mergeCell ref="A22:L22"/>
    <mergeCell ref="A48:L48"/>
    <mergeCell ref="A63:L63"/>
    <mergeCell ref="A64:L64"/>
    <mergeCell ref="A65:A66"/>
    <mergeCell ref="H65:H66"/>
    <mergeCell ref="B98:G98"/>
    <mergeCell ref="I98:K98"/>
    <mergeCell ref="L65:L66"/>
    <mergeCell ref="A67:L67"/>
    <mergeCell ref="A85:L85"/>
    <mergeCell ref="A96:L96"/>
    <mergeCell ref="A97:L97"/>
    <mergeCell ref="A98:A99"/>
    <mergeCell ref="H98:H99"/>
    <mergeCell ref="B104:G104"/>
    <mergeCell ref="A106:L106"/>
    <mergeCell ref="L98:L99"/>
    <mergeCell ref="A100:L100"/>
    <mergeCell ref="A103:L103"/>
    <mergeCell ref="A104:A105"/>
    <mergeCell ref="H104:H105"/>
    <mergeCell ref="I104:K104"/>
    <mergeCell ref="L104:L10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442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 t="s">
        <v>443</v>
      </c>
      <c r="B5" s="15" t="s">
        <v>444</v>
      </c>
      <c r="C5" s="15" t="s">
        <v>136</v>
      </c>
      <c r="D5" s="16">
        <v>33920.0</v>
      </c>
      <c r="E5" s="17">
        <f t="shared" ref="E5:E7" si="1">DATEDIF(D5,"09.07.2023","y")</f>
        <v>30</v>
      </c>
      <c r="F5" s="44" t="s">
        <v>28</v>
      </c>
      <c r="G5" s="19" t="s">
        <v>19</v>
      </c>
      <c r="H5" s="14">
        <v>202.0</v>
      </c>
      <c r="I5" s="20">
        <v>0.08340277777777778</v>
      </c>
      <c r="J5" s="49" t="s">
        <v>112</v>
      </c>
      <c r="K5" s="21">
        <f t="shared" ref="K5:K6" si="2">I5/21.6</f>
        <v>0.003861239712</v>
      </c>
      <c r="L5" s="50" t="s">
        <v>445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 t="s">
        <v>443</v>
      </c>
      <c r="B6" s="15" t="s">
        <v>34</v>
      </c>
      <c r="C6" s="15" t="s">
        <v>35</v>
      </c>
      <c r="D6" s="16">
        <v>31681.0</v>
      </c>
      <c r="E6" s="17">
        <f t="shared" si="1"/>
        <v>36</v>
      </c>
      <c r="F6" s="44" t="s">
        <v>23</v>
      </c>
      <c r="G6" s="19" t="s">
        <v>19</v>
      </c>
      <c r="H6" s="14">
        <v>204.0</v>
      </c>
      <c r="I6" s="20">
        <v>0.0833912037037037</v>
      </c>
      <c r="J6" s="49" t="s">
        <v>112</v>
      </c>
      <c r="K6" s="21">
        <f t="shared" si="2"/>
        <v>0.003860703875</v>
      </c>
      <c r="L6" s="50" t="s">
        <v>445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 t="s">
        <v>443</v>
      </c>
      <c r="B7" s="15" t="s">
        <v>446</v>
      </c>
      <c r="C7" s="15" t="s">
        <v>447</v>
      </c>
      <c r="D7" s="16">
        <v>36570.0</v>
      </c>
      <c r="E7" s="17">
        <f t="shared" si="1"/>
        <v>23</v>
      </c>
      <c r="F7" s="44" t="s">
        <v>28</v>
      </c>
      <c r="G7" s="19" t="s">
        <v>19</v>
      </c>
      <c r="H7" s="14">
        <v>205.0</v>
      </c>
      <c r="I7" s="20">
        <v>0.07091435185185185</v>
      </c>
      <c r="J7" s="49" t="s">
        <v>112</v>
      </c>
      <c r="K7" s="21">
        <f>I7/17.9</f>
        <v>0.003961695634</v>
      </c>
      <c r="L7" s="50" t="s">
        <v>448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0" t="s">
        <v>43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 t="s">
        <v>443</v>
      </c>
      <c r="B9" s="15" t="s">
        <v>252</v>
      </c>
      <c r="C9" s="15" t="s">
        <v>96</v>
      </c>
      <c r="D9" s="16">
        <v>31366.0</v>
      </c>
      <c r="E9" s="17">
        <f>DATEDIF(D9,"09.07.2023","y")</f>
        <v>37</v>
      </c>
      <c r="F9" s="18" t="s">
        <v>46</v>
      </c>
      <c r="G9" s="19" t="s">
        <v>24</v>
      </c>
      <c r="H9" s="14">
        <v>206.0</v>
      </c>
      <c r="I9" s="20">
        <v>0.07663194444444445</v>
      </c>
      <c r="J9" s="49" t="s">
        <v>112</v>
      </c>
      <c r="K9" s="21">
        <f>I9/18.49</f>
        <v>0.004144507542</v>
      </c>
      <c r="L9" s="50" t="s">
        <v>449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3" t="s">
        <v>450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5" t="s">
        <v>1</v>
      </c>
      <c r="B12" s="7" t="s">
        <v>2</v>
      </c>
      <c r="C12" s="2"/>
      <c r="D12" s="2"/>
      <c r="E12" s="2"/>
      <c r="F12" s="2"/>
      <c r="G12" s="3"/>
      <c r="H12" s="5" t="s">
        <v>3</v>
      </c>
      <c r="I12" s="7" t="s">
        <v>4</v>
      </c>
      <c r="J12" s="2"/>
      <c r="K12" s="8"/>
      <c r="L12" s="5" t="s">
        <v>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9"/>
      <c r="B13" s="10" t="s">
        <v>6</v>
      </c>
      <c r="C13" s="11" t="s">
        <v>7</v>
      </c>
      <c r="D13" s="12" t="s">
        <v>8</v>
      </c>
      <c r="E13" s="11" t="s">
        <v>9</v>
      </c>
      <c r="F13" s="11" t="s">
        <v>10</v>
      </c>
      <c r="G13" s="10" t="s">
        <v>11</v>
      </c>
      <c r="H13" s="9"/>
      <c r="I13" s="10" t="s">
        <v>12</v>
      </c>
      <c r="J13" s="10" t="s">
        <v>13</v>
      </c>
      <c r="K13" s="10" t="s">
        <v>14</v>
      </c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3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4">
        <v>1.0</v>
      </c>
      <c r="B15" s="15" t="s">
        <v>451</v>
      </c>
      <c r="C15" s="15" t="s">
        <v>59</v>
      </c>
      <c r="D15" s="16">
        <v>31057.0</v>
      </c>
      <c r="E15" s="17">
        <f t="shared" ref="E15:E34" si="3">DATEDIF(D15,"09.07.2023","y")</f>
        <v>38</v>
      </c>
      <c r="F15" s="44" t="s">
        <v>23</v>
      </c>
      <c r="G15" s="19" t="s">
        <v>19</v>
      </c>
      <c r="H15" s="14">
        <v>119.0</v>
      </c>
      <c r="I15" s="20">
        <v>0.026898148148148147</v>
      </c>
      <c r="J15" s="29">
        <f t="shared" ref="J15:J34" si="4">I15-$I$15</f>
        <v>0</v>
      </c>
      <c r="K15" s="30">
        <f t="shared" ref="K15:K34" si="5">I15/10.75</f>
        <v>0.002502153316</v>
      </c>
      <c r="L15" s="22" t="s">
        <v>20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>
        <v>4.0</v>
      </c>
      <c r="B16" s="15" t="s">
        <v>26</v>
      </c>
      <c r="C16" s="15" t="s">
        <v>27</v>
      </c>
      <c r="D16" s="16">
        <v>33417.0</v>
      </c>
      <c r="E16" s="17">
        <f t="shared" si="3"/>
        <v>32</v>
      </c>
      <c r="F16" s="44" t="s">
        <v>28</v>
      </c>
      <c r="G16" s="19" t="s">
        <v>24</v>
      </c>
      <c r="H16" s="14">
        <v>102.0</v>
      </c>
      <c r="I16" s="20">
        <v>0.031643518518518515</v>
      </c>
      <c r="J16" s="29">
        <f t="shared" si="4"/>
        <v>0.00474537037</v>
      </c>
      <c r="K16" s="30">
        <f t="shared" si="5"/>
        <v>0.002943583118</v>
      </c>
      <c r="L16" s="23" t="s">
        <v>25</v>
      </c>
      <c r="M16" s="51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>
        <v>5.0</v>
      </c>
      <c r="B17" s="15" t="s">
        <v>342</v>
      </c>
      <c r="C17" s="15" t="s">
        <v>33</v>
      </c>
      <c r="D17" s="16">
        <v>29379.0</v>
      </c>
      <c r="E17" s="17">
        <f t="shared" si="3"/>
        <v>43</v>
      </c>
      <c r="F17" s="44" t="s">
        <v>18</v>
      </c>
      <c r="G17" s="19" t="s">
        <v>24</v>
      </c>
      <c r="H17" s="14">
        <v>117.0</v>
      </c>
      <c r="I17" s="20">
        <v>0.034513888888888886</v>
      </c>
      <c r="J17" s="29">
        <f t="shared" si="4"/>
        <v>0.007615740741</v>
      </c>
      <c r="K17" s="30">
        <f t="shared" si="5"/>
        <v>0.003210594315</v>
      </c>
      <c r="L17" s="24" t="s">
        <v>29</v>
      </c>
      <c r="M17" s="51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>
        <v>2.0</v>
      </c>
      <c r="B18" s="15" t="s">
        <v>89</v>
      </c>
      <c r="C18" s="15" t="s">
        <v>59</v>
      </c>
      <c r="D18" s="16">
        <v>33510.0</v>
      </c>
      <c r="E18" s="17">
        <f t="shared" si="3"/>
        <v>31</v>
      </c>
      <c r="F18" s="44" t="s">
        <v>28</v>
      </c>
      <c r="G18" s="19" t="s">
        <v>19</v>
      </c>
      <c r="H18" s="14">
        <v>103.0</v>
      </c>
      <c r="I18" s="20">
        <v>0.03511574074074074</v>
      </c>
      <c r="J18" s="29">
        <f t="shared" si="4"/>
        <v>0.008217592593</v>
      </c>
      <c r="K18" s="30">
        <f t="shared" si="5"/>
        <v>0.003266580534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>
        <v>3.0</v>
      </c>
      <c r="B19" s="15" t="s">
        <v>452</v>
      </c>
      <c r="C19" s="15" t="s">
        <v>41</v>
      </c>
      <c r="D19" s="16">
        <v>30673.0</v>
      </c>
      <c r="E19" s="17">
        <f t="shared" si="3"/>
        <v>39</v>
      </c>
      <c r="F19" s="44" t="s">
        <v>23</v>
      </c>
      <c r="G19" s="19" t="s">
        <v>24</v>
      </c>
      <c r="H19" s="14">
        <v>128.0</v>
      </c>
      <c r="I19" s="20">
        <v>0.03585648148148148</v>
      </c>
      <c r="J19" s="29">
        <f t="shared" si="4"/>
        <v>0.008958333333</v>
      </c>
      <c r="K19" s="30">
        <f t="shared" si="5"/>
        <v>0.003335486649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>
        <v>6.0</v>
      </c>
      <c r="B20" s="15" t="s">
        <v>453</v>
      </c>
      <c r="C20" s="15" t="s">
        <v>65</v>
      </c>
      <c r="D20" s="16">
        <v>29032.0</v>
      </c>
      <c r="E20" s="17">
        <f t="shared" si="3"/>
        <v>44</v>
      </c>
      <c r="F20" s="44" t="s">
        <v>18</v>
      </c>
      <c r="G20" s="19" t="s">
        <v>24</v>
      </c>
      <c r="H20" s="14">
        <v>118.0</v>
      </c>
      <c r="I20" s="20">
        <v>0.03484953703703704</v>
      </c>
      <c r="J20" s="29">
        <f t="shared" si="4"/>
        <v>0.007951388889</v>
      </c>
      <c r="K20" s="30">
        <f t="shared" si="5"/>
        <v>0.003241817399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>
        <v>7.0</v>
      </c>
      <c r="B21" s="15" t="s">
        <v>454</v>
      </c>
      <c r="C21" s="15" t="s">
        <v>79</v>
      </c>
      <c r="D21" s="16">
        <v>31822.0</v>
      </c>
      <c r="E21" s="17">
        <f t="shared" si="3"/>
        <v>36</v>
      </c>
      <c r="F21" s="44" t="s">
        <v>23</v>
      </c>
      <c r="G21" s="19" t="s">
        <v>24</v>
      </c>
      <c r="H21" s="14">
        <v>122.0</v>
      </c>
      <c r="I21" s="20">
        <v>0.03525462962962963</v>
      </c>
      <c r="J21" s="29">
        <f t="shared" si="4"/>
        <v>0.008356481481</v>
      </c>
      <c r="K21" s="30">
        <f t="shared" si="5"/>
        <v>0.003279500431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>
        <v>8.0</v>
      </c>
      <c r="B22" s="15" t="s">
        <v>455</v>
      </c>
      <c r="C22" s="15" t="s">
        <v>232</v>
      </c>
      <c r="D22" s="16">
        <v>30087.0</v>
      </c>
      <c r="E22" s="17">
        <f t="shared" si="3"/>
        <v>41</v>
      </c>
      <c r="F22" s="44" t="s">
        <v>18</v>
      </c>
      <c r="G22" s="19" t="s">
        <v>330</v>
      </c>
      <c r="H22" s="14">
        <v>111.0</v>
      </c>
      <c r="I22" s="20">
        <v>0.03530092592592592</v>
      </c>
      <c r="J22" s="29">
        <f t="shared" si="4"/>
        <v>0.008402777778</v>
      </c>
      <c r="K22" s="30">
        <f t="shared" si="5"/>
        <v>0.003283807063</v>
      </c>
      <c r="L22" s="2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9.0</v>
      </c>
      <c r="B23" s="15" t="s">
        <v>456</v>
      </c>
      <c r="C23" s="15" t="s">
        <v>35</v>
      </c>
      <c r="D23" s="16">
        <v>32646.0</v>
      </c>
      <c r="E23" s="17">
        <f t="shared" si="3"/>
        <v>34</v>
      </c>
      <c r="F23" s="44" t="s">
        <v>28</v>
      </c>
      <c r="G23" s="19" t="s">
        <v>24</v>
      </c>
      <c r="H23" s="14">
        <v>110.0</v>
      </c>
      <c r="I23" s="20">
        <v>0.036724537037037035</v>
      </c>
      <c r="J23" s="29">
        <f t="shared" si="4"/>
        <v>0.009826388889</v>
      </c>
      <c r="K23" s="30">
        <f t="shared" si="5"/>
        <v>0.003416236003</v>
      </c>
      <c r="L23" s="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10.0</v>
      </c>
      <c r="B24" s="15" t="s">
        <v>457</v>
      </c>
      <c r="C24" s="15" t="s">
        <v>185</v>
      </c>
      <c r="D24" s="16">
        <v>32319.0</v>
      </c>
      <c r="E24" s="17">
        <f t="shared" si="3"/>
        <v>35</v>
      </c>
      <c r="F24" s="44" t="s">
        <v>23</v>
      </c>
      <c r="G24" s="19" t="s">
        <v>24</v>
      </c>
      <c r="H24" s="14">
        <v>105.0</v>
      </c>
      <c r="I24" s="20">
        <v>0.039050925925925926</v>
      </c>
      <c r="J24" s="29">
        <f t="shared" si="4"/>
        <v>0.01215277778</v>
      </c>
      <c r="K24" s="30">
        <f t="shared" si="5"/>
        <v>0.003632644272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11.0</v>
      </c>
      <c r="B25" s="15" t="s">
        <v>458</v>
      </c>
      <c r="C25" s="15" t="s">
        <v>192</v>
      </c>
      <c r="D25" s="16">
        <v>31116.0</v>
      </c>
      <c r="E25" s="17">
        <f t="shared" si="3"/>
        <v>38</v>
      </c>
      <c r="F25" s="44" t="s">
        <v>23</v>
      </c>
      <c r="G25" s="19" t="s">
        <v>24</v>
      </c>
      <c r="H25" s="14">
        <v>121.0</v>
      </c>
      <c r="I25" s="20">
        <v>0.040914351851851855</v>
      </c>
      <c r="J25" s="29">
        <f t="shared" si="4"/>
        <v>0.0140162037</v>
      </c>
      <c r="K25" s="30">
        <f t="shared" si="5"/>
        <v>0.003805986219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12.0</v>
      </c>
      <c r="B26" s="15" t="s">
        <v>68</v>
      </c>
      <c r="C26" s="15" t="s">
        <v>69</v>
      </c>
      <c r="D26" s="16">
        <v>33404.0</v>
      </c>
      <c r="E26" s="17">
        <f t="shared" si="3"/>
        <v>32</v>
      </c>
      <c r="F26" s="44" t="s">
        <v>28</v>
      </c>
      <c r="G26" s="19" t="s">
        <v>19</v>
      </c>
      <c r="H26" s="14">
        <v>116.0</v>
      </c>
      <c r="I26" s="20">
        <v>0.04569444444444445</v>
      </c>
      <c r="J26" s="29">
        <f t="shared" si="4"/>
        <v>0.0187962963</v>
      </c>
      <c r="K26" s="30">
        <f t="shared" si="5"/>
        <v>0.004250645995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13.0</v>
      </c>
      <c r="B27" s="15" t="s">
        <v>459</v>
      </c>
      <c r="C27" s="15" t="s">
        <v>77</v>
      </c>
      <c r="D27" s="16">
        <v>34727.0</v>
      </c>
      <c r="E27" s="17">
        <f t="shared" si="3"/>
        <v>28</v>
      </c>
      <c r="F27" s="44" t="s">
        <v>28</v>
      </c>
      <c r="G27" s="19" t="s">
        <v>24</v>
      </c>
      <c r="H27" s="14">
        <v>113.0</v>
      </c>
      <c r="I27" s="20">
        <v>0.04704861111111111</v>
      </c>
      <c r="J27" s="29">
        <f t="shared" si="4"/>
        <v>0.02015046296</v>
      </c>
      <c r="K27" s="30">
        <f t="shared" si="5"/>
        <v>0.004376614987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14.0</v>
      </c>
      <c r="B28" s="15" t="s">
        <v>459</v>
      </c>
      <c r="C28" s="15" t="s">
        <v>460</v>
      </c>
      <c r="D28" s="16">
        <v>36919.0</v>
      </c>
      <c r="E28" s="17">
        <f t="shared" si="3"/>
        <v>22</v>
      </c>
      <c r="F28" s="44" t="s">
        <v>28</v>
      </c>
      <c r="G28" s="19" t="s">
        <v>24</v>
      </c>
      <c r="H28" s="14">
        <v>114.0</v>
      </c>
      <c r="I28" s="20">
        <v>0.047060185185185184</v>
      </c>
      <c r="J28" s="29">
        <f t="shared" si="4"/>
        <v>0.02016203704</v>
      </c>
      <c r="K28" s="30">
        <f t="shared" si="5"/>
        <v>0.004377691645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15.0</v>
      </c>
      <c r="B29" s="15" t="s">
        <v>228</v>
      </c>
      <c r="C29" s="15" t="s">
        <v>79</v>
      </c>
      <c r="D29" s="16">
        <v>34422.0</v>
      </c>
      <c r="E29" s="17">
        <f t="shared" si="3"/>
        <v>29</v>
      </c>
      <c r="F29" s="44" t="s">
        <v>28</v>
      </c>
      <c r="G29" s="19" t="s">
        <v>19</v>
      </c>
      <c r="H29" s="14">
        <v>130.0</v>
      </c>
      <c r="I29" s="20">
        <v>0.0519212962962963</v>
      </c>
      <c r="J29" s="29">
        <f t="shared" si="4"/>
        <v>0.02502314815</v>
      </c>
      <c r="K29" s="30">
        <f t="shared" si="5"/>
        <v>0.004829888028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16.0</v>
      </c>
      <c r="B30" s="15" t="s">
        <v>461</v>
      </c>
      <c r="C30" s="15" t="s">
        <v>460</v>
      </c>
      <c r="D30" s="16">
        <v>28138.0</v>
      </c>
      <c r="E30" s="17">
        <f t="shared" si="3"/>
        <v>46</v>
      </c>
      <c r="F30" s="44" t="s">
        <v>57</v>
      </c>
      <c r="G30" s="19" t="s">
        <v>24</v>
      </c>
      <c r="H30" s="14">
        <v>127.0</v>
      </c>
      <c r="I30" s="20">
        <v>0.053217592592592594</v>
      </c>
      <c r="J30" s="29">
        <f t="shared" si="4"/>
        <v>0.02631944444</v>
      </c>
      <c r="K30" s="30">
        <f t="shared" si="5"/>
        <v>0.00495047373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>
        <v>17.0</v>
      </c>
      <c r="B31" s="15" t="s">
        <v>163</v>
      </c>
      <c r="C31" s="15" t="s">
        <v>164</v>
      </c>
      <c r="D31" s="16">
        <v>30023.0</v>
      </c>
      <c r="E31" s="17">
        <f t="shared" si="3"/>
        <v>41</v>
      </c>
      <c r="F31" s="44" t="s">
        <v>18</v>
      </c>
      <c r="G31" s="19" t="s">
        <v>24</v>
      </c>
      <c r="H31" s="14">
        <v>129.0</v>
      </c>
      <c r="I31" s="20">
        <v>0.053668981481481484</v>
      </c>
      <c r="J31" s="29">
        <f t="shared" si="4"/>
        <v>0.02677083333</v>
      </c>
      <c r="K31" s="30">
        <f t="shared" si="5"/>
        <v>0.004992463394</v>
      </c>
      <c r="L31" s="2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18.0</v>
      </c>
      <c r="B32" s="15" t="s">
        <v>127</v>
      </c>
      <c r="C32" s="15" t="s">
        <v>33</v>
      </c>
      <c r="D32" s="16">
        <v>29641.0</v>
      </c>
      <c r="E32" s="17">
        <f t="shared" si="3"/>
        <v>42</v>
      </c>
      <c r="F32" s="44" t="s">
        <v>18</v>
      </c>
      <c r="G32" s="19" t="s">
        <v>19</v>
      </c>
      <c r="H32" s="14">
        <v>123.0</v>
      </c>
      <c r="I32" s="20">
        <v>0.06340277777777778</v>
      </c>
      <c r="J32" s="29">
        <f t="shared" si="4"/>
        <v>0.03650462963</v>
      </c>
      <c r="K32" s="30">
        <f t="shared" si="5"/>
        <v>0.005897932817</v>
      </c>
      <c r="L32" s="2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19.0</v>
      </c>
      <c r="B33" s="15" t="s">
        <v>462</v>
      </c>
      <c r="C33" s="15" t="s">
        <v>59</v>
      </c>
      <c r="D33" s="16">
        <v>29587.0</v>
      </c>
      <c r="E33" s="17">
        <f t="shared" si="3"/>
        <v>42</v>
      </c>
      <c r="F33" s="44" t="s">
        <v>18</v>
      </c>
      <c r="G33" s="19" t="s">
        <v>19</v>
      </c>
      <c r="H33" s="14">
        <v>106.0</v>
      </c>
      <c r="I33" s="20">
        <v>0.07324074074074075</v>
      </c>
      <c r="J33" s="29">
        <f t="shared" si="4"/>
        <v>0.04634259259</v>
      </c>
      <c r="K33" s="30">
        <f t="shared" si="5"/>
        <v>0.006813092162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20.0</v>
      </c>
      <c r="B34" s="15" t="s">
        <v>73</v>
      </c>
      <c r="C34" s="15" t="s">
        <v>65</v>
      </c>
      <c r="D34" s="16">
        <v>28826.0</v>
      </c>
      <c r="E34" s="17">
        <f t="shared" si="3"/>
        <v>44</v>
      </c>
      <c r="F34" s="44" t="s">
        <v>18</v>
      </c>
      <c r="G34" s="19" t="s">
        <v>19</v>
      </c>
      <c r="H34" s="14">
        <v>120.0</v>
      </c>
      <c r="I34" s="20">
        <v>0.07324074074074075</v>
      </c>
      <c r="J34" s="29">
        <f t="shared" si="4"/>
        <v>0.04634259259</v>
      </c>
      <c r="K34" s="30">
        <f t="shared" si="5"/>
        <v>0.006813092162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0" t="s">
        <v>43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1.0</v>
      </c>
      <c r="B36" s="15" t="s">
        <v>463</v>
      </c>
      <c r="C36" s="15" t="s">
        <v>51</v>
      </c>
      <c r="D36" s="16">
        <v>32045.0</v>
      </c>
      <c r="E36" s="17">
        <f t="shared" ref="E36:E41" si="6">DATEDIF(D36,"09.07.2023","y")</f>
        <v>35</v>
      </c>
      <c r="F36" s="44" t="s">
        <v>46</v>
      </c>
      <c r="G36" s="19" t="s">
        <v>24</v>
      </c>
      <c r="H36" s="14">
        <v>108.0</v>
      </c>
      <c r="I36" s="20">
        <v>0.031099537037037037</v>
      </c>
      <c r="J36" s="20">
        <f t="shared" ref="J36:J41" si="7">I36-$I$36</f>
        <v>0</v>
      </c>
      <c r="K36" s="30">
        <f t="shared" ref="K36:K41" si="8">I36/10.75</f>
        <v>0.002892980189</v>
      </c>
      <c r="L36" s="22" t="s">
        <v>20</v>
      </c>
      <c r="M36" s="5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2.0</v>
      </c>
      <c r="B37" s="15" t="s">
        <v>459</v>
      </c>
      <c r="C37" s="15" t="s">
        <v>247</v>
      </c>
      <c r="D37" s="16">
        <v>32746.0</v>
      </c>
      <c r="E37" s="17">
        <f t="shared" si="6"/>
        <v>33</v>
      </c>
      <c r="F37" s="44" t="s">
        <v>49</v>
      </c>
      <c r="G37" s="19" t="s">
        <v>24</v>
      </c>
      <c r="H37" s="14">
        <v>112.0</v>
      </c>
      <c r="I37" s="20">
        <v>0.05357638888888889</v>
      </c>
      <c r="J37" s="20">
        <f t="shared" si="7"/>
        <v>0.02247685185</v>
      </c>
      <c r="K37" s="30">
        <f t="shared" si="8"/>
        <v>0.004983850129</v>
      </c>
      <c r="L37" s="23" t="s">
        <v>25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>
        <v>3.0</v>
      </c>
      <c r="B38" s="15" t="s">
        <v>464</v>
      </c>
      <c r="C38" s="15" t="s">
        <v>247</v>
      </c>
      <c r="D38" s="16">
        <v>34169.0</v>
      </c>
      <c r="E38" s="17">
        <f t="shared" si="6"/>
        <v>29</v>
      </c>
      <c r="F38" s="44" t="s">
        <v>49</v>
      </c>
      <c r="G38" s="19" t="s">
        <v>24</v>
      </c>
      <c r="H38" s="14">
        <v>109.0</v>
      </c>
      <c r="I38" s="20">
        <v>0.053599537037037036</v>
      </c>
      <c r="J38" s="20">
        <f t="shared" si="7"/>
        <v>0.0225</v>
      </c>
      <c r="K38" s="30">
        <f t="shared" si="8"/>
        <v>0.004986003445</v>
      </c>
      <c r="L38" s="24" t="s">
        <v>29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>
        <v>4.0</v>
      </c>
      <c r="B39" s="15" t="s">
        <v>465</v>
      </c>
      <c r="C39" s="15" t="s">
        <v>116</v>
      </c>
      <c r="D39" s="16">
        <v>37963.0</v>
      </c>
      <c r="E39" s="17">
        <f t="shared" si="6"/>
        <v>19</v>
      </c>
      <c r="F39" s="44" t="s">
        <v>49</v>
      </c>
      <c r="G39" s="19" t="s">
        <v>24</v>
      </c>
      <c r="H39" s="14">
        <v>126.0</v>
      </c>
      <c r="I39" s="20">
        <v>0.05364583333333333</v>
      </c>
      <c r="J39" s="20">
        <f t="shared" si="7"/>
        <v>0.0225462963</v>
      </c>
      <c r="K39" s="30">
        <f t="shared" si="8"/>
        <v>0.004990310078</v>
      </c>
      <c r="L39" s="25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>
        <v>5.0</v>
      </c>
      <c r="B40" s="15" t="s">
        <v>243</v>
      </c>
      <c r="C40" s="15" t="s">
        <v>101</v>
      </c>
      <c r="D40" s="16">
        <v>32828.0</v>
      </c>
      <c r="E40" s="17">
        <f t="shared" si="6"/>
        <v>33</v>
      </c>
      <c r="F40" s="44" t="s">
        <v>49</v>
      </c>
      <c r="G40" s="19" t="s">
        <v>24</v>
      </c>
      <c r="H40" s="14">
        <v>107.0</v>
      </c>
      <c r="I40" s="20">
        <v>0.05365740740740741</v>
      </c>
      <c r="J40" s="20">
        <f t="shared" si="7"/>
        <v>0.02255787037</v>
      </c>
      <c r="K40" s="30">
        <f t="shared" si="8"/>
        <v>0.004991386736</v>
      </c>
      <c r="L40" s="2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>
        <v>6.0</v>
      </c>
      <c r="B41" s="15" t="s">
        <v>141</v>
      </c>
      <c r="C41" s="15" t="s">
        <v>101</v>
      </c>
      <c r="D41" s="16">
        <v>29696.0</v>
      </c>
      <c r="E41" s="17">
        <f t="shared" si="6"/>
        <v>42</v>
      </c>
      <c r="F41" s="44" t="s">
        <v>52</v>
      </c>
      <c r="G41" s="19" t="s">
        <v>19</v>
      </c>
      <c r="H41" s="14">
        <v>124.0</v>
      </c>
      <c r="I41" s="20">
        <v>0.06263888888888888</v>
      </c>
      <c r="J41" s="20">
        <f t="shared" si="7"/>
        <v>0.03153935185</v>
      </c>
      <c r="K41" s="30">
        <f t="shared" si="8"/>
        <v>0.005826873385</v>
      </c>
      <c r="L41" s="25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3" t="s">
        <v>466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5" t="s">
        <v>1</v>
      </c>
      <c r="B44" s="7" t="s">
        <v>2</v>
      </c>
      <c r="C44" s="2"/>
      <c r="D44" s="2"/>
      <c r="E44" s="2"/>
      <c r="F44" s="2"/>
      <c r="G44" s="3"/>
      <c r="H44" s="5" t="s">
        <v>3</v>
      </c>
      <c r="I44" s="7" t="s">
        <v>4</v>
      </c>
      <c r="J44" s="2"/>
      <c r="K44" s="8"/>
      <c r="L44" s="5" t="s">
        <v>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9"/>
      <c r="B45" s="10" t="s">
        <v>6</v>
      </c>
      <c r="C45" s="11" t="s">
        <v>7</v>
      </c>
      <c r="D45" s="12" t="s">
        <v>8</v>
      </c>
      <c r="E45" s="11" t="s">
        <v>9</v>
      </c>
      <c r="F45" s="11" t="s">
        <v>10</v>
      </c>
      <c r="G45" s="10" t="s">
        <v>11</v>
      </c>
      <c r="H45" s="9"/>
      <c r="I45" s="10" t="s">
        <v>12</v>
      </c>
      <c r="J45" s="10" t="s">
        <v>13</v>
      </c>
      <c r="K45" s="10" t="s">
        <v>14</v>
      </c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3" t="s">
        <v>15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1.0</v>
      </c>
      <c r="B47" s="15" t="s">
        <v>119</v>
      </c>
      <c r="C47" s="15" t="s">
        <v>120</v>
      </c>
      <c r="D47" s="16">
        <v>39401.0</v>
      </c>
      <c r="E47" s="17">
        <f t="shared" ref="E47:E58" si="9">DATEDIF(D47,"09.07.2023","y")</f>
        <v>15</v>
      </c>
      <c r="F47" s="44" t="s">
        <v>121</v>
      </c>
      <c r="G47" s="19" t="s">
        <v>19</v>
      </c>
      <c r="H47" s="14">
        <v>62.0</v>
      </c>
      <c r="I47" s="20">
        <v>0.01920138888888889</v>
      </c>
      <c r="J47" s="29">
        <f t="shared" ref="J47:J58" si="10">I47-$I$47</f>
        <v>0</v>
      </c>
      <c r="K47" s="30">
        <f t="shared" ref="K47:K58" si="11">I47/5</f>
        <v>0.003840277778</v>
      </c>
      <c r="L47" s="22" t="s">
        <v>20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>
        <v>2.0</v>
      </c>
      <c r="B48" s="15" t="s">
        <v>467</v>
      </c>
      <c r="C48" s="15" t="s">
        <v>277</v>
      </c>
      <c r="D48" s="16">
        <v>32335.0</v>
      </c>
      <c r="E48" s="17">
        <f t="shared" si="9"/>
        <v>34</v>
      </c>
      <c r="F48" s="44" t="s">
        <v>28</v>
      </c>
      <c r="G48" s="19" t="s">
        <v>24</v>
      </c>
      <c r="H48" s="14">
        <v>67.0</v>
      </c>
      <c r="I48" s="20">
        <v>0.01951388888888889</v>
      </c>
      <c r="J48" s="29">
        <f t="shared" si="10"/>
        <v>0.0003125</v>
      </c>
      <c r="K48" s="21">
        <f t="shared" si="11"/>
        <v>0.003902777778</v>
      </c>
      <c r="L48" s="23" t="s">
        <v>25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>
        <v>3.0</v>
      </c>
      <c r="B49" s="15" t="s">
        <v>119</v>
      </c>
      <c r="C49" s="15" t="s">
        <v>124</v>
      </c>
      <c r="D49" s="16">
        <v>39401.0</v>
      </c>
      <c r="E49" s="17">
        <f t="shared" si="9"/>
        <v>15</v>
      </c>
      <c r="F49" s="44" t="s">
        <v>121</v>
      </c>
      <c r="G49" s="19" t="s">
        <v>19</v>
      </c>
      <c r="H49" s="14">
        <v>61.0</v>
      </c>
      <c r="I49" s="20">
        <v>0.019699074074074074</v>
      </c>
      <c r="J49" s="29">
        <f t="shared" si="10"/>
        <v>0.0004976851852</v>
      </c>
      <c r="K49" s="21">
        <f t="shared" si="11"/>
        <v>0.003939814815</v>
      </c>
      <c r="L49" s="24" t="s">
        <v>29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>
        <v>4.0</v>
      </c>
      <c r="B50" s="15" t="s">
        <v>468</v>
      </c>
      <c r="C50" s="15" t="s">
        <v>17</v>
      </c>
      <c r="D50" s="16">
        <v>27113.0</v>
      </c>
      <c r="E50" s="17">
        <f t="shared" si="9"/>
        <v>49</v>
      </c>
      <c r="F50" s="44" t="s">
        <v>57</v>
      </c>
      <c r="G50" s="19" t="s">
        <v>24</v>
      </c>
      <c r="H50" s="14">
        <v>52.0</v>
      </c>
      <c r="I50" s="20">
        <v>0.01974537037037037</v>
      </c>
      <c r="J50" s="29">
        <f t="shared" si="10"/>
        <v>0.0005439814815</v>
      </c>
      <c r="K50" s="21">
        <f t="shared" si="11"/>
        <v>0.003949074074</v>
      </c>
      <c r="L50" s="25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5.0</v>
      </c>
      <c r="B51" s="15" t="s">
        <v>269</v>
      </c>
      <c r="C51" s="15" t="s">
        <v>192</v>
      </c>
      <c r="D51" s="16">
        <v>23696.0</v>
      </c>
      <c r="E51" s="17">
        <f t="shared" si="9"/>
        <v>58</v>
      </c>
      <c r="F51" s="44" t="s">
        <v>133</v>
      </c>
      <c r="G51" s="19" t="s">
        <v>24</v>
      </c>
      <c r="H51" s="14">
        <v>69.0</v>
      </c>
      <c r="I51" s="20">
        <v>0.0203125</v>
      </c>
      <c r="J51" s="29">
        <f t="shared" si="10"/>
        <v>0.001111111111</v>
      </c>
      <c r="K51" s="21">
        <f t="shared" si="11"/>
        <v>0.0040625</v>
      </c>
      <c r="L51" s="25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6.0</v>
      </c>
      <c r="B52" s="15" t="s">
        <v>469</v>
      </c>
      <c r="C52" s="15" t="s">
        <v>172</v>
      </c>
      <c r="D52" s="16">
        <v>35754.0</v>
      </c>
      <c r="E52" s="17">
        <f t="shared" si="9"/>
        <v>25</v>
      </c>
      <c r="F52" s="44" t="s">
        <v>28</v>
      </c>
      <c r="G52" s="19" t="s">
        <v>24</v>
      </c>
      <c r="H52" s="14">
        <v>56.0</v>
      </c>
      <c r="I52" s="20">
        <v>0.02091435185185185</v>
      </c>
      <c r="J52" s="29">
        <f t="shared" si="10"/>
        <v>0.001712962963</v>
      </c>
      <c r="K52" s="21">
        <f t="shared" si="11"/>
        <v>0.00418287037</v>
      </c>
      <c r="L52" s="25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7.0</v>
      </c>
      <c r="B53" s="15" t="s">
        <v>128</v>
      </c>
      <c r="C53" s="15" t="s">
        <v>129</v>
      </c>
      <c r="D53" s="16">
        <v>29800.0</v>
      </c>
      <c r="E53" s="17">
        <f t="shared" si="9"/>
        <v>41</v>
      </c>
      <c r="F53" s="44" t="s">
        <v>18</v>
      </c>
      <c r="G53" s="19" t="s">
        <v>24</v>
      </c>
      <c r="H53" s="14">
        <v>60.0</v>
      </c>
      <c r="I53" s="20">
        <v>0.021840277777777778</v>
      </c>
      <c r="J53" s="29">
        <f t="shared" si="10"/>
        <v>0.002638888889</v>
      </c>
      <c r="K53" s="21">
        <f t="shared" si="11"/>
        <v>0.004368055556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4">
        <v>8.0</v>
      </c>
      <c r="B54" s="15" t="s">
        <v>122</v>
      </c>
      <c r="C54" s="15" t="s">
        <v>123</v>
      </c>
      <c r="D54" s="16">
        <v>30061.0</v>
      </c>
      <c r="E54" s="17">
        <f t="shared" si="9"/>
        <v>41</v>
      </c>
      <c r="F54" s="44" t="s">
        <v>18</v>
      </c>
      <c r="G54" s="19" t="s">
        <v>24</v>
      </c>
      <c r="H54" s="14">
        <v>57.0</v>
      </c>
      <c r="I54" s="20">
        <v>0.022928240740740742</v>
      </c>
      <c r="J54" s="29">
        <f t="shared" si="10"/>
        <v>0.003726851852</v>
      </c>
      <c r="K54" s="21">
        <f t="shared" si="11"/>
        <v>0.004585648148</v>
      </c>
      <c r="L54" s="25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9.0</v>
      </c>
      <c r="B55" s="15" t="s">
        <v>470</v>
      </c>
      <c r="C55" s="15" t="s">
        <v>471</v>
      </c>
      <c r="D55" s="16">
        <v>37436.0</v>
      </c>
      <c r="E55" s="17">
        <f t="shared" si="9"/>
        <v>21</v>
      </c>
      <c r="F55" s="44" t="s">
        <v>28</v>
      </c>
      <c r="G55" s="19" t="s">
        <v>24</v>
      </c>
      <c r="H55" s="14">
        <v>59.0</v>
      </c>
      <c r="I55" s="20">
        <v>0.028113425925925927</v>
      </c>
      <c r="J55" s="29">
        <f t="shared" si="10"/>
        <v>0.008912037037</v>
      </c>
      <c r="K55" s="21">
        <f t="shared" si="11"/>
        <v>0.005622685185</v>
      </c>
      <c r="L55" s="2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>
        <v>10.0</v>
      </c>
      <c r="B56" s="15" t="s">
        <v>472</v>
      </c>
      <c r="C56" s="15" t="s">
        <v>219</v>
      </c>
      <c r="D56" s="16">
        <v>38104.0</v>
      </c>
      <c r="E56" s="17">
        <f t="shared" si="9"/>
        <v>19</v>
      </c>
      <c r="F56" s="44" t="s">
        <v>28</v>
      </c>
      <c r="G56" s="19" t="s">
        <v>19</v>
      </c>
      <c r="H56" s="14">
        <v>58.0</v>
      </c>
      <c r="I56" s="20">
        <v>0.028148148148148148</v>
      </c>
      <c r="J56" s="29">
        <f t="shared" si="10"/>
        <v>0.008946759259</v>
      </c>
      <c r="K56" s="21">
        <f t="shared" si="11"/>
        <v>0.00562962963</v>
      </c>
      <c r="L56" s="25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>
        <v>11.0</v>
      </c>
      <c r="B57" s="15" t="s">
        <v>135</v>
      </c>
      <c r="C57" s="15" t="s">
        <v>136</v>
      </c>
      <c r="D57" s="16">
        <v>29266.0</v>
      </c>
      <c r="E57" s="17">
        <f t="shared" si="9"/>
        <v>43</v>
      </c>
      <c r="F57" s="44" t="s">
        <v>18</v>
      </c>
      <c r="G57" s="19" t="s">
        <v>19</v>
      </c>
      <c r="H57" s="14">
        <v>54.0</v>
      </c>
      <c r="I57" s="20">
        <v>0.030127314814814815</v>
      </c>
      <c r="J57" s="29">
        <f t="shared" si="10"/>
        <v>0.01092592593</v>
      </c>
      <c r="K57" s="21">
        <f t="shared" si="11"/>
        <v>0.006025462963</v>
      </c>
      <c r="L57" s="25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>
        <v>12.0</v>
      </c>
      <c r="B58" s="15" t="s">
        <v>473</v>
      </c>
      <c r="C58" s="15" t="s">
        <v>27</v>
      </c>
      <c r="D58" s="16">
        <v>31548.0</v>
      </c>
      <c r="E58" s="17">
        <f t="shared" si="9"/>
        <v>37</v>
      </c>
      <c r="F58" s="44" t="s">
        <v>23</v>
      </c>
      <c r="G58" s="19" t="s">
        <v>24</v>
      </c>
      <c r="H58" s="14">
        <v>53.0</v>
      </c>
      <c r="I58" s="20">
        <v>0.03665509259259259</v>
      </c>
      <c r="J58" s="29">
        <f t="shared" si="10"/>
        <v>0.0174537037</v>
      </c>
      <c r="K58" s="21">
        <f t="shared" si="11"/>
        <v>0.007331018519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3" t="s">
        <v>43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>
        <v>1.0</v>
      </c>
      <c r="B60" s="15" t="s">
        <v>285</v>
      </c>
      <c r="C60" s="15" t="s">
        <v>103</v>
      </c>
      <c r="D60" s="16">
        <v>38521.0</v>
      </c>
      <c r="E60" s="17">
        <f t="shared" ref="E60:E62" si="12">DATEDIF(D60,"09.07.2023","y")</f>
        <v>18</v>
      </c>
      <c r="F60" s="44" t="s">
        <v>49</v>
      </c>
      <c r="G60" s="19" t="s">
        <v>24</v>
      </c>
      <c r="H60" s="14">
        <v>63.0</v>
      </c>
      <c r="I60" s="20">
        <v>0.02476851851851852</v>
      </c>
      <c r="J60" s="20">
        <f t="shared" ref="J60:J62" si="13">I60-$I$60</f>
        <v>0</v>
      </c>
      <c r="K60" s="21">
        <f t="shared" ref="K60:K62" si="14">I60/5</f>
        <v>0.004953703704</v>
      </c>
      <c r="L60" s="22" t="s">
        <v>20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14">
        <v>2.0</v>
      </c>
      <c r="B61" s="15" t="s">
        <v>145</v>
      </c>
      <c r="C61" s="15" t="s">
        <v>45</v>
      </c>
      <c r="D61" s="16">
        <v>30851.0</v>
      </c>
      <c r="E61" s="17">
        <f t="shared" si="12"/>
        <v>39</v>
      </c>
      <c r="F61" s="44" t="s">
        <v>46</v>
      </c>
      <c r="G61" s="19" t="s">
        <v>19</v>
      </c>
      <c r="H61" s="14">
        <v>55.0</v>
      </c>
      <c r="I61" s="20">
        <v>0.030208333333333334</v>
      </c>
      <c r="J61" s="20">
        <f t="shared" si="13"/>
        <v>0.005439814815</v>
      </c>
      <c r="K61" s="21">
        <f t="shared" si="14"/>
        <v>0.006041666667</v>
      </c>
      <c r="L61" s="23" t="s">
        <v>25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14">
        <v>3.0</v>
      </c>
      <c r="B62" s="15" t="s">
        <v>474</v>
      </c>
      <c r="C62" s="15" t="s">
        <v>51</v>
      </c>
      <c r="D62" s="16">
        <v>29646.0</v>
      </c>
      <c r="E62" s="17">
        <f t="shared" si="12"/>
        <v>42</v>
      </c>
      <c r="F62" s="44" t="s">
        <v>52</v>
      </c>
      <c r="G62" s="19" t="s">
        <v>24</v>
      </c>
      <c r="H62" s="14">
        <v>66.0</v>
      </c>
      <c r="I62" s="20">
        <v>0.053217592592592594</v>
      </c>
      <c r="J62" s="20">
        <f t="shared" si="13"/>
        <v>0.02844907407</v>
      </c>
      <c r="K62" s="21">
        <f t="shared" si="14"/>
        <v>0.01064351852</v>
      </c>
      <c r="L62" s="24" t="s">
        <v>29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3" t="s">
        <v>475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5" t="s">
        <v>1</v>
      </c>
      <c r="B65" s="7" t="s">
        <v>2</v>
      </c>
      <c r="C65" s="2"/>
      <c r="D65" s="2"/>
      <c r="E65" s="2"/>
      <c r="F65" s="2"/>
      <c r="G65" s="3"/>
      <c r="H65" s="5" t="s">
        <v>3</v>
      </c>
      <c r="I65" s="7" t="s">
        <v>4</v>
      </c>
      <c r="J65" s="2"/>
      <c r="K65" s="8"/>
      <c r="L65" s="5" t="s">
        <v>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9"/>
      <c r="B66" s="10" t="s">
        <v>6</v>
      </c>
      <c r="C66" s="11" t="s">
        <v>7</v>
      </c>
      <c r="D66" s="12" t="s">
        <v>8</v>
      </c>
      <c r="E66" s="11" t="s">
        <v>9</v>
      </c>
      <c r="F66" s="11" t="s">
        <v>10</v>
      </c>
      <c r="G66" s="10" t="s">
        <v>11</v>
      </c>
      <c r="H66" s="9"/>
      <c r="I66" s="10" t="s">
        <v>12</v>
      </c>
      <c r="J66" s="10" t="s">
        <v>13</v>
      </c>
      <c r="K66" s="10" t="s">
        <v>14</v>
      </c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0" t="s">
        <v>149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1.0</v>
      </c>
      <c r="B68" s="15" t="s">
        <v>476</v>
      </c>
      <c r="C68" s="15" t="s">
        <v>150</v>
      </c>
      <c r="D68" s="16">
        <v>40141.0</v>
      </c>
      <c r="E68" s="17">
        <f t="shared" ref="E68:E74" si="15">DATEDIF(D68,"09.07.2023","y")</f>
        <v>13</v>
      </c>
      <c r="F68" s="44" t="s">
        <v>153</v>
      </c>
      <c r="G68" s="19" t="s">
        <v>19</v>
      </c>
      <c r="H68" s="14">
        <v>28.0</v>
      </c>
      <c r="I68" s="20">
        <v>0.006990740740740741</v>
      </c>
      <c r="J68" s="20">
        <f t="shared" ref="J68:J74" si="16">I68-$I$68</f>
        <v>0</v>
      </c>
      <c r="K68" s="21">
        <f t="shared" ref="K68:K74" si="17">I68/2</f>
        <v>0.00349537037</v>
      </c>
      <c r="L68" s="22" t="s">
        <v>20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>
        <v>2.0</v>
      </c>
      <c r="B69" s="15" t="s">
        <v>477</v>
      </c>
      <c r="C69" s="15" t="s">
        <v>22</v>
      </c>
      <c r="D69" s="16">
        <v>40354.0</v>
      </c>
      <c r="E69" s="17">
        <f t="shared" si="15"/>
        <v>13</v>
      </c>
      <c r="F69" s="44" t="s">
        <v>153</v>
      </c>
      <c r="G69" s="19" t="s">
        <v>19</v>
      </c>
      <c r="H69" s="14">
        <v>29.0</v>
      </c>
      <c r="I69" s="20">
        <v>0.007013888888888889</v>
      </c>
      <c r="J69" s="20">
        <f t="shared" si="16"/>
        <v>0.00002314814815</v>
      </c>
      <c r="K69" s="21">
        <f t="shared" si="17"/>
        <v>0.003506944444</v>
      </c>
      <c r="L69" s="23" t="s">
        <v>25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4">
        <v>3.0</v>
      </c>
      <c r="B70" s="15" t="s">
        <v>311</v>
      </c>
      <c r="C70" s="15" t="s">
        <v>219</v>
      </c>
      <c r="D70" s="16">
        <v>40753.0</v>
      </c>
      <c r="E70" s="17">
        <f t="shared" si="15"/>
        <v>11</v>
      </c>
      <c r="F70" s="44" t="s">
        <v>153</v>
      </c>
      <c r="G70" s="19" t="s">
        <v>24</v>
      </c>
      <c r="H70" s="14">
        <v>27.0</v>
      </c>
      <c r="I70" s="20">
        <v>0.007291666666666667</v>
      </c>
      <c r="J70" s="20">
        <f t="shared" si="16"/>
        <v>0.0003009259259</v>
      </c>
      <c r="K70" s="21">
        <f t="shared" si="17"/>
        <v>0.003645833333</v>
      </c>
      <c r="L70" s="24" t="s">
        <v>29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>
        <v>4.0</v>
      </c>
      <c r="B71" s="15" t="s">
        <v>478</v>
      </c>
      <c r="C71" s="15" t="s">
        <v>336</v>
      </c>
      <c r="D71" s="16">
        <v>40688.0</v>
      </c>
      <c r="E71" s="17">
        <f t="shared" si="15"/>
        <v>12</v>
      </c>
      <c r="F71" s="44" t="s">
        <v>153</v>
      </c>
      <c r="G71" s="19" t="s">
        <v>19</v>
      </c>
      <c r="H71" s="14">
        <v>24.0</v>
      </c>
      <c r="I71" s="20">
        <v>0.00755787037037037</v>
      </c>
      <c r="J71" s="20">
        <f t="shared" si="16"/>
        <v>0.0005671296296</v>
      </c>
      <c r="K71" s="21">
        <f t="shared" si="17"/>
        <v>0.003778935185</v>
      </c>
      <c r="L71" s="25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>
        <v>5.0</v>
      </c>
      <c r="B72" s="15" t="s">
        <v>479</v>
      </c>
      <c r="C72" s="15" t="s">
        <v>379</v>
      </c>
      <c r="D72" s="16">
        <v>40899.0</v>
      </c>
      <c r="E72" s="17">
        <f t="shared" si="15"/>
        <v>11</v>
      </c>
      <c r="F72" s="44" t="s">
        <v>153</v>
      </c>
      <c r="G72" s="19" t="s">
        <v>19</v>
      </c>
      <c r="H72" s="14">
        <v>32.0</v>
      </c>
      <c r="I72" s="20">
        <v>0.007928240740740741</v>
      </c>
      <c r="J72" s="20">
        <f t="shared" si="16"/>
        <v>0.0009375</v>
      </c>
      <c r="K72" s="21">
        <f t="shared" si="17"/>
        <v>0.00396412037</v>
      </c>
      <c r="L72" s="25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4">
        <v>6.0</v>
      </c>
      <c r="B73" s="15" t="s">
        <v>427</v>
      </c>
      <c r="C73" s="15" t="s">
        <v>480</v>
      </c>
      <c r="D73" s="16">
        <v>40534.0</v>
      </c>
      <c r="E73" s="17">
        <f t="shared" si="15"/>
        <v>12</v>
      </c>
      <c r="F73" s="44" t="s">
        <v>153</v>
      </c>
      <c r="G73" s="19" t="s">
        <v>19</v>
      </c>
      <c r="H73" s="14">
        <v>31.0</v>
      </c>
      <c r="I73" s="20">
        <v>0.008506944444444444</v>
      </c>
      <c r="J73" s="20">
        <f t="shared" si="16"/>
        <v>0.001516203704</v>
      </c>
      <c r="K73" s="21">
        <f t="shared" si="17"/>
        <v>0.004253472222</v>
      </c>
      <c r="L73" s="25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4">
        <v>7.0</v>
      </c>
      <c r="B74" s="15" t="s">
        <v>451</v>
      </c>
      <c r="C74" s="15" t="s">
        <v>481</v>
      </c>
      <c r="D74" s="16">
        <v>41046.0</v>
      </c>
      <c r="E74" s="17">
        <f t="shared" si="15"/>
        <v>11</v>
      </c>
      <c r="F74" s="44" t="s">
        <v>153</v>
      </c>
      <c r="G74" s="19" t="s">
        <v>19</v>
      </c>
      <c r="H74" s="14">
        <v>33.0</v>
      </c>
      <c r="I74" s="20">
        <v>0.01730324074074074</v>
      </c>
      <c r="J74" s="20">
        <f t="shared" si="16"/>
        <v>0.0103125</v>
      </c>
      <c r="K74" s="21">
        <f t="shared" si="17"/>
        <v>0.00865162037</v>
      </c>
      <c r="L74" s="25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0" t="s">
        <v>300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4">
        <v>1.0</v>
      </c>
      <c r="B76" s="15" t="s">
        <v>482</v>
      </c>
      <c r="C76" s="15" t="s">
        <v>483</v>
      </c>
      <c r="D76" s="16">
        <v>40158.0</v>
      </c>
      <c r="E76" s="17">
        <f t="shared" ref="E76:E79" si="18">DATEDIF(D76,"09.07.2023","y")</f>
        <v>13</v>
      </c>
      <c r="F76" s="44" t="s">
        <v>302</v>
      </c>
      <c r="G76" s="19" t="s">
        <v>19</v>
      </c>
      <c r="H76" s="14">
        <v>22.0</v>
      </c>
      <c r="I76" s="20">
        <v>0.008206018518518519</v>
      </c>
      <c r="J76" s="20">
        <f t="shared" ref="J76:J79" si="19">I76-$I$76</f>
        <v>0</v>
      </c>
      <c r="K76" s="21">
        <f t="shared" ref="K76:K79" si="20">I76/2</f>
        <v>0.004103009259</v>
      </c>
      <c r="L76" s="22" t="s">
        <v>20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4">
        <v>2.0</v>
      </c>
      <c r="B77" s="15" t="s">
        <v>484</v>
      </c>
      <c r="C77" s="15" t="s">
        <v>138</v>
      </c>
      <c r="D77" s="16">
        <v>41419.0</v>
      </c>
      <c r="E77" s="17">
        <f t="shared" si="18"/>
        <v>10</v>
      </c>
      <c r="F77" s="44" t="s">
        <v>302</v>
      </c>
      <c r="G77" s="19" t="s">
        <v>19</v>
      </c>
      <c r="H77" s="14">
        <v>25.0</v>
      </c>
      <c r="I77" s="20">
        <v>0.010138888888888888</v>
      </c>
      <c r="J77" s="20">
        <f t="shared" si="19"/>
        <v>0.00193287037</v>
      </c>
      <c r="K77" s="21">
        <f t="shared" si="20"/>
        <v>0.005069444444</v>
      </c>
      <c r="L77" s="23" t="s">
        <v>25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>
        <v>3.0</v>
      </c>
      <c r="B78" s="15" t="s">
        <v>485</v>
      </c>
      <c r="C78" s="15" t="s">
        <v>103</v>
      </c>
      <c r="D78" s="16">
        <v>40419.0</v>
      </c>
      <c r="E78" s="17">
        <f t="shared" si="18"/>
        <v>12</v>
      </c>
      <c r="F78" s="44" t="s">
        <v>302</v>
      </c>
      <c r="G78" s="19" t="s">
        <v>227</v>
      </c>
      <c r="H78" s="14">
        <v>23.0</v>
      </c>
      <c r="I78" s="20">
        <v>0.010914351851851852</v>
      </c>
      <c r="J78" s="20">
        <f t="shared" si="19"/>
        <v>0.002708333333</v>
      </c>
      <c r="K78" s="21">
        <f t="shared" si="20"/>
        <v>0.005457175926</v>
      </c>
      <c r="L78" s="24" t="s">
        <v>29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4">
        <v>4.0</v>
      </c>
      <c r="B79" s="15" t="s">
        <v>486</v>
      </c>
      <c r="C79" s="15" t="s">
        <v>241</v>
      </c>
      <c r="D79" s="16">
        <v>40455.0</v>
      </c>
      <c r="E79" s="17">
        <f t="shared" si="18"/>
        <v>12</v>
      </c>
      <c r="F79" s="44" t="s">
        <v>302</v>
      </c>
      <c r="G79" s="19" t="s">
        <v>24</v>
      </c>
      <c r="H79" s="14">
        <v>30.0</v>
      </c>
      <c r="I79" s="20">
        <v>0.012268518518518519</v>
      </c>
      <c r="J79" s="20">
        <f t="shared" si="19"/>
        <v>0.0040625</v>
      </c>
      <c r="K79" s="21">
        <f t="shared" si="20"/>
        <v>0.006134259259</v>
      </c>
      <c r="L79" s="2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3" t="s">
        <v>487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5" t="s">
        <v>1</v>
      </c>
      <c r="B81" s="7" t="s">
        <v>2</v>
      </c>
      <c r="C81" s="2"/>
      <c r="D81" s="2"/>
      <c r="E81" s="2"/>
      <c r="F81" s="2"/>
      <c r="G81" s="3"/>
      <c r="H81" s="5" t="s">
        <v>3</v>
      </c>
      <c r="I81" s="7" t="s">
        <v>4</v>
      </c>
      <c r="J81" s="2"/>
      <c r="K81" s="8"/>
      <c r="L81" s="5" t="s">
        <v>5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9"/>
      <c r="B82" s="10" t="s">
        <v>6</v>
      </c>
      <c r="C82" s="11" t="s">
        <v>7</v>
      </c>
      <c r="D82" s="12" t="s">
        <v>8</v>
      </c>
      <c r="E82" s="11" t="s">
        <v>9</v>
      </c>
      <c r="F82" s="11" t="s">
        <v>10</v>
      </c>
      <c r="G82" s="10" t="s">
        <v>11</v>
      </c>
      <c r="H82" s="9"/>
      <c r="I82" s="10" t="s">
        <v>12</v>
      </c>
      <c r="J82" s="10" t="s">
        <v>13</v>
      </c>
      <c r="K82" s="10" t="s">
        <v>14</v>
      </c>
      <c r="L82" s="9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3" t="s">
        <v>155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>
        <v>1.0</v>
      </c>
      <c r="B84" s="15" t="s">
        <v>488</v>
      </c>
      <c r="C84" s="15" t="s">
        <v>329</v>
      </c>
      <c r="D84" s="16">
        <v>41708.0</v>
      </c>
      <c r="E84" s="17">
        <f t="shared" ref="E84:E87" si="21">DATEDIF(D84,"09.07.2023","y")</f>
        <v>9</v>
      </c>
      <c r="F84" s="44" t="s">
        <v>151</v>
      </c>
      <c r="G84" s="19" t="s">
        <v>24</v>
      </c>
      <c r="H84" s="14">
        <v>7.0</v>
      </c>
      <c r="I84" s="20">
        <v>0.003553240740740741</v>
      </c>
      <c r="J84" s="20">
        <f t="shared" ref="J84:J87" si="22">I84-$I$84</f>
        <v>0</v>
      </c>
      <c r="K84" s="21">
        <f t="shared" ref="K84:K87" si="23">I84/1</f>
        <v>0.003553240741</v>
      </c>
      <c r="L84" s="22" t="s">
        <v>20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4">
        <v>2.0</v>
      </c>
      <c r="B85" s="15" t="s">
        <v>489</v>
      </c>
      <c r="C85" s="15" t="s">
        <v>156</v>
      </c>
      <c r="D85" s="16">
        <v>41282.0</v>
      </c>
      <c r="E85" s="17">
        <f t="shared" si="21"/>
        <v>10</v>
      </c>
      <c r="F85" s="18" t="s">
        <v>153</v>
      </c>
      <c r="G85" s="19" t="s">
        <v>19</v>
      </c>
      <c r="H85" s="14">
        <v>26.0</v>
      </c>
      <c r="I85" s="20">
        <v>0.003564814814814815</v>
      </c>
      <c r="J85" s="20">
        <f t="shared" si="22"/>
        <v>0.00001157407407</v>
      </c>
      <c r="K85" s="21">
        <f t="shared" si="23"/>
        <v>0.003564814815</v>
      </c>
      <c r="L85" s="23" t="s">
        <v>25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4">
        <v>3.0</v>
      </c>
      <c r="B86" s="15" t="s">
        <v>490</v>
      </c>
      <c r="C86" s="15" t="s">
        <v>129</v>
      </c>
      <c r="D86" s="16">
        <v>42670.0</v>
      </c>
      <c r="E86" s="17">
        <f t="shared" si="21"/>
        <v>6</v>
      </c>
      <c r="F86" s="44" t="s">
        <v>151</v>
      </c>
      <c r="G86" s="19" t="s">
        <v>19</v>
      </c>
      <c r="H86" s="14">
        <v>8.0</v>
      </c>
      <c r="I86" s="20">
        <v>0.004189814814814815</v>
      </c>
      <c r="J86" s="20">
        <f t="shared" si="22"/>
        <v>0.0006365740741</v>
      </c>
      <c r="K86" s="21">
        <f t="shared" si="23"/>
        <v>0.004189814815</v>
      </c>
      <c r="L86" s="24" t="s">
        <v>29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4">
        <v>4.0</v>
      </c>
      <c r="B87" s="15" t="s">
        <v>128</v>
      </c>
      <c r="C87" s="15" t="s">
        <v>123</v>
      </c>
      <c r="D87" s="16">
        <v>42395.0</v>
      </c>
      <c r="E87" s="17">
        <f t="shared" si="21"/>
        <v>7</v>
      </c>
      <c r="F87" s="44" t="s">
        <v>151</v>
      </c>
      <c r="G87" s="19" t="s">
        <v>24</v>
      </c>
      <c r="H87" s="14">
        <v>2.0</v>
      </c>
      <c r="I87" s="20">
        <v>0.004293981481481481</v>
      </c>
      <c r="J87" s="20">
        <f t="shared" si="22"/>
        <v>0.0007407407407</v>
      </c>
      <c r="K87" s="21">
        <f t="shared" si="23"/>
        <v>0.004293981481</v>
      </c>
      <c r="L87" s="25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3" t="s">
        <v>155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14">
        <v>1.0</v>
      </c>
      <c r="B89" s="15" t="s">
        <v>491</v>
      </c>
      <c r="C89" s="15" t="s">
        <v>492</v>
      </c>
      <c r="D89" s="16">
        <v>41437.0</v>
      </c>
      <c r="E89" s="17">
        <f t="shared" ref="E89:E95" si="24">DATEDIF(D89,"09.07.2023","y")</f>
        <v>10</v>
      </c>
      <c r="F89" s="44" t="s">
        <v>302</v>
      </c>
      <c r="G89" s="19" t="s">
        <v>19</v>
      </c>
      <c r="H89" s="14">
        <v>21.0</v>
      </c>
      <c r="I89" s="20">
        <v>0.004143518518518519</v>
      </c>
      <c r="J89" s="20">
        <f t="shared" ref="J89:J95" si="25">I89-$I$89</f>
        <v>0</v>
      </c>
      <c r="K89" s="21">
        <f t="shared" ref="K89:K95" si="26">I89/1</f>
        <v>0.004143518519</v>
      </c>
      <c r="L89" s="22" t="s">
        <v>20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14">
        <v>2.0</v>
      </c>
      <c r="B90" s="15" t="s">
        <v>493</v>
      </c>
      <c r="C90" s="15" t="s">
        <v>494</v>
      </c>
      <c r="D90" s="16">
        <v>41990.0</v>
      </c>
      <c r="E90" s="17">
        <f t="shared" si="24"/>
        <v>8</v>
      </c>
      <c r="F90" s="44" t="s">
        <v>161</v>
      </c>
      <c r="G90" s="19" t="s">
        <v>495</v>
      </c>
      <c r="H90" s="14">
        <v>3.0</v>
      </c>
      <c r="I90" s="20">
        <v>0.004166666666666667</v>
      </c>
      <c r="J90" s="20">
        <f t="shared" si="25"/>
        <v>0.00002314814815</v>
      </c>
      <c r="K90" s="21">
        <f t="shared" si="26"/>
        <v>0.004166666667</v>
      </c>
      <c r="L90" s="23" t="s">
        <v>25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14">
        <v>3.0</v>
      </c>
      <c r="B91" s="15" t="s">
        <v>496</v>
      </c>
      <c r="C91" s="15" t="s">
        <v>497</v>
      </c>
      <c r="D91" s="16">
        <v>41638.0</v>
      </c>
      <c r="E91" s="17">
        <f t="shared" si="24"/>
        <v>9</v>
      </c>
      <c r="F91" s="44" t="s">
        <v>161</v>
      </c>
      <c r="G91" s="19" t="s">
        <v>19</v>
      </c>
      <c r="H91" s="14">
        <v>6.0</v>
      </c>
      <c r="I91" s="20">
        <v>0.0042361111111111115</v>
      </c>
      <c r="J91" s="20">
        <f t="shared" si="25"/>
        <v>0.00009259259259</v>
      </c>
      <c r="K91" s="21">
        <f t="shared" si="26"/>
        <v>0.004236111111</v>
      </c>
      <c r="L91" s="24" t="s">
        <v>29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14">
        <v>4.0</v>
      </c>
      <c r="B92" s="15" t="s">
        <v>498</v>
      </c>
      <c r="C92" s="15" t="s">
        <v>499</v>
      </c>
      <c r="D92" s="16">
        <v>42309.0</v>
      </c>
      <c r="E92" s="17">
        <f t="shared" si="24"/>
        <v>7</v>
      </c>
      <c r="F92" s="44" t="s">
        <v>161</v>
      </c>
      <c r="G92" s="19" t="s">
        <v>19</v>
      </c>
      <c r="H92" s="14">
        <v>5.0</v>
      </c>
      <c r="I92" s="20">
        <v>0.004895833333333334</v>
      </c>
      <c r="J92" s="20">
        <f t="shared" si="25"/>
        <v>0.0007523148148</v>
      </c>
      <c r="K92" s="21">
        <f t="shared" si="26"/>
        <v>0.004895833333</v>
      </c>
      <c r="L92" s="25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14">
        <v>5.0</v>
      </c>
      <c r="B93" s="15" t="s">
        <v>486</v>
      </c>
      <c r="C93" s="15" t="s">
        <v>500</v>
      </c>
      <c r="D93" s="16">
        <v>41808.0</v>
      </c>
      <c r="E93" s="17">
        <f t="shared" si="24"/>
        <v>9</v>
      </c>
      <c r="F93" s="44" t="s">
        <v>161</v>
      </c>
      <c r="G93" s="19" t="s">
        <v>24</v>
      </c>
      <c r="H93" s="14">
        <v>4.0</v>
      </c>
      <c r="I93" s="20">
        <v>0.005671296296296297</v>
      </c>
      <c r="J93" s="20">
        <f t="shared" si="25"/>
        <v>0.001527777778</v>
      </c>
      <c r="K93" s="21">
        <f t="shared" si="26"/>
        <v>0.005671296296</v>
      </c>
      <c r="L93" s="25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14">
        <v>6.0</v>
      </c>
      <c r="B94" s="15" t="s">
        <v>501</v>
      </c>
      <c r="C94" s="15" t="s">
        <v>502</v>
      </c>
      <c r="D94" s="16">
        <v>42887.0</v>
      </c>
      <c r="E94" s="17">
        <f t="shared" si="24"/>
        <v>6</v>
      </c>
      <c r="F94" s="44" t="s">
        <v>161</v>
      </c>
      <c r="G94" s="19" t="s">
        <v>19</v>
      </c>
      <c r="H94" s="14">
        <v>1.0</v>
      </c>
      <c r="I94" s="20">
        <v>0.005717592592592593</v>
      </c>
      <c r="J94" s="20">
        <f t="shared" si="25"/>
        <v>0.001574074074</v>
      </c>
      <c r="K94" s="21">
        <f t="shared" si="26"/>
        <v>0.005717592593</v>
      </c>
      <c r="L94" s="25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4">
        <v>7.0</v>
      </c>
      <c r="B95" s="15" t="s">
        <v>503</v>
      </c>
      <c r="C95" s="15" t="s">
        <v>241</v>
      </c>
      <c r="D95" s="16">
        <v>41537.0</v>
      </c>
      <c r="E95" s="17">
        <f t="shared" si="24"/>
        <v>9</v>
      </c>
      <c r="F95" s="18" t="s">
        <v>161</v>
      </c>
      <c r="G95" s="19" t="s">
        <v>24</v>
      </c>
      <c r="H95" s="14">
        <v>9.0</v>
      </c>
      <c r="I95" s="20">
        <v>0.006805555555555555</v>
      </c>
      <c r="J95" s="20">
        <f t="shared" si="25"/>
        <v>0.002662037037</v>
      </c>
      <c r="K95" s="21">
        <f t="shared" si="26"/>
        <v>0.006805555556</v>
      </c>
      <c r="L95" s="2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1"/>
      <c r="B96" s="4"/>
      <c r="C96" s="4"/>
      <c r="D96" s="42"/>
      <c r="E96" s="4"/>
      <c r="F96" s="4"/>
      <c r="G96" s="4"/>
      <c r="H96" s="4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1"/>
      <c r="B97" s="4"/>
      <c r="C97" s="4"/>
      <c r="D97" s="42"/>
      <c r="E97" s="4"/>
      <c r="F97" s="4"/>
      <c r="G97" s="4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1"/>
      <c r="B98" s="4"/>
      <c r="C98" s="4"/>
      <c r="D98" s="42"/>
      <c r="E98" s="4"/>
      <c r="F98" s="4"/>
      <c r="G98" s="4"/>
      <c r="H98" s="4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1"/>
      <c r="B99" s="4"/>
      <c r="C99" s="4"/>
      <c r="D99" s="42"/>
      <c r="E99" s="4"/>
      <c r="F99" s="4"/>
      <c r="G99" s="4"/>
      <c r="H99" s="4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1"/>
      <c r="B100" s="4"/>
      <c r="C100" s="4"/>
      <c r="D100" s="42"/>
      <c r="E100" s="4"/>
      <c r="F100" s="4"/>
      <c r="G100" s="4"/>
      <c r="H100" s="4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1"/>
      <c r="B101" s="4"/>
      <c r="C101" s="4"/>
      <c r="D101" s="42"/>
      <c r="E101" s="4"/>
      <c r="F101" s="4"/>
      <c r="G101" s="4"/>
      <c r="H101" s="4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1"/>
      <c r="B103" s="4"/>
      <c r="C103" s="4"/>
      <c r="D103" s="42"/>
      <c r="E103" s="4"/>
      <c r="F103" s="4"/>
      <c r="G103" s="4"/>
      <c r="H103" s="4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1"/>
      <c r="B104" s="4"/>
      <c r="C104" s="4"/>
      <c r="D104" s="42"/>
      <c r="E104" s="4"/>
      <c r="F104" s="4"/>
      <c r="G104" s="4"/>
      <c r="H104" s="4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1"/>
      <c r="B105" s="4"/>
      <c r="C105" s="4"/>
      <c r="D105" s="42"/>
      <c r="E105" s="4"/>
      <c r="F105" s="4"/>
      <c r="G105" s="4"/>
      <c r="H105" s="4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1"/>
      <c r="B269" s="4"/>
      <c r="C269" s="4"/>
      <c r="D269" s="42"/>
      <c r="E269" s="4"/>
      <c r="F269" s="4"/>
      <c r="G269" s="4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1"/>
      <c r="B270" s="4"/>
      <c r="C270" s="4"/>
      <c r="D270" s="42"/>
      <c r="E270" s="4"/>
      <c r="F270" s="4"/>
      <c r="G270" s="4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1"/>
      <c r="B271" s="4"/>
      <c r="C271" s="4"/>
      <c r="D271" s="42"/>
      <c r="E271" s="4"/>
      <c r="F271" s="4"/>
      <c r="G271" s="4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1"/>
      <c r="B272" s="4"/>
      <c r="C272" s="4"/>
      <c r="D272" s="42"/>
      <c r="E272" s="4"/>
      <c r="F272" s="4"/>
      <c r="G272" s="4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1"/>
      <c r="B273" s="4"/>
      <c r="C273" s="4"/>
      <c r="D273" s="42"/>
      <c r="E273" s="4"/>
      <c r="F273" s="4"/>
      <c r="G273" s="4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1"/>
      <c r="B274" s="4"/>
      <c r="C274" s="4"/>
      <c r="D274" s="42"/>
      <c r="E274" s="4"/>
      <c r="F274" s="4"/>
      <c r="G274" s="4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1"/>
      <c r="B275" s="4"/>
      <c r="C275" s="4"/>
      <c r="D275" s="42"/>
      <c r="E275" s="4"/>
      <c r="F275" s="4"/>
      <c r="G275" s="4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1"/>
      <c r="B276" s="4"/>
      <c r="C276" s="4"/>
      <c r="D276" s="42"/>
      <c r="E276" s="4"/>
      <c r="F276" s="4"/>
      <c r="G276" s="4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1"/>
      <c r="B277" s="4"/>
      <c r="C277" s="4"/>
      <c r="D277" s="42"/>
      <c r="E277" s="4"/>
      <c r="F277" s="4"/>
      <c r="G277" s="4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1"/>
      <c r="B278" s="4"/>
      <c r="C278" s="4"/>
      <c r="D278" s="42"/>
      <c r="E278" s="4"/>
      <c r="F278" s="4"/>
      <c r="G278" s="4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1"/>
      <c r="B279" s="4"/>
      <c r="C279" s="4"/>
      <c r="D279" s="42"/>
      <c r="E279" s="4"/>
      <c r="F279" s="4"/>
      <c r="G279" s="4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1"/>
      <c r="B280" s="4"/>
      <c r="C280" s="4"/>
      <c r="D280" s="42"/>
      <c r="E280" s="4"/>
      <c r="F280" s="4"/>
      <c r="G280" s="4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1"/>
      <c r="B281" s="4"/>
      <c r="C281" s="4"/>
      <c r="D281" s="42"/>
      <c r="E281" s="4"/>
      <c r="F281" s="4"/>
      <c r="G281" s="4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1"/>
      <c r="B282" s="4"/>
      <c r="C282" s="4"/>
      <c r="D282" s="42"/>
      <c r="E282" s="4"/>
      <c r="F282" s="4"/>
      <c r="G282" s="4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1"/>
      <c r="B283" s="4"/>
      <c r="C283" s="4"/>
      <c r="D283" s="42"/>
      <c r="E283" s="4"/>
      <c r="F283" s="4"/>
      <c r="G283" s="4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1"/>
      <c r="B284" s="4"/>
      <c r="C284" s="4"/>
      <c r="D284" s="42"/>
      <c r="E284" s="4"/>
      <c r="F284" s="4"/>
      <c r="G284" s="4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1"/>
      <c r="B285" s="4"/>
      <c r="C285" s="4"/>
      <c r="D285" s="42"/>
      <c r="E285" s="4"/>
      <c r="F285" s="4"/>
      <c r="G285" s="4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1"/>
      <c r="B286" s="4"/>
      <c r="C286" s="4"/>
      <c r="D286" s="42"/>
      <c r="E286" s="4"/>
      <c r="F286" s="4"/>
      <c r="G286" s="4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1"/>
      <c r="B287" s="4"/>
      <c r="C287" s="4"/>
      <c r="D287" s="42"/>
      <c r="E287" s="4"/>
      <c r="F287" s="4"/>
      <c r="G287" s="4"/>
      <c r="H287" s="41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1"/>
      <c r="B288" s="4"/>
      <c r="C288" s="4"/>
      <c r="D288" s="42"/>
      <c r="E288" s="4"/>
      <c r="F288" s="4"/>
      <c r="G288" s="4"/>
      <c r="H288" s="41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1"/>
      <c r="B289" s="4"/>
      <c r="C289" s="4"/>
      <c r="D289" s="42"/>
      <c r="E289" s="4"/>
      <c r="F289" s="4"/>
      <c r="G289" s="4"/>
      <c r="H289" s="41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1"/>
      <c r="B290" s="4"/>
      <c r="C290" s="4"/>
      <c r="D290" s="42"/>
      <c r="E290" s="4"/>
      <c r="F290" s="4"/>
      <c r="G290" s="4"/>
      <c r="H290" s="41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1"/>
      <c r="B291" s="4"/>
      <c r="C291" s="4"/>
      <c r="D291" s="42"/>
      <c r="E291" s="4"/>
      <c r="F291" s="4"/>
      <c r="G291" s="4"/>
      <c r="H291" s="41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1"/>
      <c r="B292" s="4"/>
      <c r="C292" s="4"/>
      <c r="D292" s="42"/>
      <c r="E292" s="4"/>
      <c r="F292" s="4"/>
      <c r="G292" s="4"/>
      <c r="H292" s="41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1"/>
      <c r="B293" s="4"/>
      <c r="C293" s="4"/>
      <c r="D293" s="42"/>
      <c r="E293" s="4"/>
      <c r="F293" s="4"/>
      <c r="G293" s="4"/>
      <c r="H293" s="41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1"/>
      <c r="B294" s="4"/>
      <c r="C294" s="4"/>
      <c r="D294" s="42"/>
      <c r="E294" s="4"/>
      <c r="F294" s="4"/>
      <c r="G294" s="4"/>
      <c r="H294" s="41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1"/>
      <c r="B295" s="4"/>
      <c r="C295" s="4"/>
      <c r="D295" s="42"/>
      <c r="E295" s="4"/>
      <c r="F295" s="4"/>
      <c r="G295" s="4"/>
      <c r="H295" s="41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L44:L45"/>
    <mergeCell ref="A46:L46"/>
    <mergeCell ref="A59:L59"/>
    <mergeCell ref="A63:L63"/>
    <mergeCell ref="A64:L64"/>
    <mergeCell ref="A65:A66"/>
    <mergeCell ref="H65:H66"/>
    <mergeCell ref="L65:L66"/>
    <mergeCell ref="A67:L67"/>
    <mergeCell ref="A75:L75"/>
    <mergeCell ref="A80:L80"/>
    <mergeCell ref="A81:A82"/>
    <mergeCell ref="B81:G81"/>
    <mergeCell ref="H81:H82"/>
    <mergeCell ref="A1:L1"/>
    <mergeCell ref="A2:A3"/>
    <mergeCell ref="B2:G2"/>
    <mergeCell ref="H2:H3"/>
    <mergeCell ref="I2:K2"/>
    <mergeCell ref="L2:L3"/>
    <mergeCell ref="A4:L4"/>
    <mergeCell ref="A8:L8"/>
    <mergeCell ref="A10:L10"/>
    <mergeCell ref="A11:L11"/>
    <mergeCell ref="A12:A13"/>
    <mergeCell ref="H12:H13"/>
    <mergeCell ref="I12:K12"/>
    <mergeCell ref="L12:L13"/>
    <mergeCell ref="B44:G44"/>
    <mergeCell ref="I44:K44"/>
    <mergeCell ref="B12:G12"/>
    <mergeCell ref="A14:L14"/>
    <mergeCell ref="A35:L35"/>
    <mergeCell ref="A42:L42"/>
    <mergeCell ref="A43:L43"/>
    <mergeCell ref="A44:A45"/>
    <mergeCell ref="H44:H45"/>
    <mergeCell ref="B65:G65"/>
    <mergeCell ref="I65:K65"/>
    <mergeCell ref="I81:K81"/>
    <mergeCell ref="L81:L82"/>
    <mergeCell ref="A83:L83"/>
    <mergeCell ref="A88:L88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504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505</v>
      </c>
      <c r="C5" s="15" t="s">
        <v>17</v>
      </c>
      <c r="D5" s="16">
        <v>36837.0</v>
      </c>
      <c r="E5" s="17">
        <f t="shared" ref="E5:E12" si="1">DATEDIF(D5,"30.07.2023","y")</f>
        <v>22</v>
      </c>
      <c r="F5" s="44" t="s">
        <v>28</v>
      </c>
      <c r="G5" s="19" t="s">
        <v>176</v>
      </c>
      <c r="H5" s="14">
        <v>214.0</v>
      </c>
      <c r="I5" s="20">
        <v>0.07180555555555555</v>
      </c>
      <c r="J5" s="20">
        <f t="shared" ref="J5:J12" si="2">I5-$I$5</f>
        <v>0</v>
      </c>
      <c r="K5" s="21">
        <f t="shared" ref="K5:K12" si="3">I5/20.7</f>
        <v>0.003468867418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506</v>
      </c>
      <c r="C6" s="15" t="s">
        <v>129</v>
      </c>
      <c r="D6" s="16">
        <v>33059.0</v>
      </c>
      <c r="E6" s="17">
        <f t="shared" si="1"/>
        <v>33</v>
      </c>
      <c r="F6" s="44" t="s">
        <v>28</v>
      </c>
      <c r="G6" s="19" t="s">
        <v>24</v>
      </c>
      <c r="H6" s="14">
        <v>212.0</v>
      </c>
      <c r="I6" s="20">
        <v>0.07207175925925927</v>
      </c>
      <c r="J6" s="20">
        <f t="shared" si="2"/>
        <v>0.0002662037037</v>
      </c>
      <c r="K6" s="21">
        <f t="shared" si="3"/>
        <v>0.0034817275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3.0</v>
      </c>
      <c r="B7" s="15" t="s">
        <v>507</v>
      </c>
      <c r="C7" s="15" t="s">
        <v>164</v>
      </c>
      <c r="D7" s="16">
        <v>32225.0</v>
      </c>
      <c r="E7" s="17">
        <f t="shared" si="1"/>
        <v>35</v>
      </c>
      <c r="F7" s="44" t="s">
        <v>23</v>
      </c>
      <c r="G7" s="19" t="s">
        <v>19</v>
      </c>
      <c r="H7" s="14">
        <v>206.0</v>
      </c>
      <c r="I7" s="20">
        <v>0.08197916666666667</v>
      </c>
      <c r="J7" s="20">
        <f t="shared" si="2"/>
        <v>0.01017361111</v>
      </c>
      <c r="K7" s="21">
        <f t="shared" si="3"/>
        <v>0.003960346216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4.0</v>
      </c>
      <c r="B8" s="15" t="s">
        <v>508</v>
      </c>
      <c r="C8" s="15" t="s">
        <v>33</v>
      </c>
      <c r="D8" s="16">
        <v>30026.0</v>
      </c>
      <c r="E8" s="17">
        <f t="shared" si="1"/>
        <v>41</v>
      </c>
      <c r="F8" s="44" t="s">
        <v>18</v>
      </c>
      <c r="G8" s="19" t="s">
        <v>24</v>
      </c>
      <c r="H8" s="14">
        <v>211.0</v>
      </c>
      <c r="I8" s="20">
        <v>0.08925925925925926</v>
      </c>
      <c r="J8" s="20">
        <f t="shared" si="2"/>
        <v>0.0174537037</v>
      </c>
      <c r="K8" s="21">
        <f t="shared" si="3"/>
        <v>0.00431204151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5.0</v>
      </c>
      <c r="B9" s="15" t="s">
        <v>135</v>
      </c>
      <c r="C9" s="15" t="s">
        <v>136</v>
      </c>
      <c r="D9" s="16">
        <v>29266.0</v>
      </c>
      <c r="E9" s="17">
        <f t="shared" si="1"/>
        <v>43</v>
      </c>
      <c r="F9" s="44" t="s">
        <v>18</v>
      </c>
      <c r="G9" s="19" t="s">
        <v>19</v>
      </c>
      <c r="H9" s="14">
        <v>203.0</v>
      </c>
      <c r="I9" s="20">
        <v>0.09585648148148149</v>
      </c>
      <c r="J9" s="20">
        <f t="shared" si="2"/>
        <v>0.02405092593</v>
      </c>
      <c r="K9" s="21">
        <f t="shared" si="3"/>
        <v>0.004630747898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6.0</v>
      </c>
      <c r="B10" s="15" t="s">
        <v>34</v>
      </c>
      <c r="C10" s="15" t="s">
        <v>35</v>
      </c>
      <c r="D10" s="16">
        <v>31681.0</v>
      </c>
      <c r="E10" s="17">
        <f t="shared" si="1"/>
        <v>36</v>
      </c>
      <c r="F10" s="44" t="s">
        <v>23</v>
      </c>
      <c r="G10" s="19" t="s">
        <v>19</v>
      </c>
      <c r="H10" s="14">
        <v>209.0</v>
      </c>
      <c r="I10" s="20">
        <v>0.0967361111111111</v>
      </c>
      <c r="J10" s="20">
        <f t="shared" si="2"/>
        <v>0.02493055556</v>
      </c>
      <c r="K10" s="21">
        <f t="shared" si="3"/>
        <v>0.004673242083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4">
        <v>7.0</v>
      </c>
      <c r="B11" s="15" t="s">
        <v>509</v>
      </c>
      <c r="C11" s="15" t="s">
        <v>267</v>
      </c>
      <c r="D11" s="16">
        <v>34832.0</v>
      </c>
      <c r="E11" s="17">
        <f t="shared" si="1"/>
        <v>28</v>
      </c>
      <c r="F11" s="44" t="s">
        <v>28</v>
      </c>
      <c r="G11" s="19" t="s">
        <v>19</v>
      </c>
      <c r="H11" s="14">
        <v>210.0</v>
      </c>
      <c r="I11" s="20">
        <v>0.09900462962962962</v>
      </c>
      <c r="J11" s="20">
        <f t="shared" si="2"/>
        <v>0.02719907407</v>
      </c>
      <c r="K11" s="21">
        <f t="shared" si="3"/>
        <v>0.004782832349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">
        <v>8.0</v>
      </c>
      <c r="B12" s="15" t="s">
        <v>510</v>
      </c>
      <c r="C12" s="15" t="s">
        <v>41</v>
      </c>
      <c r="D12" s="16">
        <v>30993.0</v>
      </c>
      <c r="E12" s="17">
        <f t="shared" si="1"/>
        <v>38</v>
      </c>
      <c r="F12" s="44" t="s">
        <v>23</v>
      </c>
      <c r="G12" s="19" t="s">
        <v>19</v>
      </c>
      <c r="H12" s="14">
        <v>208.0</v>
      </c>
      <c r="I12" s="20">
        <v>0.09929398148148148</v>
      </c>
      <c r="J12" s="20">
        <f t="shared" si="2"/>
        <v>0.02748842593</v>
      </c>
      <c r="K12" s="21">
        <f t="shared" si="3"/>
        <v>0.0047968107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0" t="s">
        <v>43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">
        <v>1.0</v>
      </c>
      <c r="B14" s="15" t="s">
        <v>511</v>
      </c>
      <c r="C14" s="15" t="s">
        <v>247</v>
      </c>
      <c r="D14" s="16">
        <v>33268.0</v>
      </c>
      <c r="E14" s="17">
        <f t="shared" ref="E14:E17" si="4">DATEDIF(D14,"30.07.2023","y")</f>
        <v>32</v>
      </c>
      <c r="F14" s="44" t="s">
        <v>49</v>
      </c>
      <c r="G14" s="19" t="s">
        <v>19</v>
      </c>
      <c r="H14" s="14">
        <v>207.0</v>
      </c>
      <c r="I14" s="20">
        <v>0.08359953703703704</v>
      </c>
      <c r="J14" s="20">
        <f t="shared" ref="J14:J17" si="5">I14-$I$14</f>
        <v>0</v>
      </c>
      <c r="K14" s="21">
        <f t="shared" ref="K14:K17" si="6">I14/20.7</f>
        <v>0.004038624978</v>
      </c>
      <c r="L14" s="22" t="s">
        <v>20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4">
        <v>2.0</v>
      </c>
      <c r="B15" s="15" t="s">
        <v>512</v>
      </c>
      <c r="C15" s="15" t="s">
        <v>116</v>
      </c>
      <c r="D15" s="16">
        <v>32618.0</v>
      </c>
      <c r="E15" s="17">
        <f t="shared" si="4"/>
        <v>34</v>
      </c>
      <c r="F15" s="44" t="s">
        <v>49</v>
      </c>
      <c r="G15" s="19" t="s">
        <v>19</v>
      </c>
      <c r="H15" s="14">
        <v>202.0</v>
      </c>
      <c r="I15" s="20">
        <v>0.08967592592592592</v>
      </c>
      <c r="J15" s="20">
        <f t="shared" si="5"/>
        <v>0.006076388889</v>
      </c>
      <c r="K15" s="21">
        <f t="shared" si="6"/>
        <v>0.004332170335</v>
      </c>
      <c r="L15" s="23" t="s">
        <v>25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">
        <v>3.0</v>
      </c>
      <c r="B16" s="15" t="s">
        <v>513</v>
      </c>
      <c r="C16" s="15" t="s">
        <v>257</v>
      </c>
      <c r="D16" s="16">
        <v>32946.0</v>
      </c>
      <c r="E16" s="17">
        <f t="shared" si="4"/>
        <v>33</v>
      </c>
      <c r="F16" s="44" t="s">
        <v>49</v>
      </c>
      <c r="G16" s="19" t="s">
        <v>24</v>
      </c>
      <c r="H16" s="14">
        <v>204.0</v>
      </c>
      <c r="I16" s="20">
        <v>0.10833333333333334</v>
      </c>
      <c r="J16" s="20">
        <f t="shared" si="5"/>
        <v>0.0247337963</v>
      </c>
      <c r="K16" s="21">
        <f t="shared" si="6"/>
        <v>0.005233494364</v>
      </c>
      <c r="L16" s="24" t="s">
        <v>29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4">
        <v>4.0</v>
      </c>
      <c r="B17" s="15" t="s">
        <v>514</v>
      </c>
      <c r="C17" s="15" t="s">
        <v>257</v>
      </c>
      <c r="D17" s="16">
        <v>26645.0</v>
      </c>
      <c r="E17" s="17">
        <f t="shared" si="4"/>
        <v>50</v>
      </c>
      <c r="F17" s="44" t="s">
        <v>297</v>
      </c>
      <c r="G17" s="19" t="s">
        <v>24</v>
      </c>
      <c r="H17" s="14">
        <v>201.0</v>
      </c>
      <c r="I17" s="20">
        <v>0.1083449074074074</v>
      </c>
      <c r="J17" s="20">
        <f t="shared" si="5"/>
        <v>0.02474537037</v>
      </c>
      <c r="K17" s="21">
        <f t="shared" si="6"/>
        <v>0.005234053498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3" t="s">
        <v>515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5" t="s">
        <v>1</v>
      </c>
      <c r="B20" s="7" t="s">
        <v>2</v>
      </c>
      <c r="C20" s="2"/>
      <c r="D20" s="2"/>
      <c r="E20" s="2"/>
      <c r="F20" s="2"/>
      <c r="G20" s="3"/>
      <c r="H20" s="5" t="s">
        <v>3</v>
      </c>
      <c r="I20" s="7" t="s">
        <v>4</v>
      </c>
      <c r="J20" s="2"/>
      <c r="K20" s="8"/>
      <c r="L20" s="5" t="s">
        <v>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9"/>
      <c r="B21" s="10" t="s">
        <v>6</v>
      </c>
      <c r="C21" s="11" t="s">
        <v>7</v>
      </c>
      <c r="D21" s="12" t="s">
        <v>8</v>
      </c>
      <c r="E21" s="11" t="s">
        <v>9</v>
      </c>
      <c r="F21" s="11" t="s">
        <v>10</v>
      </c>
      <c r="G21" s="10" t="s">
        <v>11</v>
      </c>
      <c r="H21" s="9"/>
      <c r="I21" s="10" t="s">
        <v>12</v>
      </c>
      <c r="J21" s="10" t="s">
        <v>13</v>
      </c>
      <c r="K21" s="10" t="s">
        <v>14</v>
      </c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3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1.0</v>
      </c>
      <c r="B23" s="15" t="s">
        <v>516</v>
      </c>
      <c r="C23" s="15" t="s">
        <v>17</v>
      </c>
      <c r="D23" s="16">
        <v>31431.0</v>
      </c>
      <c r="E23" s="17">
        <f t="shared" ref="E23:E37" si="7">DATEDIF(D23,"30.07.2023","y")</f>
        <v>37</v>
      </c>
      <c r="F23" s="44" t="s">
        <v>23</v>
      </c>
      <c r="G23" s="19" t="s">
        <v>24</v>
      </c>
      <c r="H23" s="14">
        <v>114.0</v>
      </c>
      <c r="I23" s="20">
        <v>0.030266203703703705</v>
      </c>
      <c r="J23" s="20">
        <f t="shared" ref="J23:J37" si="8">I23-$I$23</f>
        <v>0</v>
      </c>
      <c r="K23" s="21">
        <f t="shared" ref="K23:K37" si="9">I23/10.35</f>
        <v>0.002924270889</v>
      </c>
      <c r="L23" s="22" t="s">
        <v>20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2.0</v>
      </c>
      <c r="B24" s="15" t="s">
        <v>517</v>
      </c>
      <c r="C24" s="15" t="s">
        <v>17</v>
      </c>
      <c r="D24" s="16">
        <v>31243.0</v>
      </c>
      <c r="E24" s="17">
        <f t="shared" si="7"/>
        <v>38</v>
      </c>
      <c r="F24" s="44" t="s">
        <v>23</v>
      </c>
      <c r="G24" s="19" t="s">
        <v>24</v>
      </c>
      <c r="H24" s="14">
        <v>65.0</v>
      </c>
      <c r="I24" s="20">
        <v>0.03487268518518519</v>
      </c>
      <c r="J24" s="20">
        <f t="shared" si="8"/>
        <v>0.004606481481</v>
      </c>
      <c r="K24" s="21">
        <f t="shared" si="9"/>
        <v>0.003369341564</v>
      </c>
      <c r="L24" s="23" t="s">
        <v>25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3.0</v>
      </c>
      <c r="B25" s="15" t="s">
        <v>518</v>
      </c>
      <c r="C25" s="15" t="s">
        <v>17</v>
      </c>
      <c r="D25" s="16">
        <v>33927.0</v>
      </c>
      <c r="E25" s="17">
        <f t="shared" si="7"/>
        <v>30</v>
      </c>
      <c r="F25" s="44" t="s">
        <v>28</v>
      </c>
      <c r="G25" s="19" t="s">
        <v>24</v>
      </c>
      <c r="H25" s="14">
        <v>104.0</v>
      </c>
      <c r="I25" s="20">
        <v>0.03576388888888889</v>
      </c>
      <c r="J25" s="20">
        <f t="shared" si="8"/>
        <v>0.005497685185</v>
      </c>
      <c r="K25" s="21">
        <f t="shared" si="9"/>
        <v>0.003455448202</v>
      </c>
      <c r="L25" s="24" t="s">
        <v>29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4.0</v>
      </c>
      <c r="B26" s="15" t="s">
        <v>519</v>
      </c>
      <c r="C26" s="15" t="s">
        <v>65</v>
      </c>
      <c r="D26" s="16">
        <v>26066.0</v>
      </c>
      <c r="E26" s="17">
        <f t="shared" si="7"/>
        <v>52</v>
      </c>
      <c r="F26" s="44" t="s">
        <v>173</v>
      </c>
      <c r="G26" s="19" t="s">
        <v>19</v>
      </c>
      <c r="H26" s="14">
        <v>115.0</v>
      </c>
      <c r="I26" s="20">
        <v>0.036944444444444446</v>
      </c>
      <c r="J26" s="20">
        <f t="shared" si="8"/>
        <v>0.006678240741</v>
      </c>
      <c r="K26" s="21">
        <f t="shared" si="9"/>
        <v>0.003569511541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5.0</v>
      </c>
      <c r="B27" s="15" t="s">
        <v>89</v>
      </c>
      <c r="C27" s="15" t="s">
        <v>336</v>
      </c>
      <c r="D27" s="16">
        <v>30184.0</v>
      </c>
      <c r="E27" s="17">
        <f t="shared" si="7"/>
        <v>40</v>
      </c>
      <c r="F27" s="44" t="s">
        <v>18</v>
      </c>
      <c r="G27" s="19" t="s">
        <v>24</v>
      </c>
      <c r="H27" s="14">
        <v>101.0</v>
      </c>
      <c r="I27" s="20">
        <v>0.03868055555555556</v>
      </c>
      <c r="J27" s="20">
        <f t="shared" si="8"/>
        <v>0.008414351852</v>
      </c>
      <c r="K27" s="21">
        <f t="shared" si="9"/>
        <v>0.003737251744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6.0</v>
      </c>
      <c r="B28" s="15" t="s">
        <v>520</v>
      </c>
      <c r="C28" s="15" t="s">
        <v>69</v>
      </c>
      <c r="D28" s="16">
        <v>37297.0</v>
      </c>
      <c r="E28" s="17">
        <f t="shared" si="7"/>
        <v>21</v>
      </c>
      <c r="F28" s="44" t="s">
        <v>28</v>
      </c>
      <c r="G28" s="19" t="s">
        <v>19</v>
      </c>
      <c r="H28" s="14">
        <v>107.0</v>
      </c>
      <c r="I28" s="20">
        <v>0.03949074074074074</v>
      </c>
      <c r="J28" s="20">
        <f t="shared" si="8"/>
        <v>0.009224537037</v>
      </c>
      <c r="K28" s="21">
        <f t="shared" si="9"/>
        <v>0.003815530506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7.0</v>
      </c>
      <c r="B29" s="15" t="s">
        <v>367</v>
      </c>
      <c r="C29" s="15" t="s">
        <v>185</v>
      </c>
      <c r="D29" s="16">
        <v>31685.0</v>
      </c>
      <c r="E29" s="17">
        <f t="shared" si="7"/>
        <v>36</v>
      </c>
      <c r="F29" s="44" t="s">
        <v>23</v>
      </c>
      <c r="G29" s="19" t="s">
        <v>19</v>
      </c>
      <c r="H29" s="14">
        <v>111.0</v>
      </c>
      <c r="I29" s="20">
        <v>0.04224537037037037</v>
      </c>
      <c r="J29" s="20">
        <f t="shared" si="8"/>
        <v>0.01197916667</v>
      </c>
      <c r="K29" s="21">
        <f t="shared" si="9"/>
        <v>0.004081678297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8.0</v>
      </c>
      <c r="B30" s="15" t="s">
        <v>521</v>
      </c>
      <c r="C30" s="15" t="s">
        <v>77</v>
      </c>
      <c r="D30" s="16">
        <v>37460.0</v>
      </c>
      <c r="E30" s="17">
        <f t="shared" si="7"/>
        <v>21</v>
      </c>
      <c r="F30" s="44" t="s">
        <v>28</v>
      </c>
      <c r="G30" s="19" t="s">
        <v>19</v>
      </c>
      <c r="H30" s="14">
        <v>119.0</v>
      </c>
      <c r="I30" s="20">
        <v>0.04258101851851852</v>
      </c>
      <c r="J30" s="20">
        <f t="shared" si="8"/>
        <v>0.01231481481</v>
      </c>
      <c r="K30" s="21">
        <f t="shared" si="9"/>
        <v>0.004114108069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>
        <v>9.0</v>
      </c>
      <c r="B31" s="15" t="s">
        <v>519</v>
      </c>
      <c r="C31" s="15" t="s">
        <v>522</v>
      </c>
      <c r="D31" s="16">
        <v>28968.0</v>
      </c>
      <c r="E31" s="17">
        <f t="shared" si="7"/>
        <v>44</v>
      </c>
      <c r="F31" s="44" t="s">
        <v>18</v>
      </c>
      <c r="G31" s="19" t="s">
        <v>19</v>
      </c>
      <c r="H31" s="14">
        <v>116.0</v>
      </c>
      <c r="I31" s="20">
        <v>0.04524305555555556</v>
      </c>
      <c r="J31" s="20">
        <f t="shared" si="8"/>
        <v>0.01497685185</v>
      </c>
      <c r="K31" s="21">
        <f t="shared" si="9"/>
        <v>0.004371309716</v>
      </c>
      <c r="L31" s="2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10.0</v>
      </c>
      <c r="B32" s="15" t="s">
        <v>523</v>
      </c>
      <c r="C32" s="15" t="s">
        <v>33</v>
      </c>
      <c r="D32" s="16">
        <v>32854.0</v>
      </c>
      <c r="E32" s="17">
        <f t="shared" si="7"/>
        <v>33</v>
      </c>
      <c r="F32" s="44" t="s">
        <v>28</v>
      </c>
      <c r="G32" s="19" t="s">
        <v>19</v>
      </c>
      <c r="H32" s="14">
        <v>113.0</v>
      </c>
      <c r="I32" s="20">
        <v>0.045266203703703704</v>
      </c>
      <c r="J32" s="20">
        <f t="shared" si="8"/>
        <v>0.015</v>
      </c>
      <c r="K32" s="21">
        <f t="shared" si="9"/>
        <v>0.004373546252</v>
      </c>
      <c r="L32" s="25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11.0</v>
      </c>
      <c r="B33" s="15" t="s">
        <v>457</v>
      </c>
      <c r="C33" s="15" t="s">
        <v>185</v>
      </c>
      <c r="D33" s="16">
        <v>32319.0</v>
      </c>
      <c r="E33" s="17">
        <f t="shared" si="7"/>
        <v>35</v>
      </c>
      <c r="F33" s="44" t="s">
        <v>23</v>
      </c>
      <c r="G33" s="19" t="s">
        <v>24</v>
      </c>
      <c r="H33" s="14">
        <v>120.0</v>
      </c>
      <c r="I33" s="20">
        <v>0.04946759259259259</v>
      </c>
      <c r="J33" s="20">
        <f t="shared" si="8"/>
        <v>0.01920138889</v>
      </c>
      <c r="K33" s="21">
        <f t="shared" si="9"/>
        <v>0.004779477545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12.0</v>
      </c>
      <c r="B34" s="15" t="s">
        <v>342</v>
      </c>
      <c r="C34" s="15" t="s">
        <v>150</v>
      </c>
      <c r="D34" s="16">
        <v>30182.0</v>
      </c>
      <c r="E34" s="17">
        <f t="shared" si="7"/>
        <v>40</v>
      </c>
      <c r="F34" s="44" t="s">
        <v>18</v>
      </c>
      <c r="G34" s="19" t="s">
        <v>24</v>
      </c>
      <c r="H34" s="14">
        <v>110.0</v>
      </c>
      <c r="I34" s="20">
        <v>0.05394675925925926</v>
      </c>
      <c r="J34" s="20">
        <f t="shared" si="8"/>
        <v>0.02368055556</v>
      </c>
      <c r="K34" s="21">
        <f t="shared" si="9"/>
        <v>0.005212247271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13.0</v>
      </c>
      <c r="B35" s="15" t="s">
        <v>469</v>
      </c>
      <c r="C35" s="15" t="s">
        <v>172</v>
      </c>
      <c r="D35" s="16">
        <v>21144.0</v>
      </c>
      <c r="E35" s="17">
        <f t="shared" si="7"/>
        <v>65</v>
      </c>
      <c r="F35" s="44" t="s">
        <v>236</v>
      </c>
      <c r="G35" s="19" t="s">
        <v>24</v>
      </c>
      <c r="H35" s="14">
        <v>213.0</v>
      </c>
      <c r="I35" s="20">
        <v>0.05465277777777778</v>
      </c>
      <c r="J35" s="20">
        <f t="shared" si="8"/>
        <v>0.02438657407</v>
      </c>
      <c r="K35" s="21">
        <f t="shared" si="9"/>
        <v>0.005280461621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14.0</v>
      </c>
      <c r="B36" s="15" t="s">
        <v>524</v>
      </c>
      <c r="C36" s="15" t="s">
        <v>31</v>
      </c>
      <c r="D36" s="16">
        <v>29752.0</v>
      </c>
      <c r="E36" s="17">
        <f t="shared" si="7"/>
        <v>42</v>
      </c>
      <c r="F36" s="44" t="s">
        <v>18</v>
      </c>
      <c r="G36" s="19" t="s">
        <v>24</v>
      </c>
      <c r="H36" s="14">
        <v>106.0</v>
      </c>
      <c r="I36" s="20">
        <v>0.05585648148148148</v>
      </c>
      <c r="J36" s="20">
        <f t="shared" si="8"/>
        <v>0.02559027778</v>
      </c>
      <c r="K36" s="21">
        <f t="shared" si="9"/>
        <v>0.005396761496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15.0</v>
      </c>
      <c r="B37" s="15" t="s">
        <v>128</v>
      </c>
      <c r="C37" s="15" t="s">
        <v>129</v>
      </c>
      <c r="D37" s="16">
        <v>29800.0</v>
      </c>
      <c r="E37" s="17">
        <f t="shared" si="7"/>
        <v>41</v>
      </c>
      <c r="F37" s="44" t="s">
        <v>18</v>
      </c>
      <c r="G37" s="19" t="s">
        <v>24</v>
      </c>
      <c r="H37" s="14">
        <v>108.0</v>
      </c>
      <c r="I37" s="20">
        <v>0.05875</v>
      </c>
      <c r="J37" s="20">
        <f t="shared" si="8"/>
        <v>0.0284837963</v>
      </c>
      <c r="K37" s="21">
        <f t="shared" si="9"/>
        <v>0.005676328502</v>
      </c>
      <c r="L37" s="25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0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4">
        <v>1.0</v>
      </c>
      <c r="B39" s="15" t="s">
        <v>525</v>
      </c>
      <c r="C39" s="15" t="s">
        <v>48</v>
      </c>
      <c r="D39" s="16">
        <v>29866.0</v>
      </c>
      <c r="E39" s="17">
        <f t="shared" ref="E39:E44" si="10">DATEDIF(D39,"30.07.2023","y")</f>
        <v>41</v>
      </c>
      <c r="F39" s="44" t="s">
        <v>52</v>
      </c>
      <c r="G39" s="19" t="s">
        <v>24</v>
      </c>
      <c r="H39" s="14">
        <v>121.0</v>
      </c>
      <c r="I39" s="20">
        <v>0.039594907407407405</v>
      </c>
      <c r="J39" s="20">
        <f t="shared" ref="J39:J44" si="11">I39-$I$39</f>
        <v>0</v>
      </c>
      <c r="K39" s="21">
        <f t="shared" ref="K39:K44" si="12">I39/10.35</f>
        <v>0.003825594919</v>
      </c>
      <c r="L39" s="22" t="s">
        <v>20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4">
        <v>2.0</v>
      </c>
      <c r="B40" s="15" t="s">
        <v>92</v>
      </c>
      <c r="C40" s="15" t="s">
        <v>51</v>
      </c>
      <c r="D40" s="16">
        <v>32248.0</v>
      </c>
      <c r="E40" s="17">
        <f t="shared" si="10"/>
        <v>35</v>
      </c>
      <c r="F40" s="44" t="s">
        <v>46</v>
      </c>
      <c r="G40" s="19" t="s">
        <v>24</v>
      </c>
      <c r="H40" s="14">
        <v>112.0</v>
      </c>
      <c r="I40" s="20">
        <v>0.04065972222222222</v>
      </c>
      <c r="J40" s="20">
        <f t="shared" si="11"/>
        <v>0.001064814815</v>
      </c>
      <c r="K40" s="21">
        <f t="shared" si="12"/>
        <v>0.003928475577</v>
      </c>
      <c r="L40" s="23" t="s">
        <v>25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>
        <v>3.0</v>
      </c>
      <c r="B41" s="15" t="s">
        <v>526</v>
      </c>
      <c r="C41" s="15" t="s">
        <v>101</v>
      </c>
      <c r="D41" s="16">
        <v>34274.0</v>
      </c>
      <c r="E41" s="17">
        <f t="shared" si="10"/>
        <v>29</v>
      </c>
      <c r="F41" s="44" t="s">
        <v>28</v>
      </c>
      <c r="G41" s="19" t="s">
        <v>24</v>
      </c>
      <c r="H41" s="14">
        <v>117.0</v>
      </c>
      <c r="I41" s="20">
        <v>0.04071759259259259</v>
      </c>
      <c r="J41" s="20">
        <f t="shared" si="11"/>
        <v>0.001122685185</v>
      </c>
      <c r="K41" s="21">
        <f t="shared" si="12"/>
        <v>0.003934066917</v>
      </c>
      <c r="L41" s="24" t="s">
        <v>29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>
        <v>4.0</v>
      </c>
      <c r="B42" s="15" t="s">
        <v>527</v>
      </c>
      <c r="C42" s="15" t="s">
        <v>200</v>
      </c>
      <c r="D42" s="16">
        <v>33047.0</v>
      </c>
      <c r="E42" s="17">
        <f t="shared" si="10"/>
        <v>33</v>
      </c>
      <c r="F42" s="44" t="s">
        <v>49</v>
      </c>
      <c r="G42" s="19" t="s">
        <v>19</v>
      </c>
      <c r="H42" s="14">
        <v>102.0</v>
      </c>
      <c r="I42" s="20">
        <v>0.04659722222222222</v>
      </c>
      <c r="J42" s="20">
        <f t="shared" si="11"/>
        <v>0.007002314815</v>
      </c>
      <c r="K42" s="21">
        <f t="shared" si="12"/>
        <v>0.004502147075</v>
      </c>
      <c r="L42" s="25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5.0</v>
      </c>
      <c r="B43" s="15" t="s">
        <v>95</v>
      </c>
      <c r="C43" s="15" t="s">
        <v>96</v>
      </c>
      <c r="D43" s="16">
        <v>32690.0</v>
      </c>
      <c r="E43" s="17">
        <f t="shared" si="10"/>
        <v>34</v>
      </c>
      <c r="F43" s="44" t="s">
        <v>28</v>
      </c>
      <c r="G43" s="19" t="s">
        <v>24</v>
      </c>
      <c r="H43" s="14">
        <v>118.0</v>
      </c>
      <c r="I43" s="20">
        <v>0.05394675925925926</v>
      </c>
      <c r="J43" s="20">
        <f t="shared" si="11"/>
        <v>0.01435185185</v>
      </c>
      <c r="K43" s="21">
        <f t="shared" si="12"/>
        <v>0.005212247271</v>
      </c>
      <c r="L43" s="25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6.0</v>
      </c>
      <c r="B44" s="15" t="s">
        <v>528</v>
      </c>
      <c r="C44" s="15" t="s">
        <v>45</v>
      </c>
      <c r="D44" s="16">
        <v>21580.0</v>
      </c>
      <c r="E44" s="17">
        <f t="shared" si="10"/>
        <v>64</v>
      </c>
      <c r="F44" s="44" t="s">
        <v>529</v>
      </c>
      <c r="G44" s="19" t="s">
        <v>19</v>
      </c>
      <c r="H44" s="14">
        <v>105.0</v>
      </c>
      <c r="I44" s="20">
        <v>0.06446759259259259</v>
      </c>
      <c r="J44" s="20">
        <f t="shared" si="11"/>
        <v>0.02487268519</v>
      </c>
      <c r="K44" s="21">
        <f t="shared" si="12"/>
        <v>0.006228752907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3" t="s">
        <v>530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5" t="s">
        <v>1</v>
      </c>
      <c r="B47" s="7" t="s">
        <v>2</v>
      </c>
      <c r="C47" s="2"/>
      <c r="D47" s="2"/>
      <c r="E47" s="2"/>
      <c r="F47" s="2"/>
      <c r="G47" s="3"/>
      <c r="H47" s="5" t="s">
        <v>3</v>
      </c>
      <c r="I47" s="7" t="s">
        <v>4</v>
      </c>
      <c r="J47" s="2"/>
      <c r="K47" s="8"/>
      <c r="L47" s="5" t="s">
        <v>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9"/>
      <c r="B48" s="10" t="s">
        <v>6</v>
      </c>
      <c r="C48" s="11" t="s">
        <v>7</v>
      </c>
      <c r="D48" s="12" t="s">
        <v>8</v>
      </c>
      <c r="E48" s="11" t="s">
        <v>9</v>
      </c>
      <c r="F48" s="11" t="s">
        <v>10</v>
      </c>
      <c r="G48" s="10" t="s">
        <v>11</v>
      </c>
      <c r="H48" s="9"/>
      <c r="I48" s="10" t="s">
        <v>12</v>
      </c>
      <c r="J48" s="10" t="s">
        <v>13</v>
      </c>
      <c r="K48" s="10" t="s">
        <v>14</v>
      </c>
      <c r="L48" s="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3" t="s">
        <v>15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>
        <v>1.0</v>
      </c>
      <c r="B50" s="15" t="s">
        <v>119</v>
      </c>
      <c r="C50" s="15" t="s">
        <v>120</v>
      </c>
      <c r="D50" s="16">
        <v>39401.0</v>
      </c>
      <c r="E50" s="17">
        <f t="shared" ref="E50:E53" si="13">DATEDIF(D50,"30.07.2023","y")</f>
        <v>15</v>
      </c>
      <c r="F50" s="44" t="s">
        <v>121</v>
      </c>
      <c r="G50" s="19" t="s">
        <v>19</v>
      </c>
      <c r="H50" s="14">
        <v>58.0</v>
      </c>
      <c r="I50" s="20">
        <v>0.021770833333333333</v>
      </c>
      <c r="J50" s="29">
        <f t="shared" ref="J50:J53" si="14">I50-$I$50</f>
        <v>0</v>
      </c>
      <c r="K50" s="30">
        <f t="shared" ref="K50:K53" si="15">I50/5.75</f>
        <v>0.003786231884</v>
      </c>
      <c r="L50" s="22" t="s">
        <v>20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4">
        <v>2.0</v>
      </c>
      <c r="B51" s="15" t="s">
        <v>531</v>
      </c>
      <c r="C51" s="15" t="s">
        <v>27</v>
      </c>
      <c r="D51" s="16">
        <v>36076.0</v>
      </c>
      <c r="E51" s="17">
        <f t="shared" si="13"/>
        <v>24</v>
      </c>
      <c r="F51" s="44" t="s">
        <v>28</v>
      </c>
      <c r="G51" s="19" t="s">
        <v>19</v>
      </c>
      <c r="H51" s="14">
        <v>64.0</v>
      </c>
      <c r="I51" s="20">
        <v>0.02199074074074074</v>
      </c>
      <c r="J51" s="29">
        <f t="shared" si="14"/>
        <v>0.0002199074074</v>
      </c>
      <c r="K51" s="30">
        <f t="shared" si="15"/>
        <v>0.003824476651</v>
      </c>
      <c r="L51" s="23" t="s">
        <v>25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4">
        <v>3.0</v>
      </c>
      <c r="B52" s="15" t="s">
        <v>119</v>
      </c>
      <c r="C52" s="15" t="s">
        <v>124</v>
      </c>
      <c r="D52" s="16">
        <v>39401.0</v>
      </c>
      <c r="E52" s="17">
        <f t="shared" si="13"/>
        <v>15</v>
      </c>
      <c r="F52" s="44" t="s">
        <v>121</v>
      </c>
      <c r="G52" s="19" t="s">
        <v>19</v>
      </c>
      <c r="H52" s="14">
        <v>57.0</v>
      </c>
      <c r="I52" s="20">
        <v>0.02515046296296296</v>
      </c>
      <c r="J52" s="29">
        <f t="shared" si="14"/>
        <v>0.00337962963</v>
      </c>
      <c r="K52" s="30">
        <f t="shared" si="15"/>
        <v>0.004373993559</v>
      </c>
      <c r="L52" s="24" t="s">
        <v>29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4">
        <v>4.0</v>
      </c>
      <c r="B53" s="15" t="s">
        <v>532</v>
      </c>
      <c r="C53" s="15" t="s">
        <v>192</v>
      </c>
      <c r="D53" s="16">
        <v>31517.0</v>
      </c>
      <c r="E53" s="17">
        <f t="shared" si="13"/>
        <v>37</v>
      </c>
      <c r="F53" s="44" t="s">
        <v>23</v>
      </c>
      <c r="G53" s="19" t="s">
        <v>24</v>
      </c>
      <c r="H53" s="14">
        <v>51.0</v>
      </c>
      <c r="I53" s="20">
        <v>0.033344907407407406</v>
      </c>
      <c r="J53" s="29">
        <f t="shared" si="14"/>
        <v>0.01157407407</v>
      </c>
      <c r="K53" s="30">
        <f t="shared" si="15"/>
        <v>0.005799114332</v>
      </c>
      <c r="L53" s="25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 t="s">
        <v>43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1.0</v>
      </c>
      <c r="B55" s="15" t="s">
        <v>285</v>
      </c>
      <c r="C55" s="15" t="s">
        <v>103</v>
      </c>
      <c r="D55" s="16">
        <v>38521.0</v>
      </c>
      <c r="E55" s="17">
        <f t="shared" ref="E55:E59" si="16">DATEDIF(D55,"30.07.2023","y")</f>
        <v>18</v>
      </c>
      <c r="F55" s="44" t="s">
        <v>49</v>
      </c>
      <c r="G55" s="19" t="s">
        <v>24</v>
      </c>
      <c r="H55" s="14">
        <v>59.0</v>
      </c>
      <c r="I55" s="20">
        <v>0.02457175925925926</v>
      </c>
      <c r="J55" s="29">
        <f t="shared" ref="J55:J59" si="17">I55-$I$55</f>
        <v>0</v>
      </c>
      <c r="K55" s="30">
        <f t="shared" ref="K55:K59" si="18">I55/5.75</f>
        <v>0.004273349436</v>
      </c>
      <c r="L55" s="22" t="s">
        <v>20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>
        <v>2.0</v>
      </c>
      <c r="B56" s="15" t="s">
        <v>533</v>
      </c>
      <c r="C56" s="15" t="s">
        <v>534</v>
      </c>
      <c r="D56" s="16">
        <v>27671.0</v>
      </c>
      <c r="E56" s="17">
        <f t="shared" si="16"/>
        <v>47</v>
      </c>
      <c r="F56" s="44" t="s">
        <v>99</v>
      </c>
      <c r="G56" s="19" t="s">
        <v>19</v>
      </c>
      <c r="H56" s="14">
        <v>60.0</v>
      </c>
      <c r="I56" s="20">
        <v>0.027037037037037037</v>
      </c>
      <c r="J56" s="29">
        <f t="shared" si="17"/>
        <v>0.002465277778</v>
      </c>
      <c r="K56" s="30">
        <f t="shared" si="18"/>
        <v>0.004702093398</v>
      </c>
      <c r="L56" s="23" t="s">
        <v>25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>
        <v>3.0</v>
      </c>
      <c r="B57" s="15" t="s">
        <v>145</v>
      </c>
      <c r="C57" s="15" t="s">
        <v>45</v>
      </c>
      <c r="D57" s="16">
        <v>30851.0</v>
      </c>
      <c r="E57" s="17">
        <f t="shared" si="16"/>
        <v>39</v>
      </c>
      <c r="F57" s="44" t="s">
        <v>46</v>
      </c>
      <c r="G57" s="19" t="s">
        <v>19</v>
      </c>
      <c r="H57" s="14">
        <v>54.0</v>
      </c>
      <c r="I57" s="20">
        <v>0.029375</v>
      </c>
      <c r="J57" s="29">
        <f t="shared" si="17"/>
        <v>0.004803240741</v>
      </c>
      <c r="K57" s="30">
        <f t="shared" si="18"/>
        <v>0.005108695652</v>
      </c>
      <c r="L57" s="24" t="s">
        <v>29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>
        <v>4.0</v>
      </c>
      <c r="B58" s="15" t="s">
        <v>535</v>
      </c>
      <c r="C58" s="15" t="s">
        <v>241</v>
      </c>
      <c r="D58" s="16">
        <v>32509.0</v>
      </c>
      <c r="E58" s="17">
        <f t="shared" si="16"/>
        <v>34</v>
      </c>
      <c r="F58" s="44" t="s">
        <v>49</v>
      </c>
      <c r="G58" s="19" t="s">
        <v>24</v>
      </c>
      <c r="H58" s="14">
        <v>52.0</v>
      </c>
      <c r="I58" s="20">
        <v>0.03361111111111111</v>
      </c>
      <c r="J58" s="29">
        <f t="shared" si="17"/>
        <v>0.009039351852</v>
      </c>
      <c r="K58" s="30">
        <f t="shared" si="18"/>
        <v>0.005845410628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4">
        <v>5.0</v>
      </c>
      <c r="B59" s="15" t="s">
        <v>536</v>
      </c>
      <c r="C59" s="15" t="s">
        <v>353</v>
      </c>
      <c r="D59" s="16">
        <v>39687.0</v>
      </c>
      <c r="E59" s="17">
        <f t="shared" si="16"/>
        <v>14</v>
      </c>
      <c r="F59" s="44" t="s">
        <v>239</v>
      </c>
      <c r="G59" s="19" t="s">
        <v>19</v>
      </c>
      <c r="H59" s="14">
        <v>63.0</v>
      </c>
      <c r="I59" s="20">
        <v>0.03913194444444444</v>
      </c>
      <c r="J59" s="29">
        <f t="shared" si="17"/>
        <v>0.01456018519</v>
      </c>
      <c r="K59" s="30">
        <f t="shared" si="18"/>
        <v>0.006805555556</v>
      </c>
      <c r="L59" s="25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3" t="s">
        <v>537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5" t="s">
        <v>1</v>
      </c>
      <c r="B62" s="7" t="s">
        <v>2</v>
      </c>
      <c r="C62" s="2"/>
      <c r="D62" s="2"/>
      <c r="E62" s="2"/>
      <c r="F62" s="2"/>
      <c r="G62" s="3"/>
      <c r="H62" s="5" t="s">
        <v>3</v>
      </c>
      <c r="I62" s="7" t="s">
        <v>4</v>
      </c>
      <c r="J62" s="2"/>
      <c r="K62" s="8"/>
      <c r="L62" s="5" t="s">
        <v>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9"/>
      <c r="B63" s="10" t="s">
        <v>6</v>
      </c>
      <c r="C63" s="11" t="s">
        <v>7</v>
      </c>
      <c r="D63" s="12" t="s">
        <v>8</v>
      </c>
      <c r="E63" s="11" t="s">
        <v>9</v>
      </c>
      <c r="F63" s="11" t="s">
        <v>10</v>
      </c>
      <c r="G63" s="10" t="s">
        <v>11</v>
      </c>
      <c r="H63" s="9"/>
      <c r="I63" s="10" t="s">
        <v>12</v>
      </c>
      <c r="J63" s="10" t="s">
        <v>13</v>
      </c>
      <c r="K63" s="10" t="s">
        <v>14</v>
      </c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0" t="s">
        <v>149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4">
        <v>1.0</v>
      </c>
      <c r="B65" s="15" t="s">
        <v>538</v>
      </c>
      <c r="C65" s="15" t="s">
        <v>136</v>
      </c>
      <c r="D65" s="16">
        <v>40945.0</v>
      </c>
      <c r="E65" s="17">
        <f t="shared" ref="E65:E69" si="19">DATEDIF(D65,"30.07.2023","y")</f>
        <v>11</v>
      </c>
      <c r="F65" s="44" t="s">
        <v>153</v>
      </c>
      <c r="G65" s="19" t="s">
        <v>19</v>
      </c>
      <c r="H65" s="14">
        <v>22.0</v>
      </c>
      <c r="I65" s="20">
        <v>0.009108796296296297</v>
      </c>
      <c r="J65" s="20">
        <f t="shared" ref="J65:J69" si="20">I65-$I$65</f>
        <v>0</v>
      </c>
      <c r="K65" s="21">
        <f t="shared" ref="K65:K69" si="21">I65/2.5</f>
        <v>0.003643518519</v>
      </c>
      <c r="L65" s="22" t="s">
        <v>20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4">
        <v>2.0</v>
      </c>
      <c r="B66" s="15" t="s">
        <v>539</v>
      </c>
      <c r="C66" s="15" t="s">
        <v>33</v>
      </c>
      <c r="D66" s="16">
        <v>41426.0</v>
      </c>
      <c r="E66" s="17">
        <f t="shared" si="19"/>
        <v>10</v>
      </c>
      <c r="F66" s="44" t="s">
        <v>153</v>
      </c>
      <c r="G66" s="19" t="s">
        <v>19</v>
      </c>
      <c r="H66" s="14">
        <v>9.0</v>
      </c>
      <c r="I66" s="20">
        <v>0.009155092592592593</v>
      </c>
      <c r="J66" s="20">
        <f t="shared" si="20"/>
        <v>0.0000462962963</v>
      </c>
      <c r="K66" s="21">
        <f t="shared" si="21"/>
        <v>0.003662037037</v>
      </c>
      <c r="L66" s="23" t="s">
        <v>25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4">
        <v>3.0</v>
      </c>
      <c r="B67" s="15" t="s">
        <v>540</v>
      </c>
      <c r="C67" s="15" t="s">
        <v>541</v>
      </c>
      <c r="D67" s="16">
        <v>40384.0</v>
      </c>
      <c r="E67" s="17">
        <f t="shared" si="19"/>
        <v>13</v>
      </c>
      <c r="F67" s="44" t="s">
        <v>153</v>
      </c>
      <c r="G67" s="19" t="s">
        <v>19</v>
      </c>
      <c r="H67" s="14">
        <v>23.0</v>
      </c>
      <c r="I67" s="20">
        <v>0.009560185185185185</v>
      </c>
      <c r="J67" s="20">
        <f t="shared" si="20"/>
        <v>0.0004513888889</v>
      </c>
      <c r="K67" s="21">
        <f t="shared" si="21"/>
        <v>0.003824074074</v>
      </c>
      <c r="L67" s="24" t="s">
        <v>29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4.0</v>
      </c>
      <c r="B68" s="15" t="s">
        <v>542</v>
      </c>
      <c r="C68" s="15" t="s">
        <v>543</v>
      </c>
      <c r="D68" s="16">
        <v>41219.0</v>
      </c>
      <c r="E68" s="17">
        <f t="shared" si="19"/>
        <v>10</v>
      </c>
      <c r="F68" s="44" t="s">
        <v>153</v>
      </c>
      <c r="G68" s="19" t="s">
        <v>19</v>
      </c>
      <c r="H68" s="14">
        <v>24.0</v>
      </c>
      <c r="I68" s="20">
        <v>0.011921296296296296</v>
      </c>
      <c r="J68" s="20">
        <f t="shared" si="20"/>
        <v>0.0028125</v>
      </c>
      <c r="K68" s="21">
        <f t="shared" si="21"/>
        <v>0.004768518519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4">
        <v>5.0</v>
      </c>
      <c r="B69" s="15" t="s">
        <v>135</v>
      </c>
      <c r="C69" s="15" t="s">
        <v>383</v>
      </c>
      <c r="D69" s="16">
        <v>40555.0</v>
      </c>
      <c r="E69" s="17">
        <f t="shared" si="19"/>
        <v>12</v>
      </c>
      <c r="F69" s="44" t="s">
        <v>153</v>
      </c>
      <c r="G69" s="19" t="s">
        <v>19</v>
      </c>
      <c r="H69" s="14">
        <v>21.0</v>
      </c>
      <c r="I69" s="20">
        <v>0.013599537037037037</v>
      </c>
      <c r="J69" s="20">
        <f t="shared" si="20"/>
        <v>0.004490740741</v>
      </c>
      <c r="K69" s="21">
        <f t="shared" si="21"/>
        <v>0.005439814815</v>
      </c>
      <c r="L69" s="25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0" t="s">
        <v>300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14">
        <v>1.0</v>
      </c>
      <c r="B71" s="15" t="s">
        <v>536</v>
      </c>
      <c r="C71" s="15" t="s">
        <v>200</v>
      </c>
      <c r="D71" s="16">
        <v>41173.0</v>
      </c>
      <c r="E71" s="17">
        <f t="shared" ref="E71:E72" si="22">DATEDIF(D71,"30.07.2023","y")</f>
        <v>10</v>
      </c>
      <c r="F71" s="44" t="s">
        <v>302</v>
      </c>
      <c r="G71" s="19" t="s">
        <v>19</v>
      </c>
      <c r="H71" s="14">
        <v>26.0</v>
      </c>
      <c r="I71" s="20">
        <v>0.013483796296296296</v>
      </c>
      <c r="J71" s="20">
        <f t="shared" ref="J71:J72" si="23">I71-$I$71</f>
        <v>0</v>
      </c>
      <c r="K71" s="21">
        <f t="shared" ref="K71:K72" si="24">I71/2.5</f>
        <v>0.005393518519</v>
      </c>
      <c r="L71" s="22" t="s">
        <v>20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4">
        <v>2.0</v>
      </c>
      <c r="B72" s="15" t="s">
        <v>544</v>
      </c>
      <c r="C72" s="15" t="s">
        <v>437</v>
      </c>
      <c r="D72" s="16">
        <v>40954.0</v>
      </c>
      <c r="E72" s="17">
        <f t="shared" si="22"/>
        <v>11</v>
      </c>
      <c r="F72" s="44" t="s">
        <v>302</v>
      </c>
      <c r="G72" s="19" t="s">
        <v>19</v>
      </c>
      <c r="H72" s="14">
        <v>27.0</v>
      </c>
      <c r="I72" s="20">
        <v>0.01733796296296296</v>
      </c>
      <c r="J72" s="20">
        <f t="shared" si="23"/>
        <v>0.003854166667</v>
      </c>
      <c r="K72" s="21">
        <f t="shared" si="24"/>
        <v>0.006935185185</v>
      </c>
      <c r="L72" s="23" t="s">
        <v>25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3" t="s">
        <v>545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5" t="s">
        <v>1</v>
      </c>
      <c r="B75" s="7" t="s">
        <v>2</v>
      </c>
      <c r="C75" s="2"/>
      <c r="D75" s="2"/>
      <c r="E75" s="2"/>
      <c r="F75" s="2"/>
      <c r="G75" s="3"/>
      <c r="H75" s="5" t="s">
        <v>3</v>
      </c>
      <c r="I75" s="7" t="s">
        <v>4</v>
      </c>
      <c r="J75" s="2"/>
      <c r="K75" s="8"/>
      <c r="L75" s="5" t="s">
        <v>5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9"/>
      <c r="B76" s="10" t="s">
        <v>6</v>
      </c>
      <c r="C76" s="11" t="s">
        <v>7</v>
      </c>
      <c r="D76" s="12" t="s">
        <v>8</v>
      </c>
      <c r="E76" s="11" t="s">
        <v>9</v>
      </c>
      <c r="F76" s="11" t="s">
        <v>10</v>
      </c>
      <c r="G76" s="10" t="s">
        <v>11</v>
      </c>
      <c r="H76" s="9"/>
      <c r="I76" s="10" t="s">
        <v>12</v>
      </c>
      <c r="J76" s="10" t="s">
        <v>13</v>
      </c>
      <c r="K76" s="10" t="s">
        <v>14</v>
      </c>
      <c r="L76" s="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3" t="s">
        <v>155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4">
        <v>1.0</v>
      </c>
      <c r="B78" s="15" t="s">
        <v>488</v>
      </c>
      <c r="C78" s="15" t="s">
        <v>329</v>
      </c>
      <c r="D78" s="16">
        <v>41708.0</v>
      </c>
      <c r="E78" s="17">
        <f t="shared" ref="E78:E84" si="25">DATEDIF(D78,"30.07.2023","y")</f>
        <v>9</v>
      </c>
      <c r="F78" s="44" t="s">
        <v>151</v>
      </c>
      <c r="G78" s="19" t="s">
        <v>24</v>
      </c>
      <c r="H78" s="14">
        <v>6.0</v>
      </c>
      <c r="I78" s="20">
        <v>0.003935185185185185</v>
      </c>
      <c r="J78" s="20">
        <f t="shared" ref="J78:J84" si="26">I78-$I$78</f>
        <v>0</v>
      </c>
      <c r="K78" s="21">
        <f t="shared" ref="K78:K84" si="27">I78/1.25</f>
        <v>0.003148148148</v>
      </c>
      <c r="L78" s="22" t="s">
        <v>20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4">
        <v>2.0</v>
      </c>
      <c r="B79" s="15" t="s">
        <v>546</v>
      </c>
      <c r="C79" s="15" t="s">
        <v>547</v>
      </c>
      <c r="D79" s="16">
        <v>41879.0</v>
      </c>
      <c r="E79" s="17">
        <f t="shared" si="25"/>
        <v>8</v>
      </c>
      <c r="F79" s="44" t="s">
        <v>151</v>
      </c>
      <c r="G79" s="19" t="s">
        <v>19</v>
      </c>
      <c r="H79" s="14">
        <v>3.0</v>
      </c>
      <c r="I79" s="20">
        <v>0.004976851851851852</v>
      </c>
      <c r="J79" s="20">
        <f t="shared" si="26"/>
        <v>0.001041666667</v>
      </c>
      <c r="K79" s="21">
        <f t="shared" si="27"/>
        <v>0.003981481481</v>
      </c>
      <c r="L79" s="23" t="s">
        <v>25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4">
        <v>3.0</v>
      </c>
      <c r="B80" s="15" t="s">
        <v>548</v>
      </c>
      <c r="C80" s="15" t="s">
        <v>549</v>
      </c>
      <c r="D80" s="16">
        <v>41915.0</v>
      </c>
      <c r="E80" s="17">
        <f t="shared" si="25"/>
        <v>8</v>
      </c>
      <c r="F80" s="44" t="s">
        <v>151</v>
      </c>
      <c r="G80" s="19" t="s">
        <v>19</v>
      </c>
      <c r="H80" s="14">
        <v>1.0</v>
      </c>
      <c r="I80" s="20">
        <v>0.005069444444444444</v>
      </c>
      <c r="J80" s="20">
        <f t="shared" si="26"/>
        <v>0.001134259259</v>
      </c>
      <c r="K80" s="21">
        <f t="shared" si="27"/>
        <v>0.004055555556</v>
      </c>
      <c r="L80" s="24" t="s">
        <v>29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4">
        <v>4.0</v>
      </c>
      <c r="B81" s="15" t="s">
        <v>73</v>
      </c>
      <c r="C81" s="15" t="s">
        <v>156</v>
      </c>
      <c r="D81" s="16">
        <v>41965.0</v>
      </c>
      <c r="E81" s="17">
        <f t="shared" si="25"/>
        <v>8</v>
      </c>
      <c r="F81" s="44" t="s">
        <v>151</v>
      </c>
      <c r="G81" s="19" t="s">
        <v>19</v>
      </c>
      <c r="H81" s="14">
        <v>7.0</v>
      </c>
      <c r="I81" s="20">
        <v>0.005092592592592593</v>
      </c>
      <c r="J81" s="20">
        <f t="shared" si="26"/>
        <v>0.001157407407</v>
      </c>
      <c r="K81" s="21">
        <f t="shared" si="27"/>
        <v>0.004074074074</v>
      </c>
      <c r="L81" s="25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4">
        <v>5.0</v>
      </c>
      <c r="B82" s="15" t="s">
        <v>128</v>
      </c>
      <c r="C82" s="15" t="s">
        <v>123</v>
      </c>
      <c r="D82" s="16">
        <v>42395.0</v>
      </c>
      <c r="E82" s="17">
        <f t="shared" si="25"/>
        <v>7</v>
      </c>
      <c r="F82" s="44" t="s">
        <v>151</v>
      </c>
      <c r="G82" s="19" t="s">
        <v>24</v>
      </c>
      <c r="H82" s="14">
        <v>4.0</v>
      </c>
      <c r="I82" s="20">
        <v>0.006458333333333333</v>
      </c>
      <c r="J82" s="20">
        <f t="shared" si="26"/>
        <v>0.002523148148</v>
      </c>
      <c r="K82" s="21">
        <f t="shared" si="27"/>
        <v>0.005166666667</v>
      </c>
      <c r="L82" s="25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14">
        <v>6.0</v>
      </c>
      <c r="B83" s="15" t="s">
        <v>506</v>
      </c>
      <c r="C83" s="15" t="s">
        <v>550</v>
      </c>
      <c r="D83" s="16">
        <v>42675.0</v>
      </c>
      <c r="E83" s="17">
        <f t="shared" si="25"/>
        <v>6</v>
      </c>
      <c r="F83" s="44" t="s">
        <v>151</v>
      </c>
      <c r="G83" s="19" t="s">
        <v>24</v>
      </c>
      <c r="H83" s="14">
        <v>8.0</v>
      </c>
      <c r="I83" s="20">
        <v>0.0068865740740740745</v>
      </c>
      <c r="J83" s="20">
        <f t="shared" si="26"/>
        <v>0.002951388889</v>
      </c>
      <c r="K83" s="21">
        <f t="shared" si="27"/>
        <v>0.005509259259</v>
      </c>
      <c r="L83" s="25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4">
        <v>7.0</v>
      </c>
      <c r="B84" s="15" t="s">
        <v>551</v>
      </c>
      <c r="C84" s="15" t="s">
        <v>129</v>
      </c>
      <c r="D84" s="16">
        <v>42688.0</v>
      </c>
      <c r="E84" s="17">
        <f t="shared" si="25"/>
        <v>6</v>
      </c>
      <c r="F84" s="44" t="s">
        <v>151</v>
      </c>
      <c r="G84" s="19" t="s">
        <v>19</v>
      </c>
      <c r="H84" s="14">
        <v>5.0</v>
      </c>
      <c r="I84" s="20">
        <v>0.007268518518518519</v>
      </c>
      <c r="J84" s="20">
        <f t="shared" si="26"/>
        <v>0.003333333333</v>
      </c>
      <c r="K84" s="21">
        <f t="shared" si="27"/>
        <v>0.005814814815</v>
      </c>
      <c r="L84" s="25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0" t="s">
        <v>158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4">
        <v>1.0</v>
      </c>
      <c r="B86" s="15" t="s">
        <v>552</v>
      </c>
      <c r="C86" s="15" t="s">
        <v>492</v>
      </c>
      <c r="D86" s="16">
        <v>42674.0</v>
      </c>
      <c r="E86" s="17">
        <f>DATEDIF(D86,"30.07.2023","y")</f>
        <v>6</v>
      </c>
      <c r="F86" s="18" t="s">
        <v>161</v>
      </c>
      <c r="G86" s="19" t="s">
        <v>19</v>
      </c>
      <c r="H86" s="14">
        <v>2.0</v>
      </c>
      <c r="I86" s="20">
        <v>0.0067476851851851856</v>
      </c>
      <c r="J86" s="20">
        <f>I86-$I$86</f>
        <v>0</v>
      </c>
      <c r="K86" s="21">
        <f>I86/1.25</f>
        <v>0.005398148148</v>
      </c>
      <c r="L86" s="22" t="s">
        <v>20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1"/>
      <c r="B87" s="4"/>
      <c r="C87" s="4"/>
      <c r="D87" s="42"/>
      <c r="E87" s="4"/>
      <c r="F87" s="4"/>
      <c r="G87" s="4"/>
      <c r="H87" s="4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1"/>
      <c r="B88" s="4"/>
      <c r="C88" s="4"/>
      <c r="D88" s="42"/>
      <c r="E88" s="4"/>
      <c r="F88" s="4"/>
      <c r="G88" s="4"/>
      <c r="H88" s="4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1"/>
      <c r="B89" s="4"/>
      <c r="C89" s="4"/>
      <c r="D89" s="42"/>
      <c r="E89" s="4"/>
      <c r="F89" s="4"/>
      <c r="G89" s="4"/>
      <c r="H89" s="4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1"/>
      <c r="B90" s="4"/>
      <c r="C90" s="4"/>
      <c r="D90" s="42"/>
      <c r="E90" s="4"/>
      <c r="F90" s="4"/>
      <c r="G90" s="4"/>
      <c r="H90" s="4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1"/>
      <c r="B91" s="4"/>
      <c r="C91" s="4"/>
      <c r="D91" s="42"/>
      <c r="E91" s="4"/>
      <c r="F91" s="4"/>
      <c r="G91" s="4"/>
      <c r="H91" s="4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1"/>
      <c r="B92" s="4"/>
      <c r="C92" s="4"/>
      <c r="D92" s="42"/>
      <c r="E92" s="4"/>
      <c r="F92" s="4"/>
      <c r="G92" s="4"/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1"/>
      <c r="B93" s="4"/>
      <c r="C93" s="4"/>
      <c r="D93" s="42"/>
      <c r="E93" s="4"/>
      <c r="F93" s="4"/>
      <c r="G93" s="4"/>
      <c r="H93" s="4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1"/>
      <c r="B94" s="4"/>
      <c r="C94" s="4"/>
      <c r="D94" s="42"/>
      <c r="E94" s="4"/>
      <c r="F94" s="4"/>
      <c r="G94" s="4"/>
      <c r="H94" s="4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1"/>
      <c r="B95" s="4"/>
      <c r="C95" s="4"/>
      <c r="D95" s="42"/>
      <c r="E95" s="4"/>
      <c r="F95" s="4"/>
      <c r="G95" s="4"/>
      <c r="H95" s="4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1"/>
      <c r="B96" s="4"/>
      <c r="C96" s="4"/>
      <c r="D96" s="42"/>
      <c r="E96" s="4"/>
      <c r="F96" s="4"/>
      <c r="G96" s="4"/>
      <c r="H96" s="4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1"/>
      <c r="B97" s="4"/>
      <c r="C97" s="4"/>
      <c r="D97" s="42"/>
      <c r="E97" s="4"/>
      <c r="F97" s="4"/>
      <c r="G97" s="4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1"/>
      <c r="B98" s="4"/>
      <c r="C98" s="4"/>
      <c r="D98" s="42"/>
      <c r="E98" s="4"/>
      <c r="F98" s="4"/>
      <c r="G98" s="4"/>
      <c r="H98" s="4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1"/>
      <c r="B99" s="4"/>
      <c r="C99" s="4"/>
      <c r="D99" s="42"/>
      <c r="E99" s="4"/>
      <c r="F99" s="4"/>
      <c r="G99" s="4"/>
      <c r="H99" s="4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1"/>
      <c r="B100" s="4"/>
      <c r="C100" s="4"/>
      <c r="D100" s="42"/>
      <c r="E100" s="4"/>
      <c r="F100" s="4"/>
      <c r="G100" s="4"/>
      <c r="H100" s="4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1"/>
      <c r="B101" s="4"/>
      <c r="C101" s="4"/>
      <c r="D101" s="42"/>
      <c r="E101" s="4"/>
      <c r="F101" s="4"/>
      <c r="G101" s="4"/>
      <c r="H101" s="4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1"/>
      <c r="B103" s="4"/>
      <c r="C103" s="4"/>
      <c r="D103" s="42"/>
      <c r="E103" s="4"/>
      <c r="F103" s="4"/>
      <c r="G103" s="4"/>
      <c r="H103" s="4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1"/>
      <c r="B104" s="4"/>
      <c r="C104" s="4"/>
      <c r="D104" s="42"/>
      <c r="E104" s="4"/>
      <c r="F104" s="4"/>
      <c r="G104" s="4"/>
      <c r="H104" s="4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1"/>
      <c r="B105" s="4"/>
      <c r="C105" s="4"/>
      <c r="D105" s="42"/>
      <c r="E105" s="4"/>
      <c r="F105" s="4"/>
      <c r="G105" s="4"/>
      <c r="H105" s="4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1"/>
      <c r="B269" s="4"/>
      <c r="C269" s="4"/>
      <c r="D269" s="42"/>
      <c r="E269" s="4"/>
      <c r="F269" s="4"/>
      <c r="G269" s="4"/>
      <c r="H269" s="41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1"/>
      <c r="B270" s="4"/>
      <c r="C270" s="4"/>
      <c r="D270" s="42"/>
      <c r="E270" s="4"/>
      <c r="F270" s="4"/>
      <c r="G270" s="4"/>
      <c r="H270" s="41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1"/>
      <c r="B271" s="4"/>
      <c r="C271" s="4"/>
      <c r="D271" s="42"/>
      <c r="E271" s="4"/>
      <c r="F271" s="4"/>
      <c r="G271" s="4"/>
      <c r="H271" s="41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1"/>
      <c r="B272" s="4"/>
      <c r="C272" s="4"/>
      <c r="D272" s="42"/>
      <c r="E272" s="4"/>
      <c r="F272" s="4"/>
      <c r="G272" s="4"/>
      <c r="H272" s="41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1"/>
      <c r="B273" s="4"/>
      <c r="C273" s="4"/>
      <c r="D273" s="42"/>
      <c r="E273" s="4"/>
      <c r="F273" s="4"/>
      <c r="G273" s="4"/>
      <c r="H273" s="41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1"/>
      <c r="B274" s="4"/>
      <c r="C274" s="4"/>
      <c r="D274" s="42"/>
      <c r="E274" s="4"/>
      <c r="F274" s="4"/>
      <c r="G274" s="4"/>
      <c r="H274" s="41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1"/>
      <c r="B275" s="4"/>
      <c r="C275" s="4"/>
      <c r="D275" s="42"/>
      <c r="E275" s="4"/>
      <c r="F275" s="4"/>
      <c r="G275" s="4"/>
      <c r="H275" s="41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1"/>
      <c r="B276" s="4"/>
      <c r="C276" s="4"/>
      <c r="D276" s="42"/>
      <c r="E276" s="4"/>
      <c r="F276" s="4"/>
      <c r="G276" s="4"/>
      <c r="H276" s="41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1"/>
      <c r="B277" s="4"/>
      <c r="C277" s="4"/>
      <c r="D277" s="42"/>
      <c r="E277" s="4"/>
      <c r="F277" s="4"/>
      <c r="G277" s="4"/>
      <c r="H277" s="41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1"/>
      <c r="B278" s="4"/>
      <c r="C278" s="4"/>
      <c r="D278" s="42"/>
      <c r="E278" s="4"/>
      <c r="F278" s="4"/>
      <c r="G278" s="4"/>
      <c r="H278" s="41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1"/>
      <c r="B279" s="4"/>
      <c r="C279" s="4"/>
      <c r="D279" s="42"/>
      <c r="E279" s="4"/>
      <c r="F279" s="4"/>
      <c r="G279" s="4"/>
      <c r="H279" s="41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1"/>
      <c r="B280" s="4"/>
      <c r="C280" s="4"/>
      <c r="D280" s="42"/>
      <c r="E280" s="4"/>
      <c r="F280" s="4"/>
      <c r="G280" s="4"/>
      <c r="H280" s="41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1"/>
      <c r="B281" s="4"/>
      <c r="C281" s="4"/>
      <c r="D281" s="42"/>
      <c r="E281" s="4"/>
      <c r="F281" s="4"/>
      <c r="G281" s="4"/>
      <c r="H281" s="41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1"/>
      <c r="B282" s="4"/>
      <c r="C282" s="4"/>
      <c r="D282" s="42"/>
      <c r="E282" s="4"/>
      <c r="F282" s="4"/>
      <c r="G282" s="4"/>
      <c r="H282" s="41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1"/>
      <c r="B283" s="4"/>
      <c r="C283" s="4"/>
      <c r="D283" s="42"/>
      <c r="E283" s="4"/>
      <c r="F283" s="4"/>
      <c r="G283" s="4"/>
      <c r="H283" s="41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1"/>
      <c r="B284" s="4"/>
      <c r="C284" s="4"/>
      <c r="D284" s="42"/>
      <c r="E284" s="4"/>
      <c r="F284" s="4"/>
      <c r="G284" s="4"/>
      <c r="H284" s="41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1"/>
      <c r="B285" s="4"/>
      <c r="C285" s="4"/>
      <c r="D285" s="42"/>
      <c r="E285" s="4"/>
      <c r="F285" s="4"/>
      <c r="G285" s="4"/>
      <c r="H285" s="41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1"/>
      <c r="B286" s="4"/>
      <c r="C286" s="4"/>
      <c r="D286" s="42"/>
      <c r="E286" s="4"/>
      <c r="F286" s="4"/>
      <c r="G286" s="4"/>
      <c r="H286" s="41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3">
    <mergeCell ref="L47:L48"/>
    <mergeCell ref="A49:L49"/>
    <mergeCell ref="A54:L54"/>
    <mergeCell ref="A60:L60"/>
    <mergeCell ref="A61:L61"/>
    <mergeCell ref="A62:A63"/>
    <mergeCell ref="H62:H63"/>
    <mergeCell ref="L62:L63"/>
    <mergeCell ref="A64:L64"/>
    <mergeCell ref="A70:L70"/>
    <mergeCell ref="A74:L74"/>
    <mergeCell ref="A75:A76"/>
    <mergeCell ref="B75:G75"/>
    <mergeCell ref="H75:H76"/>
    <mergeCell ref="A1:L1"/>
    <mergeCell ref="A2:A3"/>
    <mergeCell ref="B2:G2"/>
    <mergeCell ref="H2:H3"/>
    <mergeCell ref="I2:K2"/>
    <mergeCell ref="L2:L3"/>
    <mergeCell ref="A4:L4"/>
    <mergeCell ref="A13:L13"/>
    <mergeCell ref="A18:L18"/>
    <mergeCell ref="A19:L19"/>
    <mergeCell ref="A20:A21"/>
    <mergeCell ref="H20:H21"/>
    <mergeCell ref="I20:K20"/>
    <mergeCell ref="L20:L21"/>
    <mergeCell ref="B47:G47"/>
    <mergeCell ref="I47:K47"/>
    <mergeCell ref="B20:G20"/>
    <mergeCell ref="A22:L22"/>
    <mergeCell ref="A38:L38"/>
    <mergeCell ref="A45:L45"/>
    <mergeCell ref="A46:L46"/>
    <mergeCell ref="A47:A48"/>
    <mergeCell ref="H47:H48"/>
    <mergeCell ref="B62:G62"/>
    <mergeCell ref="I62:K62"/>
    <mergeCell ref="I75:K75"/>
    <mergeCell ref="L75:L76"/>
    <mergeCell ref="A77:L77"/>
    <mergeCell ref="A85:L8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553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75" customHeight="1">
      <c r="A2" s="52" t="s">
        <v>1</v>
      </c>
      <c r="B2" s="7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4">
        <v>1.0</v>
      </c>
      <c r="B5" s="15" t="s">
        <v>517</v>
      </c>
      <c r="C5" s="15" t="s">
        <v>17</v>
      </c>
      <c r="D5" s="16">
        <v>31243.0</v>
      </c>
      <c r="E5" s="17">
        <f t="shared" ref="E5:E12" si="1">DATEDIF(D5,"26.08.2023","y")</f>
        <v>38</v>
      </c>
      <c r="F5" s="44" t="s">
        <v>23</v>
      </c>
      <c r="G5" s="19" t="s">
        <v>24</v>
      </c>
      <c r="H5" s="14">
        <v>119.0</v>
      </c>
      <c r="I5" s="20">
        <v>0.03045138888888889</v>
      </c>
      <c r="J5" s="20">
        <f t="shared" ref="J5:J12" si="2">I5-$I$5</f>
        <v>0</v>
      </c>
      <c r="K5" s="21">
        <f t="shared" ref="K5:K12" si="3">I5/10.75</f>
        <v>0.002832687339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4">
        <v>2.0</v>
      </c>
      <c r="B6" s="15" t="s">
        <v>554</v>
      </c>
      <c r="C6" s="15" t="s">
        <v>172</v>
      </c>
      <c r="D6" s="16">
        <v>32350.0</v>
      </c>
      <c r="E6" s="17">
        <f t="shared" si="1"/>
        <v>35</v>
      </c>
      <c r="F6" s="44" t="s">
        <v>23</v>
      </c>
      <c r="G6" s="19" t="s">
        <v>24</v>
      </c>
      <c r="H6" s="14">
        <v>117.0</v>
      </c>
      <c r="I6" s="20">
        <v>0.035590277777777776</v>
      </c>
      <c r="J6" s="20">
        <f t="shared" si="2"/>
        <v>0.005138888889</v>
      </c>
      <c r="K6" s="21">
        <f t="shared" si="3"/>
        <v>0.003310723514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14">
        <v>3.0</v>
      </c>
      <c r="B7" s="15" t="s">
        <v>555</v>
      </c>
      <c r="C7" s="15" t="s">
        <v>136</v>
      </c>
      <c r="D7" s="16">
        <v>31959.0</v>
      </c>
      <c r="E7" s="17">
        <f t="shared" si="1"/>
        <v>36</v>
      </c>
      <c r="F7" s="44" t="s">
        <v>23</v>
      </c>
      <c r="G7" s="19" t="s">
        <v>556</v>
      </c>
      <c r="H7" s="14">
        <v>101.0</v>
      </c>
      <c r="I7" s="20">
        <v>0.039328703703703706</v>
      </c>
      <c r="J7" s="20">
        <f t="shared" si="2"/>
        <v>0.008877314815</v>
      </c>
      <c r="K7" s="21">
        <f t="shared" si="3"/>
        <v>0.003658484065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14">
        <v>4.0</v>
      </c>
      <c r="B8" s="15" t="s">
        <v>341</v>
      </c>
      <c r="C8" s="15" t="s">
        <v>336</v>
      </c>
      <c r="D8" s="16">
        <v>28127.0</v>
      </c>
      <c r="E8" s="17">
        <f t="shared" si="1"/>
        <v>46</v>
      </c>
      <c r="F8" s="44" t="s">
        <v>57</v>
      </c>
      <c r="G8" s="19" t="s">
        <v>179</v>
      </c>
      <c r="H8" s="14">
        <v>107.0</v>
      </c>
      <c r="I8" s="20">
        <v>0.03979166666666667</v>
      </c>
      <c r="J8" s="20">
        <f t="shared" si="2"/>
        <v>0.009340277778</v>
      </c>
      <c r="K8" s="21">
        <f t="shared" si="3"/>
        <v>0.003701550388</v>
      </c>
      <c r="L8" s="25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14">
        <v>5.0</v>
      </c>
      <c r="B9" s="15" t="s">
        <v>203</v>
      </c>
      <c r="C9" s="15" t="s">
        <v>75</v>
      </c>
      <c r="D9" s="16">
        <v>32256.0</v>
      </c>
      <c r="E9" s="17">
        <f t="shared" si="1"/>
        <v>35</v>
      </c>
      <c r="F9" s="44" t="s">
        <v>23</v>
      </c>
      <c r="G9" s="19" t="s">
        <v>19</v>
      </c>
      <c r="H9" s="14">
        <v>111.0</v>
      </c>
      <c r="I9" s="20">
        <v>0.04125</v>
      </c>
      <c r="J9" s="20">
        <f t="shared" si="2"/>
        <v>0.01079861111</v>
      </c>
      <c r="K9" s="21">
        <f t="shared" si="3"/>
        <v>0.003837209302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4">
        <v>6.0</v>
      </c>
      <c r="B10" s="15" t="s">
        <v>557</v>
      </c>
      <c r="C10" s="15" t="s">
        <v>329</v>
      </c>
      <c r="D10" s="16">
        <v>35607.0</v>
      </c>
      <c r="E10" s="17">
        <f t="shared" si="1"/>
        <v>26</v>
      </c>
      <c r="F10" s="44" t="s">
        <v>28</v>
      </c>
      <c r="G10" s="19" t="s">
        <v>19</v>
      </c>
      <c r="H10" s="14">
        <v>108.0</v>
      </c>
      <c r="I10" s="20">
        <v>0.0431712962962963</v>
      </c>
      <c r="J10" s="20">
        <f t="shared" si="2"/>
        <v>0.01271990741</v>
      </c>
      <c r="K10" s="21">
        <f t="shared" si="3"/>
        <v>0.004015934539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4">
        <v>7.0</v>
      </c>
      <c r="B11" s="15" t="s">
        <v>454</v>
      </c>
      <c r="C11" s="15" t="s">
        <v>79</v>
      </c>
      <c r="D11" s="16">
        <v>31822.0</v>
      </c>
      <c r="E11" s="17">
        <f t="shared" si="1"/>
        <v>36</v>
      </c>
      <c r="F11" s="44" t="s">
        <v>23</v>
      </c>
      <c r="G11" s="19" t="s">
        <v>24</v>
      </c>
      <c r="H11" s="14">
        <v>116.0</v>
      </c>
      <c r="I11" s="20">
        <v>0.0431712962962963</v>
      </c>
      <c r="J11" s="20">
        <f t="shared" si="2"/>
        <v>0.01271990741</v>
      </c>
      <c r="K11" s="21">
        <f t="shared" si="3"/>
        <v>0.004015934539</v>
      </c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4">
        <v>8.0</v>
      </c>
      <c r="B12" s="15" t="s">
        <v>509</v>
      </c>
      <c r="C12" s="15" t="s">
        <v>267</v>
      </c>
      <c r="D12" s="16">
        <v>34832.0</v>
      </c>
      <c r="E12" s="17">
        <f t="shared" si="1"/>
        <v>28</v>
      </c>
      <c r="F12" s="44" t="s">
        <v>28</v>
      </c>
      <c r="G12" s="19" t="s">
        <v>19</v>
      </c>
      <c r="H12" s="14">
        <v>114.0</v>
      </c>
      <c r="I12" s="20">
        <v>0.046516203703703705</v>
      </c>
      <c r="J12" s="20">
        <f t="shared" si="2"/>
        <v>0.01606481481</v>
      </c>
      <c r="K12" s="21">
        <f t="shared" si="3"/>
        <v>0.004327088717</v>
      </c>
      <c r="L12" s="2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0" t="s">
        <v>43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4">
        <v>1.0</v>
      </c>
      <c r="B14" s="15" t="s">
        <v>558</v>
      </c>
      <c r="C14" s="15" t="s">
        <v>559</v>
      </c>
      <c r="D14" s="16">
        <v>32397.0</v>
      </c>
      <c r="E14" s="17">
        <f t="shared" ref="E14:E18" si="4">DATEDIF(D14,"26.08.2023","y")</f>
        <v>34</v>
      </c>
      <c r="F14" s="44" t="s">
        <v>49</v>
      </c>
      <c r="G14" s="19" t="s">
        <v>19</v>
      </c>
      <c r="H14" s="14">
        <v>106.0</v>
      </c>
      <c r="I14" s="20">
        <v>0.039594907407407405</v>
      </c>
      <c r="J14" s="20">
        <f t="shared" ref="J14:J18" si="5">I14-$I$14</f>
        <v>0</v>
      </c>
      <c r="K14" s="21">
        <f t="shared" ref="K14:K18" si="6">I14/10.75</f>
        <v>0.003683247201</v>
      </c>
      <c r="L14" s="22" t="s">
        <v>20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4">
        <v>2.0</v>
      </c>
      <c r="B15" s="15" t="s">
        <v>560</v>
      </c>
      <c r="C15" s="15" t="s">
        <v>103</v>
      </c>
      <c r="D15" s="16">
        <v>36162.0</v>
      </c>
      <c r="E15" s="17">
        <f t="shared" si="4"/>
        <v>24</v>
      </c>
      <c r="F15" s="44" t="s">
        <v>49</v>
      </c>
      <c r="G15" s="19" t="s">
        <v>179</v>
      </c>
      <c r="H15" s="14">
        <v>110.0</v>
      </c>
      <c r="I15" s="20">
        <v>0.04065972222222222</v>
      </c>
      <c r="J15" s="20">
        <f t="shared" si="5"/>
        <v>0.001064814815</v>
      </c>
      <c r="K15" s="21">
        <f t="shared" si="6"/>
        <v>0.003782299742</v>
      </c>
      <c r="L15" s="23" t="s">
        <v>25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>
        <v>3.0</v>
      </c>
      <c r="B16" s="15" t="s">
        <v>525</v>
      </c>
      <c r="C16" s="15" t="s">
        <v>48</v>
      </c>
      <c r="D16" s="16">
        <v>29862.0</v>
      </c>
      <c r="E16" s="17">
        <f t="shared" si="4"/>
        <v>41</v>
      </c>
      <c r="F16" s="44" t="s">
        <v>52</v>
      </c>
      <c r="G16" s="19" t="s">
        <v>24</v>
      </c>
      <c r="H16" s="14">
        <v>118.0</v>
      </c>
      <c r="I16" s="20">
        <v>0.04071759259259259</v>
      </c>
      <c r="J16" s="20">
        <f t="shared" si="5"/>
        <v>0.001122685185</v>
      </c>
      <c r="K16" s="21">
        <f t="shared" si="6"/>
        <v>0.003787683032</v>
      </c>
      <c r="L16" s="24" t="s">
        <v>29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>
        <v>4.0</v>
      </c>
      <c r="B17" s="15" t="s">
        <v>561</v>
      </c>
      <c r="C17" s="15" t="s">
        <v>103</v>
      </c>
      <c r="D17" s="16">
        <v>31966.0</v>
      </c>
      <c r="E17" s="17">
        <f t="shared" si="4"/>
        <v>36</v>
      </c>
      <c r="F17" s="44" t="s">
        <v>46</v>
      </c>
      <c r="G17" s="19" t="s">
        <v>24</v>
      </c>
      <c r="H17" s="14">
        <v>102.0</v>
      </c>
      <c r="I17" s="20">
        <v>0.04659722222222222</v>
      </c>
      <c r="J17" s="20">
        <f t="shared" si="5"/>
        <v>0.007002314815</v>
      </c>
      <c r="K17" s="21">
        <f t="shared" si="6"/>
        <v>0.004334625323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>
        <v>5.0</v>
      </c>
      <c r="B18" s="15" t="s">
        <v>562</v>
      </c>
      <c r="C18" s="15" t="s">
        <v>196</v>
      </c>
      <c r="D18" s="16">
        <v>30028.0</v>
      </c>
      <c r="E18" s="17">
        <f t="shared" si="4"/>
        <v>41</v>
      </c>
      <c r="F18" s="44" t="s">
        <v>52</v>
      </c>
      <c r="G18" s="19" t="s">
        <v>24</v>
      </c>
      <c r="H18" s="14">
        <v>113.0</v>
      </c>
      <c r="I18" s="20">
        <v>0.05394675925925926</v>
      </c>
      <c r="J18" s="20">
        <f t="shared" si="5"/>
        <v>0.01435185185</v>
      </c>
      <c r="K18" s="21">
        <f t="shared" si="6"/>
        <v>0.005018303187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3" t="s">
        <v>563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5" t="s">
        <v>1</v>
      </c>
      <c r="B21" s="7" t="s">
        <v>2</v>
      </c>
      <c r="C21" s="2"/>
      <c r="D21" s="2"/>
      <c r="E21" s="2"/>
      <c r="F21" s="2"/>
      <c r="G21" s="3"/>
      <c r="H21" s="5" t="s">
        <v>3</v>
      </c>
      <c r="I21" s="7" t="s">
        <v>4</v>
      </c>
      <c r="J21" s="2"/>
      <c r="K21" s="8"/>
      <c r="L21" s="5" t="s">
        <v>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9"/>
      <c r="B22" s="10" t="s">
        <v>6</v>
      </c>
      <c r="C22" s="11" t="s">
        <v>7</v>
      </c>
      <c r="D22" s="12" t="s">
        <v>8</v>
      </c>
      <c r="E22" s="11" t="s">
        <v>9</v>
      </c>
      <c r="F22" s="11" t="s">
        <v>10</v>
      </c>
      <c r="G22" s="10" t="s">
        <v>11</v>
      </c>
      <c r="H22" s="9"/>
      <c r="I22" s="10" t="s">
        <v>12</v>
      </c>
      <c r="J22" s="10" t="s">
        <v>13</v>
      </c>
      <c r="K22" s="10" t="s">
        <v>14</v>
      </c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3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1.0</v>
      </c>
      <c r="B24" s="15" t="s">
        <v>119</v>
      </c>
      <c r="C24" s="15" t="s">
        <v>120</v>
      </c>
      <c r="D24" s="16">
        <v>39401.0</v>
      </c>
      <c r="E24" s="17">
        <f t="shared" ref="E24:E28" si="7">DATEDIF(D24,"26.08.2023","y")</f>
        <v>15</v>
      </c>
      <c r="F24" s="44" t="s">
        <v>121</v>
      </c>
      <c r="G24" s="19" t="s">
        <v>19</v>
      </c>
      <c r="H24" s="14">
        <v>55.0</v>
      </c>
      <c r="I24" s="20">
        <v>0.017962962962962962</v>
      </c>
      <c r="J24" s="29">
        <f t="shared" ref="J24:J28" si="8">I24-$I$24</f>
        <v>0</v>
      </c>
      <c r="K24" s="30">
        <f t="shared" ref="K24:K28" si="9">I24/5.2</f>
        <v>0.003454415954</v>
      </c>
      <c r="L24" s="22" t="s">
        <v>20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2.0</v>
      </c>
      <c r="B25" s="15" t="s">
        <v>531</v>
      </c>
      <c r="C25" s="15" t="s">
        <v>27</v>
      </c>
      <c r="D25" s="16">
        <v>36076.0</v>
      </c>
      <c r="E25" s="17">
        <f t="shared" si="7"/>
        <v>24</v>
      </c>
      <c r="F25" s="44" t="s">
        <v>28</v>
      </c>
      <c r="G25" s="19" t="s">
        <v>19</v>
      </c>
      <c r="H25" s="14">
        <v>58.0</v>
      </c>
      <c r="I25" s="20">
        <v>0.01837962962962963</v>
      </c>
      <c r="J25" s="29">
        <f t="shared" si="8"/>
        <v>0.0004166666667</v>
      </c>
      <c r="K25" s="30">
        <f t="shared" si="9"/>
        <v>0.00353454416</v>
      </c>
      <c r="L25" s="23" t="s">
        <v>25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3.0</v>
      </c>
      <c r="B26" s="15" t="s">
        <v>564</v>
      </c>
      <c r="C26" s="15" t="s">
        <v>33</v>
      </c>
      <c r="D26" s="16">
        <v>31409.0</v>
      </c>
      <c r="E26" s="17">
        <f t="shared" si="7"/>
        <v>37</v>
      </c>
      <c r="F26" s="44" t="s">
        <v>23</v>
      </c>
      <c r="G26" s="19" t="s">
        <v>565</v>
      </c>
      <c r="H26" s="14">
        <v>53.0</v>
      </c>
      <c r="I26" s="20">
        <v>0.01866898148148148</v>
      </c>
      <c r="J26" s="29">
        <f t="shared" si="8"/>
        <v>0.0007060185185</v>
      </c>
      <c r="K26" s="30">
        <f t="shared" si="9"/>
        <v>0.003590188746</v>
      </c>
      <c r="L26" s="24" t="s">
        <v>29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4.0</v>
      </c>
      <c r="B27" s="15" t="s">
        <v>135</v>
      </c>
      <c r="C27" s="15" t="s">
        <v>136</v>
      </c>
      <c r="D27" s="16">
        <v>29266.0</v>
      </c>
      <c r="E27" s="17">
        <f t="shared" si="7"/>
        <v>43</v>
      </c>
      <c r="F27" s="44" t="s">
        <v>18</v>
      </c>
      <c r="G27" s="19" t="s">
        <v>19</v>
      </c>
      <c r="H27" s="14">
        <v>51.0</v>
      </c>
      <c r="I27" s="20">
        <v>0.018969907407407408</v>
      </c>
      <c r="J27" s="29">
        <f t="shared" si="8"/>
        <v>0.001006944444</v>
      </c>
      <c r="K27" s="30">
        <f t="shared" si="9"/>
        <v>0.003648059117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>
        <v>5.0</v>
      </c>
      <c r="B28" s="15" t="s">
        <v>119</v>
      </c>
      <c r="C28" s="15" t="s">
        <v>124</v>
      </c>
      <c r="D28" s="16">
        <v>39401.0</v>
      </c>
      <c r="E28" s="17">
        <f t="shared" si="7"/>
        <v>15</v>
      </c>
      <c r="F28" s="44" t="s">
        <v>121</v>
      </c>
      <c r="G28" s="19" t="s">
        <v>19</v>
      </c>
      <c r="H28" s="14">
        <v>54.0</v>
      </c>
      <c r="I28" s="20">
        <v>0.020833333333333332</v>
      </c>
      <c r="J28" s="29">
        <f t="shared" si="8"/>
        <v>0.00287037037</v>
      </c>
      <c r="K28" s="30">
        <f t="shared" si="9"/>
        <v>0.004006410256</v>
      </c>
      <c r="L28" s="2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3" t="s">
        <v>43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1.0</v>
      </c>
      <c r="B30" s="15" t="s">
        <v>285</v>
      </c>
      <c r="C30" s="15" t="s">
        <v>103</v>
      </c>
      <c r="D30" s="16">
        <v>38521.0</v>
      </c>
      <c r="E30" s="17">
        <f t="shared" ref="E30:E35" si="10">DATEDIF(D30,"26.08.2023","y")</f>
        <v>18</v>
      </c>
      <c r="F30" s="44" t="s">
        <v>49</v>
      </c>
      <c r="G30" s="19" t="s">
        <v>24</v>
      </c>
      <c r="H30" s="14">
        <v>57.0</v>
      </c>
      <c r="I30" s="20">
        <v>0.020266203703703703</v>
      </c>
      <c r="J30" s="29">
        <f t="shared" ref="J30:J35" si="11">I30-$I$30</f>
        <v>0</v>
      </c>
      <c r="K30" s="30">
        <f t="shared" ref="K30:K35" si="12">I30/5.2</f>
        <v>0.003897346866</v>
      </c>
      <c r="L30" s="22" t="s">
        <v>20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4">
        <v>2.0</v>
      </c>
      <c r="B31" s="15" t="s">
        <v>566</v>
      </c>
      <c r="C31" s="15" t="s">
        <v>200</v>
      </c>
      <c r="D31" s="16">
        <v>29650.0</v>
      </c>
      <c r="E31" s="17">
        <f t="shared" si="10"/>
        <v>42</v>
      </c>
      <c r="F31" s="44" t="s">
        <v>52</v>
      </c>
      <c r="G31" s="19" t="s">
        <v>24</v>
      </c>
      <c r="H31" s="14">
        <v>105.0</v>
      </c>
      <c r="I31" s="20">
        <v>0.020277777777777777</v>
      </c>
      <c r="J31" s="29">
        <f t="shared" si="11"/>
        <v>0.00001157407407</v>
      </c>
      <c r="K31" s="30">
        <f t="shared" si="12"/>
        <v>0.00389957265</v>
      </c>
      <c r="L31" s="23" t="s">
        <v>25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3.0</v>
      </c>
      <c r="B32" s="15" t="s">
        <v>498</v>
      </c>
      <c r="C32" s="15" t="s">
        <v>196</v>
      </c>
      <c r="D32" s="16">
        <v>29474.0</v>
      </c>
      <c r="E32" s="17">
        <f t="shared" si="10"/>
        <v>42</v>
      </c>
      <c r="F32" s="44" t="s">
        <v>52</v>
      </c>
      <c r="G32" s="19" t="s">
        <v>24</v>
      </c>
      <c r="H32" s="14">
        <v>112.0</v>
      </c>
      <c r="I32" s="20">
        <v>0.022719907407407407</v>
      </c>
      <c r="J32" s="29">
        <f t="shared" si="11"/>
        <v>0.002453703704</v>
      </c>
      <c r="K32" s="30">
        <f t="shared" si="12"/>
        <v>0.004369212963</v>
      </c>
      <c r="L32" s="24" t="s">
        <v>29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4.0</v>
      </c>
      <c r="B33" s="15" t="s">
        <v>567</v>
      </c>
      <c r="C33" s="15" t="s">
        <v>262</v>
      </c>
      <c r="D33" s="16">
        <v>30733.0</v>
      </c>
      <c r="E33" s="17">
        <f t="shared" si="10"/>
        <v>39</v>
      </c>
      <c r="F33" s="44" t="s">
        <v>46</v>
      </c>
      <c r="G33" s="19" t="s">
        <v>24</v>
      </c>
      <c r="H33" s="14">
        <v>115.0</v>
      </c>
      <c r="I33" s="20">
        <v>0.02273148148148148</v>
      </c>
      <c r="J33" s="29">
        <f t="shared" si="11"/>
        <v>0.002465277778</v>
      </c>
      <c r="K33" s="30">
        <f t="shared" si="12"/>
        <v>0.004371438746</v>
      </c>
      <c r="L33" s="25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5.0</v>
      </c>
      <c r="B34" s="15" t="s">
        <v>568</v>
      </c>
      <c r="C34" s="15" t="s">
        <v>109</v>
      </c>
      <c r="D34" s="16">
        <v>23779.0</v>
      </c>
      <c r="E34" s="17">
        <f t="shared" si="10"/>
        <v>58</v>
      </c>
      <c r="F34" s="44" t="s">
        <v>107</v>
      </c>
      <c r="G34" s="19" t="s">
        <v>19</v>
      </c>
      <c r="H34" s="14">
        <v>56.0</v>
      </c>
      <c r="I34" s="20">
        <v>0.02420138888888889</v>
      </c>
      <c r="J34" s="29">
        <f t="shared" si="11"/>
        <v>0.003935185185</v>
      </c>
      <c r="K34" s="30">
        <f t="shared" si="12"/>
        <v>0.004654113248</v>
      </c>
      <c r="L34" s="25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6.0</v>
      </c>
      <c r="B35" s="15" t="s">
        <v>145</v>
      </c>
      <c r="C35" s="15" t="s">
        <v>45</v>
      </c>
      <c r="D35" s="16">
        <v>30851.0</v>
      </c>
      <c r="E35" s="17">
        <f t="shared" si="10"/>
        <v>39</v>
      </c>
      <c r="F35" s="44" t="s">
        <v>46</v>
      </c>
      <c r="G35" s="19" t="s">
        <v>19</v>
      </c>
      <c r="H35" s="14">
        <v>52.0</v>
      </c>
      <c r="I35" s="20">
        <v>0.02939814814814815</v>
      </c>
      <c r="J35" s="29">
        <f t="shared" si="11"/>
        <v>0.009131944444</v>
      </c>
      <c r="K35" s="30">
        <f t="shared" si="12"/>
        <v>0.005653490028</v>
      </c>
      <c r="L35" s="25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3" t="s">
        <v>569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5" t="s">
        <v>1</v>
      </c>
      <c r="B38" s="7" t="s">
        <v>2</v>
      </c>
      <c r="C38" s="2"/>
      <c r="D38" s="2"/>
      <c r="E38" s="2"/>
      <c r="F38" s="2"/>
      <c r="G38" s="3"/>
      <c r="H38" s="5" t="s">
        <v>3</v>
      </c>
      <c r="I38" s="7" t="s">
        <v>4</v>
      </c>
      <c r="J38" s="2"/>
      <c r="K38" s="8"/>
      <c r="L38" s="5" t="s">
        <v>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9"/>
      <c r="B39" s="10" t="s">
        <v>6</v>
      </c>
      <c r="C39" s="11" t="s">
        <v>7</v>
      </c>
      <c r="D39" s="12" t="s">
        <v>8</v>
      </c>
      <c r="E39" s="11" t="s">
        <v>9</v>
      </c>
      <c r="F39" s="11" t="s">
        <v>10</v>
      </c>
      <c r="G39" s="10" t="s">
        <v>11</v>
      </c>
      <c r="H39" s="9"/>
      <c r="I39" s="10" t="s">
        <v>12</v>
      </c>
      <c r="J39" s="10" t="s">
        <v>13</v>
      </c>
      <c r="K39" s="10" t="s">
        <v>14</v>
      </c>
      <c r="L39" s="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0" t="s">
        <v>149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4">
        <v>1.0</v>
      </c>
      <c r="B41" s="15" t="s">
        <v>570</v>
      </c>
      <c r="C41" s="15" t="s">
        <v>129</v>
      </c>
      <c r="D41" s="16">
        <v>42385.0</v>
      </c>
      <c r="E41" s="17">
        <f t="shared" ref="E41:E44" si="13">DATEDIF(D41,"26.08.2023","y")</f>
        <v>7</v>
      </c>
      <c r="F41" s="44" t="s">
        <v>151</v>
      </c>
      <c r="G41" s="19" t="s">
        <v>19</v>
      </c>
      <c r="H41" s="14">
        <v>5.0</v>
      </c>
      <c r="I41" s="20">
        <v>0.009618055555555555</v>
      </c>
      <c r="J41" s="20">
        <f t="shared" ref="J41:J44" si="14">I41-$I$41</f>
        <v>0</v>
      </c>
      <c r="K41" s="21">
        <f t="shared" ref="K41:K44" si="15">I41/2</f>
        <v>0.004809027778</v>
      </c>
      <c r="L41" s="22" t="s">
        <v>20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4">
        <v>2.0</v>
      </c>
      <c r="B42" s="15" t="s">
        <v>571</v>
      </c>
      <c r="C42" s="15" t="s">
        <v>572</v>
      </c>
      <c r="D42" s="16">
        <v>41421.0</v>
      </c>
      <c r="E42" s="17">
        <f t="shared" si="13"/>
        <v>10</v>
      </c>
      <c r="F42" s="44" t="s">
        <v>153</v>
      </c>
      <c r="G42" s="19" t="s">
        <v>24</v>
      </c>
      <c r="H42" s="14">
        <v>3.0</v>
      </c>
      <c r="I42" s="20">
        <v>0.009722222222222222</v>
      </c>
      <c r="J42" s="20">
        <f t="shared" si="14"/>
        <v>0.0001041666667</v>
      </c>
      <c r="K42" s="21">
        <f t="shared" si="15"/>
        <v>0.004861111111</v>
      </c>
      <c r="L42" s="23" t="s">
        <v>25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3.0</v>
      </c>
      <c r="B43" s="15" t="s">
        <v>135</v>
      </c>
      <c r="C43" s="15" t="s">
        <v>383</v>
      </c>
      <c r="D43" s="16">
        <v>40555.0</v>
      </c>
      <c r="E43" s="17">
        <f t="shared" si="13"/>
        <v>12</v>
      </c>
      <c r="F43" s="44" t="s">
        <v>153</v>
      </c>
      <c r="G43" s="19" t="s">
        <v>573</v>
      </c>
      <c r="H43" s="14">
        <v>1.0</v>
      </c>
      <c r="I43" s="20">
        <v>0.009814814814814814</v>
      </c>
      <c r="J43" s="20">
        <f t="shared" si="14"/>
        <v>0.0001967592593</v>
      </c>
      <c r="K43" s="21">
        <f t="shared" si="15"/>
        <v>0.004907407407</v>
      </c>
      <c r="L43" s="24" t="s">
        <v>29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4.0</v>
      </c>
      <c r="B44" s="15" t="s">
        <v>517</v>
      </c>
      <c r="C44" s="15" t="s">
        <v>129</v>
      </c>
      <c r="D44" s="16">
        <v>42638.0</v>
      </c>
      <c r="E44" s="17">
        <f t="shared" si="13"/>
        <v>6</v>
      </c>
      <c r="F44" s="44" t="s">
        <v>151</v>
      </c>
      <c r="G44" s="19" t="s">
        <v>24</v>
      </c>
      <c r="H44" s="14">
        <v>6.0</v>
      </c>
      <c r="I44" s="20">
        <v>0.009988425925925927</v>
      </c>
      <c r="J44" s="20">
        <f t="shared" si="14"/>
        <v>0.0003703703704</v>
      </c>
      <c r="K44" s="21">
        <f t="shared" si="15"/>
        <v>0.004994212963</v>
      </c>
      <c r="L44" s="25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0" t="s">
        <v>300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>
        <v>1.0</v>
      </c>
      <c r="B46" s="15" t="s">
        <v>574</v>
      </c>
      <c r="C46" s="15" t="s">
        <v>575</v>
      </c>
      <c r="D46" s="16">
        <v>41261.0</v>
      </c>
      <c r="E46" s="17">
        <f t="shared" ref="E46:E47" si="16">DATEDIF(D46,"26.08.2023","y")</f>
        <v>10</v>
      </c>
      <c r="F46" s="44" t="s">
        <v>302</v>
      </c>
      <c r="G46" s="19" t="s">
        <v>24</v>
      </c>
      <c r="H46" s="14">
        <v>2.0</v>
      </c>
      <c r="I46" s="53">
        <v>0.007581018518518518</v>
      </c>
      <c r="J46" s="20">
        <f t="shared" ref="J46:J47" si="17">I46-$I$46</f>
        <v>0</v>
      </c>
      <c r="K46" s="21">
        <f t="shared" ref="K46:K47" si="18">I46/2</f>
        <v>0.003790509259</v>
      </c>
      <c r="L46" s="22" t="s">
        <v>20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2.0</v>
      </c>
      <c r="B47" s="15" t="s">
        <v>576</v>
      </c>
      <c r="C47" s="15" t="s">
        <v>577</v>
      </c>
      <c r="D47" s="16">
        <v>41285.0</v>
      </c>
      <c r="E47" s="17">
        <f t="shared" si="16"/>
        <v>10</v>
      </c>
      <c r="F47" s="44" t="s">
        <v>302</v>
      </c>
      <c r="G47" s="19" t="s">
        <v>565</v>
      </c>
      <c r="H47" s="14">
        <v>4.0</v>
      </c>
      <c r="I47" s="53">
        <v>0.007581018518518518</v>
      </c>
      <c r="J47" s="20">
        <f t="shared" si="17"/>
        <v>0</v>
      </c>
      <c r="K47" s="21">
        <f t="shared" si="18"/>
        <v>0.003790509259</v>
      </c>
      <c r="L47" s="23" t="s">
        <v>25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1"/>
      <c r="B49" s="4"/>
      <c r="C49" s="4"/>
      <c r="D49" s="42"/>
      <c r="E49" s="4"/>
      <c r="F49" s="4"/>
      <c r="G49" s="4"/>
      <c r="H49" s="4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1"/>
      <c r="B50" s="4"/>
      <c r="C50" s="4"/>
      <c r="D50" s="42"/>
      <c r="E50" s="4"/>
      <c r="F50" s="4"/>
      <c r="G50" s="4"/>
      <c r="H50" s="4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1"/>
      <c r="B51" s="4"/>
      <c r="C51" s="4"/>
      <c r="D51" s="42"/>
      <c r="E51" s="4"/>
      <c r="F51" s="4"/>
      <c r="G51" s="4"/>
      <c r="H51" s="4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1"/>
      <c r="B52" s="4"/>
      <c r="C52" s="4"/>
      <c r="D52" s="42"/>
      <c r="E52" s="4"/>
      <c r="F52" s="4"/>
      <c r="G52" s="4"/>
      <c r="H52" s="4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1"/>
      <c r="B53" s="4"/>
      <c r="C53" s="4"/>
      <c r="D53" s="42"/>
      <c r="E53" s="4"/>
      <c r="F53" s="4"/>
      <c r="G53" s="4"/>
      <c r="H53" s="4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1"/>
      <c r="B54" s="4"/>
      <c r="C54" s="4"/>
      <c r="D54" s="42"/>
      <c r="E54" s="4"/>
      <c r="F54" s="4"/>
      <c r="G54" s="4"/>
      <c r="H54" s="4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1"/>
      <c r="B55" s="4"/>
      <c r="C55" s="4"/>
      <c r="D55" s="42"/>
      <c r="E55" s="4"/>
      <c r="F55" s="4"/>
      <c r="G55" s="4"/>
      <c r="H55" s="4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1"/>
      <c r="B56" s="4"/>
      <c r="C56" s="4"/>
      <c r="D56" s="42"/>
      <c r="E56" s="4"/>
      <c r="F56" s="4"/>
      <c r="G56" s="4"/>
      <c r="H56" s="4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1"/>
      <c r="B57" s="4"/>
      <c r="C57" s="4"/>
      <c r="D57" s="42"/>
      <c r="E57" s="4"/>
      <c r="F57" s="4"/>
      <c r="G57" s="4"/>
      <c r="H57" s="4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1"/>
      <c r="B58" s="4"/>
      <c r="C58" s="4"/>
      <c r="D58" s="42"/>
      <c r="E58" s="4"/>
      <c r="F58" s="4"/>
      <c r="G58" s="4"/>
      <c r="H58" s="4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1"/>
      <c r="B59" s="4"/>
      <c r="C59" s="4"/>
      <c r="D59" s="42"/>
      <c r="E59" s="4"/>
      <c r="F59" s="4"/>
      <c r="G59" s="4"/>
      <c r="H59" s="4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1"/>
      <c r="B60" s="4"/>
      <c r="C60" s="4"/>
      <c r="D60" s="42"/>
      <c r="E60" s="4"/>
      <c r="F60" s="4"/>
      <c r="G60" s="4"/>
      <c r="H60" s="4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1"/>
      <c r="B61" s="4"/>
      <c r="C61" s="4"/>
      <c r="D61" s="42"/>
      <c r="E61" s="4"/>
      <c r="F61" s="4"/>
      <c r="G61" s="4"/>
      <c r="H61" s="4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1"/>
      <c r="B62" s="4"/>
      <c r="C62" s="4"/>
      <c r="D62" s="42"/>
      <c r="E62" s="4"/>
      <c r="F62" s="4"/>
      <c r="G62" s="4"/>
      <c r="H62" s="4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1"/>
      <c r="B63" s="4"/>
      <c r="C63" s="4"/>
      <c r="D63" s="42"/>
      <c r="E63" s="4"/>
      <c r="F63" s="4"/>
      <c r="G63" s="4"/>
      <c r="H63" s="4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1"/>
      <c r="B64" s="4"/>
      <c r="C64" s="4"/>
      <c r="D64" s="42"/>
      <c r="E64" s="4"/>
      <c r="F64" s="4"/>
      <c r="G64" s="4"/>
      <c r="H64" s="4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1"/>
      <c r="B65" s="4"/>
      <c r="C65" s="4"/>
      <c r="D65" s="42"/>
      <c r="E65" s="4"/>
      <c r="F65" s="4"/>
      <c r="G65" s="4"/>
      <c r="H65" s="4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1"/>
      <c r="B66" s="4"/>
      <c r="C66" s="4"/>
      <c r="D66" s="42"/>
      <c r="E66" s="4"/>
      <c r="F66" s="4"/>
      <c r="G66" s="4"/>
      <c r="H66" s="4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1"/>
      <c r="B67" s="4"/>
      <c r="C67" s="4"/>
      <c r="D67" s="42"/>
      <c r="E67" s="4"/>
      <c r="F67" s="4"/>
      <c r="G67" s="4"/>
      <c r="H67" s="4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1"/>
      <c r="B68" s="4"/>
      <c r="C68" s="4"/>
      <c r="D68" s="42"/>
      <c r="E68" s="4"/>
      <c r="F68" s="4"/>
      <c r="G68" s="4"/>
      <c r="H68" s="4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1"/>
      <c r="B69" s="4"/>
      <c r="C69" s="4"/>
      <c r="D69" s="42"/>
      <c r="E69" s="4"/>
      <c r="F69" s="4"/>
      <c r="G69" s="4"/>
      <c r="H69" s="4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1"/>
      <c r="B70" s="4"/>
      <c r="C70" s="4"/>
      <c r="D70" s="42"/>
      <c r="E70" s="4"/>
      <c r="F70" s="4"/>
      <c r="G70" s="4"/>
      <c r="H70" s="4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1"/>
      <c r="B71" s="4"/>
      <c r="C71" s="4"/>
      <c r="D71" s="42"/>
      <c r="E71" s="4"/>
      <c r="F71" s="4"/>
      <c r="G71" s="4"/>
      <c r="H71" s="4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1"/>
      <c r="B72" s="4"/>
      <c r="C72" s="4"/>
      <c r="D72" s="42"/>
      <c r="E72" s="4"/>
      <c r="F72" s="4"/>
      <c r="G72" s="4"/>
      <c r="H72" s="4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1"/>
      <c r="B73" s="4"/>
      <c r="C73" s="4"/>
      <c r="D73" s="42"/>
      <c r="E73" s="4"/>
      <c r="F73" s="4"/>
      <c r="G73" s="4"/>
      <c r="H73" s="4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1"/>
      <c r="B74" s="4"/>
      <c r="C74" s="4"/>
      <c r="D74" s="42"/>
      <c r="E74" s="4"/>
      <c r="F74" s="4"/>
      <c r="G74" s="4"/>
      <c r="H74" s="4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1"/>
      <c r="B75" s="4"/>
      <c r="C75" s="4"/>
      <c r="D75" s="42"/>
      <c r="E75" s="4"/>
      <c r="F75" s="4"/>
      <c r="G75" s="4"/>
      <c r="H75" s="4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1"/>
      <c r="B76" s="4"/>
      <c r="C76" s="4"/>
      <c r="D76" s="42"/>
      <c r="E76" s="4"/>
      <c r="F76" s="4"/>
      <c r="G76" s="4"/>
      <c r="H76" s="4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1"/>
      <c r="B77" s="4"/>
      <c r="C77" s="4"/>
      <c r="D77" s="42"/>
      <c r="E77" s="4"/>
      <c r="F77" s="4"/>
      <c r="G77" s="4"/>
      <c r="H77" s="4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1"/>
      <c r="B78" s="4"/>
      <c r="C78" s="4"/>
      <c r="D78" s="42"/>
      <c r="E78" s="4"/>
      <c r="F78" s="4"/>
      <c r="G78" s="4"/>
      <c r="H78" s="4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1"/>
      <c r="B79" s="4"/>
      <c r="C79" s="4"/>
      <c r="D79" s="42"/>
      <c r="E79" s="4"/>
      <c r="F79" s="4"/>
      <c r="G79" s="4"/>
      <c r="H79" s="4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1"/>
      <c r="B80" s="4"/>
      <c r="C80" s="4"/>
      <c r="D80" s="42"/>
      <c r="E80" s="4"/>
      <c r="F80" s="4"/>
      <c r="G80" s="4"/>
      <c r="H80" s="4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1"/>
      <c r="B81" s="4"/>
      <c r="C81" s="4"/>
      <c r="D81" s="42"/>
      <c r="E81" s="4"/>
      <c r="F81" s="4"/>
      <c r="G81" s="4"/>
      <c r="H81" s="4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1"/>
      <c r="B82" s="4"/>
      <c r="C82" s="4"/>
      <c r="D82" s="42"/>
      <c r="E82" s="4"/>
      <c r="F82" s="4"/>
      <c r="G82" s="4"/>
      <c r="H82" s="4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1"/>
      <c r="B83" s="4"/>
      <c r="C83" s="4"/>
      <c r="D83" s="42"/>
      <c r="E83" s="4"/>
      <c r="F83" s="4"/>
      <c r="G83" s="4"/>
      <c r="H83" s="4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1"/>
      <c r="B84" s="4"/>
      <c r="C84" s="4"/>
      <c r="D84" s="42"/>
      <c r="E84" s="4"/>
      <c r="F84" s="4"/>
      <c r="G84" s="4"/>
      <c r="H84" s="4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1"/>
      <c r="B85" s="4"/>
      <c r="C85" s="4"/>
      <c r="D85" s="42"/>
      <c r="E85" s="4"/>
      <c r="F85" s="4"/>
      <c r="G85" s="4"/>
      <c r="H85" s="4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1"/>
      <c r="B86" s="4"/>
      <c r="C86" s="4"/>
      <c r="D86" s="42"/>
      <c r="E86" s="4"/>
      <c r="F86" s="4"/>
      <c r="G86" s="4"/>
      <c r="H86" s="4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1"/>
      <c r="B87" s="4"/>
      <c r="C87" s="4"/>
      <c r="D87" s="42"/>
      <c r="E87" s="4"/>
      <c r="F87" s="4"/>
      <c r="G87" s="4"/>
      <c r="H87" s="4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1"/>
      <c r="B88" s="4"/>
      <c r="C88" s="4"/>
      <c r="D88" s="42"/>
      <c r="E88" s="4"/>
      <c r="F88" s="4"/>
      <c r="G88" s="4"/>
      <c r="H88" s="4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1"/>
      <c r="B89" s="4"/>
      <c r="C89" s="4"/>
      <c r="D89" s="42"/>
      <c r="E89" s="4"/>
      <c r="F89" s="4"/>
      <c r="G89" s="4"/>
      <c r="H89" s="4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1"/>
      <c r="B90" s="4"/>
      <c r="C90" s="4"/>
      <c r="D90" s="42"/>
      <c r="E90" s="4"/>
      <c r="F90" s="4"/>
      <c r="G90" s="4"/>
      <c r="H90" s="4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1"/>
      <c r="B91" s="4"/>
      <c r="C91" s="4"/>
      <c r="D91" s="42"/>
      <c r="E91" s="4"/>
      <c r="F91" s="4"/>
      <c r="G91" s="4"/>
      <c r="H91" s="4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1"/>
      <c r="B92" s="4"/>
      <c r="C92" s="4"/>
      <c r="D92" s="42"/>
      <c r="E92" s="4"/>
      <c r="F92" s="4"/>
      <c r="G92" s="4"/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1"/>
      <c r="B93" s="4"/>
      <c r="C93" s="4"/>
      <c r="D93" s="42"/>
      <c r="E93" s="4"/>
      <c r="F93" s="4"/>
      <c r="G93" s="4"/>
      <c r="H93" s="4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1"/>
      <c r="B94" s="4"/>
      <c r="C94" s="4"/>
      <c r="D94" s="42"/>
      <c r="E94" s="4"/>
      <c r="F94" s="4"/>
      <c r="G94" s="4"/>
      <c r="H94" s="4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1"/>
      <c r="B95" s="4"/>
      <c r="C95" s="4"/>
      <c r="D95" s="42"/>
      <c r="E95" s="4"/>
      <c r="F95" s="4"/>
      <c r="G95" s="4"/>
      <c r="H95" s="4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1"/>
      <c r="B96" s="4"/>
      <c r="C96" s="4"/>
      <c r="D96" s="42"/>
      <c r="E96" s="4"/>
      <c r="F96" s="4"/>
      <c r="G96" s="4"/>
      <c r="H96" s="4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1"/>
      <c r="B97" s="4"/>
      <c r="C97" s="4"/>
      <c r="D97" s="42"/>
      <c r="E97" s="4"/>
      <c r="F97" s="4"/>
      <c r="G97" s="4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1"/>
      <c r="B98" s="4"/>
      <c r="C98" s="4"/>
      <c r="D98" s="42"/>
      <c r="E98" s="4"/>
      <c r="F98" s="4"/>
      <c r="G98" s="4"/>
      <c r="H98" s="4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1"/>
      <c r="B99" s="4"/>
      <c r="C99" s="4"/>
      <c r="D99" s="42"/>
      <c r="E99" s="4"/>
      <c r="F99" s="4"/>
      <c r="G99" s="4"/>
      <c r="H99" s="4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1"/>
      <c r="B100" s="4"/>
      <c r="C100" s="4"/>
      <c r="D100" s="42"/>
      <c r="E100" s="4"/>
      <c r="F100" s="4"/>
      <c r="G100" s="4"/>
      <c r="H100" s="4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1"/>
      <c r="B101" s="4"/>
      <c r="C101" s="4"/>
      <c r="D101" s="42"/>
      <c r="E101" s="4"/>
      <c r="F101" s="4"/>
      <c r="G101" s="4"/>
      <c r="H101" s="4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1"/>
      <c r="B103" s="4"/>
      <c r="C103" s="4"/>
      <c r="D103" s="42"/>
      <c r="E103" s="4"/>
      <c r="F103" s="4"/>
      <c r="G103" s="4"/>
      <c r="H103" s="4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1"/>
      <c r="B104" s="4"/>
      <c r="C104" s="4"/>
      <c r="D104" s="42"/>
      <c r="E104" s="4"/>
      <c r="F104" s="4"/>
      <c r="G104" s="4"/>
      <c r="H104" s="4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1"/>
      <c r="B105" s="4"/>
      <c r="C105" s="4"/>
      <c r="D105" s="42"/>
      <c r="E105" s="4"/>
      <c r="F105" s="4"/>
      <c r="G105" s="4"/>
      <c r="H105" s="4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1:L1"/>
    <mergeCell ref="A2:A3"/>
    <mergeCell ref="B2:G2"/>
    <mergeCell ref="H2:H3"/>
    <mergeCell ref="I2:K2"/>
    <mergeCell ref="L2:L3"/>
    <mergeCell ref="A4:L4"/>
    <mergeCell ref="A13:L13"/>
    <mergeCell ref="A19:L19"/>
    <mergeCell ref="A20:L20"/>
    <mergeCell ref="A21:A22"/>
    <mergeCell ref="H21:H22"/>
    <mergeCell ref="I21:K21"/>
    <mergeCell ref="L21:L22"/>
    <mergeCell ref="B38:G38"/>
    <mergeCell ref="I38:K38"/>
    <mergeCell ref="L38:L39"/>
    <mergeCell ref="A40:L40"/>
    <mergeCell ref="A45:L45"/>
    <mergeCell ref="B21:G21"/>
    <mergeCell ref="A23:L23"/>
    <mergeCell ref="A29:L29"/>
    <mergeCell ref="A36:L36"/>
    <mergeCell ref="A37:L37"/>
    <mergeCell ref="A38:A39"/>
    <mergeCell ref="H38:H39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15.71"/>
    <col customWidth="1" min="13" max="26" width="9.14"/>
  </cols>
  <sheetData>
    <row r="1">
      <c r="A1" s="43" t="s">
        <v>578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2" t="s">
        <v>1</v>
      </c>
      <c r="B2" s="7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579</v>
      </c>
      <c r="C5" s="15" t="s">
        <v>27</v>
      </c>
      <c r="D5" s="16">
        <v>27232.0</v>
      </c>
      <c r="E5" s="17">
        <f t="shared" ref="E5:E7" si="1">DATEDIF(D5,"26.08.2023","y")</f>
        <v>49</v>
      </c>
      <c r="F5" s="44" t="s">
        <v>57</v>
      </c>
      <c r="G5" s="19" t="s">
        <v>19</v>
      </c>
      <c r="H5" s="14">
        <v>203.0</v>
      </c>
      <c r="I5" s="20">
        <v>0.06905092592592593</v>
      </c>
      <c r="J5" s="29">
        <f t="shared" ref="J5:J7" si="2">I5-$I$5</f>
        <v>0</v>
      </c>
      <c r="K5" s="30">
        <f t="shared" ref="K5:K7" si="3">I5/21.9</f>
        <v>0.003153010316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>
        <v>2.0</v>
      </c>
      <c r="B6" s="15" t="s">
        <v>34</v>
      </c>
      <c r="C6" s="15" t="s">
        <v>35</v>
      </c>
      <c r="D6" s="16">
        <v>31681.0</v>
      </c>
      <c r="E6" s="17">
        <f t="shared" si="1"/>
        <v>36</v>
      </c>
      <c r="F6" s="44" t="s">
        <v>23</v>
      </c>
      <c r="G6" s="19" t="s">
        <v>19</v>
      </c>
      <c r="H6" s="14">
        <v>204.0</v>
      </c>
      <c r="I6" s="20">
        <v>0.07815972222222223</v>
      </c>
      <c r="J6" s="29">
        <f t="shared" si="2"/>
        <v>0.009108796296</v>
      </c>
      <c r="K6" s="30">
        <f t="shared" si="3"/>
        <v>0.003568937088</v>
      </c>
      <c r="L6" s="23" t="s">
        <v>25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3.0</v>
      </c>
      <c r="B7" s="15" t="s">
        <v>580</v>
      </c>
      <c r="C7" s="15" t="s">
        <v>75</v>
      </c>
      <c r="D7" s="16">
        <v>31977.0</v>
      </c>
      <c r="E7" s="17">
        <f t="shared" si="1"/>
        <v>36</v>
      </c>
      <c r="F7" s="44" t="s">
        <v>23</v>
      </c>
      <c r="G7" s="19" t="s">
        <v>19</v>
      </c>
      <c r="H7" s="14">
        <v>202.0</v>
      </c>
      <c r="I7" s="20">
        <v>0.08537037037037037</v>
      </c>
      <c r="J7" s="29">
        <f t="shared" si="2"/>
        <v>0.01631944444</v>
      </c>
      <c r="K7" s="30">
        <f t="shared" si="3"/>
        <v>0.003898190428</v>
      </c>
      <c r="L7" s="24" t="s">
        <v>29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0" t="s">
        <v>43</v>
      </c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1.0</v>
      </c>
      <c r="B9" s="15" t="s">
        <v>581</v>
      </c>
      <c r="C9" s="15" t="s">
        <v>582</v>
      </c>
      <c r="D9" s="16">
        <v>32081.0</v>
      </c>
      <c r="E9" s="17">
        <f>DATEDIF(D9,"26.08.2023","y")</f>
        <v>35</v>
      </c>
      <c r="F9" s="44" t="s">
        <v>46</v>
      </c>
      <c r="G9" s="19" t="s">
        <v>19</v>
      </c>
      <c r="H9" s="14">
        <v>205.0</v>
      </c>
      <c r="I9" s="20">
        <v>0.09299768518518518</v>
      </c>
      <c r="J9" s="29">
        <f>I9-$I$9</f>
        <v>0</v>
      </c>
      <c r="K9" s="30">
        <f>I9/21.9</f>
        <v>0.004246469643</v>
      </c>
      <c r="L9" s="22" t="s">
        <v>20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3" t="s">
        <v>583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52" t="s">
        <v>1</v>
      </c>
      <c r="B11" s="7" t="s">
        <v>2</v>
      </c>
      <c r="C11" s="2"/>
      <c r="D11" s="2"/>
      <c r="E11" s="2"/>
      <c r="F11" s="2"/>
      <c r="G11" s="3"/>
      <c r="H11" s="5" t="s">
        <v>3</v>
      </c>
      <c r="I11" s="7" t="s">
        <v>4</v>
      </c>
      <c r="J11" s="2"/>
      <c r="K11" s="8"/>
      <c r="L11" s="5" t="s">
        <v>5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9"/>
      <c r="B12" s="10" t="s">
        <v>6</v>
      </c>
      <c r="C12" s="11" t="s">
        <v>7</v>
      </c>
      <c r="D12" s="12" t="s">
        <v>8</v>
      </c>
      <c r="E12" s="11" t="s">
        <v>9</v>
      </c>
      <c r="F12" s="11" t="s">
        <v>10</v>
      </c>
      <c r="G12" s="10" t="s">
        <v>11</v>
      </c>
      <c r="H12" s="9"/>
      <c r="I12" s="10" t="s">
        <v>12</v>
      </c>
      <c r="J12" s="10" t="s">
        <v>13</v>
      </c>
      <c r="K12" s="10" t="s">
        <v>14</v>
      </c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3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4">
        <v>1.0</v>
      </c>
      <c r="B14" s="15" t="s">
        <v>584</v>
      </c>
      <c r="C14" s="15" t="s">
        <v>59</v>
      </c>
      <c r="D14" s="16">
        <v>30703.0</v>
      </c>
      <c r="E14" s="17">
        <f t="shared" ref="E14:E21" si="4">DATEDIF(D14,"30.09.2023","y")</f>
        <v>39</v>
      </c>
      <c r="F14" s="44" t="s">
        <v>23</v>
      </c>
      <c r="G14" s="19" t="s">
        <v>19</v>
      </c>
      <c r="H14" s="14">
        <v>108.0</v>
      </c>
      <c r="I14" s="20">
        <v>0.04050925925925926</v>
      </c>
      <c r="J14" s="29">
        <f t="shared" ref="J14:J21" si="5">I14-$I$14</f>
        <v>0</v>
      </c>
      <c r="K14" s="30">
        <f t="shared" ref="K14:K21" si="6">I14/10.95</f>
        <v>0.003699475731</v>
      </c>
      <c r="L14" s="22" t="s">
        <v>20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14">
        <v>2.0</v>
      </c>
      <c r="B15" s="15" t="s">
        <v>342</v>
      </c>
      <c r="C15" s="15" t="s">
        <v>150</v>
      </c>
      <c r="D15" s="16">
        <v>30182.0</v>
      </c>
      <c r="E15" s="17">
        <f t="shared" si="4"/>
        <v>41</v>
      </c>
      <c r="F15" s="44" t="s">
        <v>18</v>
      </c>
      <c r="G15" s="19" t="s">
        <v>24</v>
      </c>
      <c r="H15" s="14">
        <v>105.0</v>
      </c>
      <c r="I15" s="20">
        <v>0.04061342592592593</v>
      </c>
      <c r="J15" s="29">
        <f t="shared" si="5"/>
        <v>0.0001041666667</v>
      </c>
      <c r="K15" s="30">
        <f t="shared" si="6"/>
        <v>0.003708988669</v>
      </c>
      <c r="L15" s="23" t="s">
        <v>25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4">
        <v>3.0</v>
      </c>
      <c r="B16" s="15" t="s">
        <v>89</v>
      </c>
      <c r="C16" s="15" t="s">
        <v>90</v>
      </c>
      <c r="D16" s="16">
        <v>33287.0</v>
      </c>
      <c r="E16" s="17">
        <f t="shared" si="4"/>
        <v>32</v>
      </c>
      <c r="F16" s="44" t="s">
        <v>28</v>
      </c>
      <c r="G16" s="19" t="s">
        <v>19</v>
      </c>
      <c r="H16" s="14">
        <v>201.0</v>
      </c>
      <c r="I16" s="20">
        <v>0.041886574074074076</v>
      </c>
      <c r="J16" s="29">
        <f t="shared" si="5"/>
        <v>0.001377314815</v>
      </c>
      <c r="K16" s="30">
        <f t="shared" si="6"/>
        <v>0.003825257906</v>
      </c>
      <c r="L16" s="24" t="s">
        <v>29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4">
        <v>4.0</v>
      </c>
      <c r="B17" s="15" t="s">
        <v>343</v>
      </c>
      <c r="C17" s="15" t="s">
        <v>27</v>
      </c>
      <c r="D17" s="16">
        <v>31195.0</v>
      </c>
      <c r="E17" s="17">
        <f t="shared" si="4"/>
        <v>38</v>
      </c>
      <c r="F17" s="44" t="s">
        <v>23</v>
      </c>
      <c r="G17" s="19" t="s">
        <v>24</v>
      </c>
      <c r="H17" s="14">
        <v>110.0</v>
      </c>
      <c r="I17" s="20">
        <v>0.04515046296296296</v>
      </c>
      <c r="J17" s="29">
        <f t="shared" si="5"/>
        <v>0.004641203704</v>
      </c>
      <c r="K17" s="30">
        <f t="shared" si="6"/>
        <v>0.004123329951</v>
      </c>
      <c r="L17" s="2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4">
        <v>5.0</v>
      </c>
      <c r="B18" s="15" t="s">
        <v>585</v>
      </c>
      <c r="C18" s="15" t="s">
        <v>33</v>
      </c>
      <c r="D18" s="16">
        <v>30175.0</v>
      </c>
      <c r="E18" s="17">
        <f t="shared" si="4"/>
        <v>41</v>
      </c>
      <c r="F18" s="44" t="s">
        <v>18</v>
      </c>
      <c r="G18" s="19" t="s">
        <v>19</v>
      </c>
      <c r="H18" s="14">
        <v>103.0</v>
      </c>
      <c r="I18" s="20">
        <v>0.04783564814814815</v>
      </c>
      <c r="J18" s="29">
        <f t="shared" si="5"/>
        <v>0.007326388889</v>
      </c>
      <c r="K18" s="30">
        <f t="shared" si="6"/>
        <v>0.004368552342</v>
      </c>
      <c r="L18" s="2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4">
        <v>6.0</v>
      </c>
      <c r="B19" s="15" t="s">
        <v>586</v>
      </c>
      <c r="C19" s="15" t="s">
        <v>79</v>
      </c>
      <c r="D19" s="16">
        <v>33173.0</v>
      </c>
      <c r="E19" s="17">
        <f t="shared" si="4"/>
        <v>32</v>
      </c>
      <c r="F19" s="44" t="s">
        <v>28</v>
      </c>
      <c r="G19" s="19" t="s">
        <v>24</v>
      </c>
      <c r="H19" s="14">
        <v>109.0</v>
      </c>
      <c r="I19" s="20">
        <v>0.048726851851851855</v>
      </c>
      <c r="J19" s="29">
        <f t="shared" si="5"/>
        <v>0.008217592593</v>
      </c>
      <c r="K19" s="30">
        <f t="shared" si="6"/>
        <v>0.004449940808</v>
      </c>
      <c r="L19" s="2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>
        <v>7.0</v>
      </c>
      <c r="B20" s="15" t="s">
        <v>587</v>
      </c>
      <c r="C20" s="15" t="s">
        <v>136</v>
      </c>
      <c r="D20" s="16">
        <v>30379.0</v>
      </c>
      <c r="E20" s="17">
        <f t="shared" si="4"/>
        <v>40</v>
      </c>
      <c r="F20" s="44" t="s">
        <v>18</v>
      </c>
      <c r="G20" s="19" t="s">
        <v>24</v>
      </c>
      <c r="H20" s="14">
        <v>101.0</v>
      </c>
      <c r="I20" s="20">
        <v>0.04873842592592593</v>
      </c>
      <c r="J20" s="29">
        <f t="shared" si="5"/>
        <v>0.008229166667</v>
      </c>
      <c r="K20" s="30">
        <f t="shared" si="6"/>
        <v>0.004450997801</v>
      </c>
      <c r="L20" s="2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>
        <v>8.0</v>
      </c>
      <c r="B21" s="15" t="s">
        <v>135</v>
      </c>
      <c r="C21" s="15" t="s">
        <v>136</v>
      </c>
      <c r="D21" s="16">
        <v>29266.0</v>
      </c>
      <c r="E21" s="17">
        <f t="shared" si="4"/>
        <v>43</v>
      </c>
      <c r="F21" s="44" t="s">
        <v>18</v>
      </c>
      <c r="G21" s="19" t="s">
        <v>19</v>
      </c>
      <c r="H21" s="14">
        <v>102.0</v>
      </c>
      <c r="I21" s="20">
        <v>0.06481481481481481</v>
      </c>
      <c r="J21" s="29">
        <f t="shared" si="5"/>
        <v>0.02430555556</v>
      </c>
      <c r="K21" s="30">
        <f t="shared" si="6"/>
        <v>0.00591916117</v>
      </c>
      <c r="L21" s="2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0" t="s">
        <v>43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1.0</v>
      </c>
      <c r="B23" s="15" t="s">
        <v>95</v>
      </c>
      <c r="C23" s="15" t="s">
        <v>96</v>
      </c>
      <c r="D23" s="16">
        <v>32690.0</v>
      </c>
      <c r="E23" s="17">
        <f t="shared" ref="E23:E26" si="7">DATEDIF(D23,"30.09.2023","y")</f>
        <v>34</v>
      </c>
      <c r="F23" s="44" t="s">
        <v>49</v>
      </c>
      <c r="G23" s="19" t="s">
        <v>24</v>
      </c>
      <c r="H23" s="14">
        <v>106.0</v>
      </c>
      <c r="I23" s="20">
        <v>0.045162037037037035</v>
      </c>
      <c r="J23" s="29">
        <f t="shared" ref="J23:J26" si="8">I23-$I$23</f>
        <v>0</v>
      </c>
      <c r="K23" s="30">
        <f t="shared" ref="K23:K26" si="9">I23/10.95</f>
        <v>0.004124386944</v>
      </c>
      <c r="L23" s="22" t="s">
        <v>20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2.0</v>
      </c>
      <c r="B24" s="15" t="s">
        <v>588</v>
      </c>
      <c r="C24" s="15" t="s">
        <v>116</v>
      </c>
      <c r="D24" s="16">
        <v>31794.0</v>
      </c>
      <c r="E24" s="17">
        <f t="shared" si="7"/>
        <v>36</v>
      </c>
      <c r="F24" s="44" t="s">
        <v>46</v>
      </c>
      <c r="G24" s="19" t="s">
        <v>24</v>
      </c>
      <c r="H24" s="14">
        <v>110.0</v>
      </c>
      <c r="I24" s="20">
        <v>0.04871527777777778</v>
      </c>
      <c r="J24" s="29">
        <f t="shared" si="8"/>
        <v>0.003553240741</v>
      </c>
      <c r="K24" s="30">
        <f t="shared" si="9"/>
        <v>0.004448883815</v>
      </c>
      <c r="L24" s="23" t="s">
        <v>25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3.0</v>
      </c>
      <c r="B25" s="15" t="s">
        <v>589</v>
      </c>
      <c r="C25" s="15" t="s">
        <v>48</v>
      </c>
      <c r="D25" s="16">
        <v>35543.0</v>
      </c>
      <c r="E25" s="17">
        <f t="shared" si="7"/>
        <v>26</v>
      </c>
      <c r="F25" s="44" t="s">
        <v>49</v>
      </c>
      <c r="G25" s="19" t="s">
        <v>227</v>
      </c>
      <c r="H25" s="14">
        <v>118.0</v>
      </c>
      <c r="I25" s="20">
        <v>0.05309027777777778</v>
      </c>
      <c r="J25" s="29">
        <f t="shared" si="8"/>
        <v>0.007928240741</v>
      </c>
      <c r="K25" s="30">
        <f t="shared" si="9"/>
        <v>0.004848427194</v>
      </c>
      <c r="L25" s="24" t="s">
        <v>29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4.0</v>
      </c>
      <c r="B26" s="15" t="s">
        <v>145</v>
      </c>
      <c r="C26" s="15" t="s">
        <v>45</v>
      </c>
      <c r="D26" s="16">
        <v>30851.0</v>
      </c>
      <c r="E26" s="17">
        <f t="shared" si="7"/>
        <v>39</v>
      </c>
      <c r="F26" s="44" t="s">
        <v>46</v>
      </c>
      <c r="G26" s="19" t="s">
        <v>19</v>
      </c>
      <c r="H26" s="14">
        <v>102.0</v>
      </c>
      <c r="I26" s="20">
        <v>0.06480324074074074</v>
      </c>
      <c r="J26" s="29">
        <f t="shared" si="8"/>
        <v>0.0196412037</v>
      </c>
      <c r="K26" s="30">
        <f t="shared" si="9"/>
        <v>0.005918104177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3" t="s">
        <v>590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3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5" t="s">
        <v>1</v>
      </c>
      <c r="B29" s="7" t="s">
        <v>2</v>
      </c>
      <c r="C29" s="2"/>
      <c r="D29" s="2"/>
      <c r="E29" s="2"/>
      <c r="F29" s="2"/>
      <c r="G29" s="3"/>
      <c r="H29" s="5" t="s">
        <v>3</v>
      </c>
      <c r="I29" s="7" t="s">
        <v>4</v>
      </c>
      <c r="J29" s="2"/>
      <c r="K29" s="8"/>
      <c r="L29" s="5" t="s">
        <v>5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9"/>
      <c r="B30" s="10" t="s">
        <v>6</v>
      </c>
      <c r="C30" s="11" t="s">
        <v>7</v>
      </c>
      <c r="D30" s="12" t="s">
        <v>8</v>
      </c>
      <c r="E30" s="11" t="s">
        <v>9</v>
      </c>
      <c r="F30" s="11" t="s">
        <v>10</v>
      </c>
      <c r="G30" s="10" t="s">
        <v>11</v>
      </c>
      <c r="H30" s="9"/>
      <c r="I30" s="10" t="s">
        <v>12</v>
      </c>
      <c r="J30" s="10" t="s">
        <v>13</v>
      </c>
      <c r="K30" s="10" t="s">
        <v>14</v>
      </c>
      <c r="L30" s="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3" t="s">
        <v>15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4">
        <v>1.0</v>
      </c>
      <c r="B32" s="15" t="s">
        <v>531</v>
      </c>
      <c r="C32" s="15" t="s">
        <v>27</v>
      </c>
      <c r="D32" s="16">
        <v>36076.0</v>
      </c>
      <c r="E32" s="17">
        <f t="shared" ref="E32:E34" si="10">DATEDIF(D32,"30.09.2023","y")</f>
        <v>24</v>
      </c>
      <c r="F32" s="44" t="s">
        <v>28</v>
      </c>
      <c r="G32" s="19" t="s">
        <v>19</v>
      </c>
      <c r="H32" s="14">
        <v>58.0</v>
      </c>
      <c r="I32" s="20">
        <v>0.02034722222222222</v>
      </c>
      <c r="J32" s="29">
        <f t="shared" ref="J32:J34" si="11">I32-$I$32</f>
        <v>0</v>
      </c>
      <c r="K32" s="30">
        <f t="shared" ref="K32:K34" si="12">I32/5.8</f>
        <v>0.003508141762</v>
      </c>
      <c r="L32" s="22" t="s">
        <v>20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2.0</v>
      </c>
      <c r="B33" s="15" t="s">
        <v>119</v>
      </c>
      <c r="C33" s="15" t="s">
        <v>120</v>
      </c>
      <c r="D33" s="16">
        <v>39401.0</v>
      </c>
      <c r="E33" s="17">
        <f t="shared" si="10"/>
        <v>15</v>
      </c>
      <c r="F33" s="44" t="s">
        <v>121</v>
      </c>
      <c r="G33" s="19" t="s">
        <v>19</v>
      </c>
      <c r="H33" s="14">
        <v>56.0</v>
      </c>
      <c r="I33" s="20">
        <v>0.022430555555555554</v>
      </c>
      <c r="J33" s="29">
        <f t="shared" si="11"/>
        <v>0.002083333333</v>
      </c>
      <c r="K33" s="30">
        <f t="shared" si="12"/>
        <v>0.003867337165</v>
      </c>
      <c r="L33" s="23" t="s">
        <v>25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3.0</v>
      </c>
      <c r="B34" s="15" t="s">
        <v>119</v>
      </c>
      <c r="C34" s="15" t="s">
        <v>124</v>
      </c>
      <c r="D34" s="16">
        <v>39401.0</v>
      </c>
      <c r="E34" s="17">
        <f t="shared" si="10"/>
        <v>15</v>
      </c>
      <c r="F34" s="44" t="s">
        <v>121</v>
      </c>
      <c r="G34" s="19" t="s">
        <v>19</v>
      </c>
      <c r="H34" s="14">
        <v>55.0</v>
      </c>
      <c r="I34" s="20">
        <v>0.024699074074074075</v>
      </c>
      <c r="J34" s="29">
        <f t="shared" si="11"/>
        <v>0.004351851852</v>
      </c>
      <c r="K34" s="30">
        <f t="shared" si="12"/>
        <v>0.004258461047</v>
      </c>
      <c r="L34" s="24" t="s">
        <v>29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0" t="s">
        <v>43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1.0</v>
      </c>
      <c r="B36" s="15" t="s">
        <v>285</v>
      </c>
      <c r="C36" s="15" t="s">
        <v>103</v>
      </c>
      <c r="D36" s="16">
        <v>38521.0</v>
      </c>
      <c r="E36" s="17">
        <f t="shared" ref="E36:E38" si="13">DATEDIF(D36,"30.09.2023","y")</f>
        <v>18</v>
      </c>
      <c r="F36" s="44" t="s">
        <v>49</v>
      </c>
      <c r="G36" s="19" t="s">
        <v>24</v>
      </c>
      <c r="H36" s="14">
        <v>57.0</v>
      </c>
      <c r="I36" s="20">
        <v>0.020717592592592593</v>
      </c>
      <c r="J36" s="29">
        <f t="shared" ref="J36:J38" si="14">I36-$I$36</f>
        <v>0</v>
      </c>
      <c r="K36" s="30">
        <f t="shared" ref="K36:K38" si="15">I36/5.8</f>
        <v>0.003571998723</v>
      </c>
      <c r="L36" s="22" t="s">
        <v>20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14">
        <v>2.0</v>
      </c>
      <c r="B37" s="15" t="s">
        <v>591</v>
      </c>
      <c r="C37" s="15" t="s">
        <v>257</v>
      </c>
      <c r="D37" s="16">
        <v>31470.0</v>
      </c>
      <c r="E37" s="17">
        <f t="shared" si="13"/>
        <v>37</v>
      </c>
      <c r="F37" s="44" t="s">
        <v>46</v>
      </c>
      <c r="G37" s="19" t="s">
        <v>24</v>
      </c>
      <c r="H37" s="14">
        <v>53.0</v>
      </c>
      <c r="I37" s="20">
        <v>0.027025462962962963</v>
      </c>
      <c r="J37" s="29">
        <f t="shared" si="14"/>
        <v>0.00630787037</v>
      </c>
      <c r="K37" s="30">
        <f t="shared" si="15"/>
        <v>0.00465956258</v>
      </c>
      <c r="L37" s="23" t="s">
        <v>25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14">
        <v>3.0</v>
      </c>
      <c r="B38" s="15" t="s">
        <v>592</v>
      </c>
      <c r="C38" s="15" t="s">
        <v>96</v>
      </c>
      <c r="D38" s="16">
        <v>31706.0</v>
      </c>
      <c r="E38" s="17">
        <f t="shared" si="13"/>
        <v>36</v>
      </c>
      <c r="F38" s="44" t="s">
        <v>46</v>
      </c>
      <c r="G38" s="19" t="s">
        <v>227</v>
      </c>
      <c r="H38" s="14">
        <v>54.0</v>
      </c>
      <c r="I38" s="20">
        <v>0.02943287037037037</v>
      </c>
      <c r="J38" s="29">
        <f t="shared" si="14"/>
        <v>0.008715277778</v>
      </c>
      <c r="K38" s="30">
        <f t="shared" si="15"/>
        <v>0.005074632822</v>
      </c>
      <c r="L38" s="24" t="s">
        <v>29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3" t="s">
        <v>593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5" t="s">
        <v>1</v>
      </c>
      <c r="B41" s="7" t="s">
        <v>2</v>
      </c>
      <c r="C41" s="2"/>
      <c r="D41" s="2"/>
      <c r="E41" s="2"/>
      <c r="F41" s="2"/>
      <c r="G41" s="3"/>
      <c r="H41" s="5" t="s">
        <v>3</v>
      </c>
      <c r="I41" s="7" t="s">
        <v>4</v>
      </c>
      <c r="J41" s="2"/>
      <c r="K41" s="8"/>
      <c r="L41" s="5" t="s">
        <v>5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9"/>
      <c r="B42" s="10" t="s">
        <v>6</v>
      </c>
      <c r="C42" s="11" t="s">
        <v>7</v>
      </c>
      <c r="D42" s="12" t="s">
        <v>8</v>
      </c>
      <c r="E42" s="11" t="s">
        <v>9</v>
      </c>
      <c r="F42" s="11" t="s">
        <v>10</v>
      </c>
      <c r="G42" s="10" t="s">
        <v>11</v>
      </c>
      <c r="H42" s="9"/>
      <c r="I42" s="10" t="s">
        <v>12</v>
      </c>
      <c r="J42" s="10" t="s">
        <v>13</v>
      </c>
      <c r="K42" s="10" t="s">
        <v>14</v>
      </c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0" t="s">
        <v>149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1.0</v>
      </c>
      <c r="B44" s="15" t="s">
        <v>343</v>
      </c>
      <c r="C44" s="15" t="s">
        <v>277</v>
      </c>
      <c r="D44" s="16">
        <v>43050.0</v>
      </c>
      <c r="E44" s="17">
        <f t="shared" ref="E44:E45" si="16">DATEDIF(D44,"30.09.2023","y")</f>
        <v>5</v>
      </c>
      <c r="F44" s="44" t="s">
        <v>594</v>
      </c>
      <c r="G44" s="19" t="s">
        <v>24</v>
      </c>
      <c r="H44" s="14">
        <v>1.0</v>
      </c>
      <c r="I44" s="20">
        <v>0.004479166666666667</v>
      </c>
      <c r="J44" s="29">
        <f t="shared" ref="J44:J45" si="17">I44-$I$44</f>
        <v>0</v>
      </c>
      <c r="K44" s="30">
        <f t="shared" ref="K44:K45" si="18">I44/1.1</f>
        <v>0.004071969697</v>
      </c>
      <c r="L44" s="22" t="s">
        <v>20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>
        <v>2.0</v>
      </c>
      <c r="B45" s="15" t="s">
        <v>135</v>
      </c>
      <c r="C45" s="15" t="s">
        <v>383</v>
      </c>
      <c r="D45" s="16">
        <v>40555.0</v>
      </c>
      <c r="E45" s="17">
        <f t="shared" si="16"/>
        <v>12</v>
      </c>
      <c r="F45" s="44" t="s">
        <v>153</v>
      </c>
      <c r="G45" s="19" t="s">
        <v>19</v>
      </c>
      <c r="H45" s="14">
        <v>3.0</v>
      </c>
      <c r="I45" s="20">
        <v>0.02335648148148148</v>
      </c>
      <c r="J45" s="29">
        <f t="shared" si="17"/>
        <v>0.01887731481</v>
      </c>
      <c r="K45" s="30">
        <f t="shared" si="18"/>
        <v>0.02123316498</v>
      </c>
      <c r="L45" s="23" t="s">
        <v>25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0" t="s">
        <v>300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3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1.0</v>
      </c>
      <c r="B47" s="15" t="s">
        <v>95</v>
      </c>
      <c r="C47" s="15" t="s">
        <v>105</v>
      </c>
      <c r="D47" s="16">
        <v>40122.0</v>
      </c>
      <c r="E47" s="17">
        <f>DATEDIF(D47,"30.09.2023","y")</f>
        <v>13</v>
      </c>
      <c r="F47" s="45" t="s">
        <v>302</v>
      </c>
      <c r="G47" s="19" t="s">
        <v>24</v>
      </c>
      <c r="H47" s="14">
        <v>2.0</v>
      </c>
      <c r="I47" s="20">
        <v>0.006736111111111111</v>
      </c>
      <c r="J47" s="29">
        <f>I47-$I$47</f>
        <v>0</v>
      </c>
      <c r="K47" s="30">
        <f>I47/1.1</f>
        <v>0.006123737374</v>
      </c>
      <c r="L47" s="22" t="s">
        <v>20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1"/>
      <c r="B48" s="4"/>
      <c r="C48" s="4"/>
      <c r="D48" s="42"/>
      <c r="E48" s="4"/>
      <c r="F48" s="4"/>
      <c r="G48" s="4"/>
      <c r="H48" s="4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1"/>
      <c r="B49" s="4"/>
      <c r="C49" s="4"/>
      <c r="D49" s="42"/>
      <c r="E49" s="4"/>
      <c r="F49" s="4"/>
      <c r="G49" s="4"/>
      <c r="H49" s="4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1"/>
      <c r="B50" s="4"/>
      <c r="C50" s="4"/>
      <c r="D50" s="42"/>
      <c r="E50" s="4"/>
      <c r="F50" s="4"/>
      <c r="G50" s="4"/>
      <c r="H50" s="41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1"/>
      <c r="B51" s="4"/>
      <c r="C51" s="4"/>
      <c r="D51" s="42"/>
      <c r="E51" s="4"/>
      <c r="F51" s="4"/>
      <c r="G51" s="4"/>
      <c r="H51" s="4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1"/>
      <c r="B52" s="4"/>
      <c r="C52" s="4"/>
      <c r="D52" s="42"/>
      <c r="E52" s="4"/>
      <c r="F52" s="4"/>
      <c r="G52" s="4"/>
      <c r="H52" s="41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1"/>
      <c r="B53" s="4"/>
      <c r="C53" s="4"/>
      <c r="D53" s="42"/>
      <c r="E53" s="4"/>
      <c r="F53" s="4"/>
      <c r="G53" s="4"/>
      <c r="H53" s="41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1"/>
      <c r="B54" s="4"/>
      <c r="C54" s="4"/>
      <c r="D54" s="42"/>
      <c r="E54" s="4"/>
      <c r="F54" s="4"/>
      <c r="G54" s="4"/>
      <c r="H54" s="41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1"/>
      <c r="B55" s="4"/>
      <c r="C55" s="4"/>
      <c r="D55" s="42"/>
      <c r="E55" s="4"/>
      <c r="F55" s="4"/>
      <c r="G55" s="4"/>
      <c r="H55" s="41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1"/>
      <c r="B56" s="4"/>
      <c r="C56" s="4"/>
      <c r="D56" s="42"/>
      <c r="E56" s="4"/>
      <c r="F56" s="4"/>
      <c r="G56" s="4"/>
      <c r="H56" s="4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1"/>
      <c r="B57" s="4"/>
      <c r="C57" s="4"/>
      <c r="D57" s="42"/>
      <c r="E57" s="4"/>
      <c r="F57" s="4"/>
      <c r="G57" s="4"/>
      <c r="H57" s="4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1"/>
      <c r="B58" s="4"/>
      <c r="C58" s="4"/>
      <c r="D58" s="42"/>
      <c r="E58" s="4"/>
      <c r="F58" s="4"/>
      <c r="G58" s="4"/>
      <c r="H58" s="41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1"/>
      <c r="B59" s="4"/>
      <c r="C59" s="4"/>
      <c r="D59" s="42"/>
      <c r="E59" s="4"/>
      <c r="F59" s="4"/>
      <c r="G59" s="4"/>
      <c r="H59" s="4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1"/>
      <c r="B60" s="4"/>
      <c r="C60" s="4"/>
      <c r="D60" s="42"/>
      <c r="E60" s="4"/>
      <c r="F60" s="4"/>
      <c r="G60" s="4"/>
      <c r="H60" s="4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1"/>
      <c r="B61" s="4"/>
      <c r="C61" s="4"/>
      <c r="D61" s="42"/>
      <c r="E61" s="4"/>
      <c r="F61" s="4"/>
      <c r="G61" s="4"/>
      <c r="H61" s="4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1"/>
      <c r="B62" s="4"/>
      <c r="C62" s="4"/>
      <c r="D62" s="42"/>
      <c r="E62" s="4"/>
      <c r="F62" s="4"/>
      <c r="G62" s="4"/>
      <c r="H62" s="41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1"/>
      <c r="B63" s="4"/>
      <c r="C63" s="4"/>
      <c r="D63" s="42"/>
      <c r="E63" s="4"/>
      <c r="F63" s="4"/>
      <c r="G63" s="4"/>
      <c r="H63" s="4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1"/>
      <c r="B64" s="4"/>
      <c r="C64" s="4"/>
      <c r="D64" s="42"/>
      <c r="E64" s="4"/>
      <c r="F64" s="4"/>
      <c r="G64" s="4"/>
      <c r="H64" s="41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1"/>
      <c r="B65" s="4"/>
      <c r="C65" s="4"/>
      <c r="D65" s="42"/>
      <c r="E65" s="4"/>
      <c r="F65" s="4"/>
      <c r="G65" s="4"/>
      <c r="H65" s="41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1"/>
      <c r="B66" s="4"/>
      <c r="C66" s="4"/>
      <c r="D66" s="42"/>
      <c r="E66" s="4"/>
      <c r="F66" s="4"/>
      <c r="G66" s="4"/>
      <c r="H66" s="4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1"/>
      <c r="B67" s="4"/>
      <c r="C67" s="4"/>
      <c r="D67" s="42"/>
      <c r="E67" s="4"/>
      <c r="F67" s="4"/>
      <c r="G67" s="4"/>
      <c r="H67" s="41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1"/>
      <c r="B68" s="4"/>
      <c r="C68" s="4"/>
      <c r="D68" s="42"/>
      <c r="E68" s="4"/>
      <c r="F68" s="4"/>
      <c r="G68" s="4"/>
      <c r="H68" s="41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1"/>
      <c r="B69" s="4"/>
      <c r="C69" s="4"/>
      <c r="D69" s="42"/>
      <c r="E69" s="4"/>
      <c r="F69" s="4"/>
      <c r="G69" s="4"/>
      <c r="H69" s="4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1"/>
      <c r="B70" s="4"/>
      <c r="C70" s="4"/>
      <c r="D70" s="42"/>
      <c r="E70" s="4"/>
      <c r="F70" s="4"/>
      <c r="G70" s="4"/>
      <c r="H70" s="4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1"/>
      <c r="B71" s="4"/>
      <c r="C71" s="4"/>
      <c r="D71" s="42"/>
      <c r="E71" s="4"/>
      <c r="F71" s="4"/>
      <c r="G71" s="4"/>
      <c r="H71" s="4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1"/>
      <c r="B72" s="4"/>
      <c r="C72" s="4"/>
      <c r="D72" s="42"/>
      <c r="E72" s="4"/>
      <c r="F72" s="4"/>
      <c r="G72" s="4"/>
      <c r="H72" s="4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1"/>
      <c r="B73" s="4"/>
      <c r="C73" s="4"/>
      <c r="D73" s="42"/>
      <c r="E73" s="4"/>
      <c r="F73" s="4"/>
      <c r="G73" s="4"/>
      <c r="H73" s="4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1"/>
      <c r="B74" s="4"/>
      <c r="C74" s="4"/>
      <c r="D74" s="42"/>
      <c r="E74" s="4"/>
      <c r="F74" s="4"/>
      <c r="G74" s="4"/>
      <c r="H74" s="4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1"/>
      <c r="B75" s="4"/>
      <c r="C75" s="4"/>
      <c r="D75" s="42"/>
      <c r="E75" s="4"/>
      <c r="F75" s="4"/>
      <c r="G75" s="4"/>
      <c r="H75" s="4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1"/>
      <c r="B76" s="4"/>
      <c r="C76" s="4"/>
      <c r="D76" s="42"/>
      <c r="E76" s="4"/>
      <c r="F76" s="4"/>
      <c r="G76" s="4"/>
      <c r="H76" s="4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1"/>
      <c r="B77" s="4"/>
      <c r="C77" s="4"/>
      <c r="D77" s="42"/>
      <c r="E77" s="4"/>
      <c r="F77" s="4"/>
      <c r="G77" s="4"/>
      <c r="H77" s="4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1"/>
      <c r="B78" s="4"/>
      <c r="C78" s="4"/>
      <c r="D78" s="42"/>
      <c r="E78" s="4"/>
      <c r="F78" s="4"/>
      <c r="G78" s="4"/>
      <c r="H78" s="4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1"/>
      <c r="B79" s="4"/>
      <c r="C79" s="4"/>
      <c r="D79" s="42"/>
      <c r="E79" s="4"/>
      <c r="F79" s="4"/>
      <c r="G79" s="4"/>
      <c r="H79" s="4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1"/>
      <c r="B80" s="4"/>
      <c r="C80" s="4"/>
      <c r="D80" s="42"/>
      <c r="E80" s="4"/>
      <c r="F80" s="4"/>
      <c r="G80" s="4"/>
      <c r="H80" s="4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1"/>
      <c r="B81" s="4"/>
      <c r="C81" s="4"/>
      <c r="D81" s="42"/>
      <c r="E81" s="4"/>
      <c r="F81" s="4"/>
      <c r="G81" s="4"/>
      <c r="H81" s="4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1"/>
      <c r="B82" s="4"/>
      <c r="C82" s="4"/>
      <c r="D82" s="42"/>
      <c r="E82" s="4"/>
      <c r="F82" s="4"/>
      <c r="G82" s="4"/>
      <c r="H82" s="4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1"/>
      <c r="B83" s="4"/>
      <c r="C83" s="4"/>
      <c r="D83" s="42"/>
      <c r="E83" s="4"/>
      <c r="F83" s="4"/>
      <c r="G83" s="4"/>
      <c r="H83" s="4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1"/>
      <c r="B84" s="4"/>
      <c r="C84" s="4"/>
      <c r="D84" s="42"/>
      <c r="E84" s="4"/>
      <c r="F84" s="4"/>
      <c r="G84" s="4"/>
      <c r="H84" s="4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1"/>
      <c r="B85" s="4"/>
      <c r="C85" s="4"/>
      <c r="D85" s="42"/>
      <c r="E85" s="4"/>
      <c r="F85" s="4"/>
      <c r="G85" s="4"/>
      <c r="H85" s="4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1"/>
      <c r="B86" s="4"/>
      <c r="C86" s="4"/>
      <c r="D86" s="42"/>
      <c r="E86" s="4"/>
      <c r="F86" s="4"/>
      <c r="G86" s="4"/>
      <c r="H86" s="4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1"/>
      <c r="B87" s="4"/>
      <c r="C87" s="4"/>
      <c r="D87" s="42"/>
      <c r="E87" s="4"/>
      <c r="F87" s="4"/>
      <c r="G87" s="4"/>
      <c r="H87" s="4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1"/>
      <c r="B88" s="4"/>
      <c r="C88" s="4"/>
      <c r="D88" s="42"/>
      <c r="E88" s="4"/>
      <c r="F88" s="4"/>
      <c r="G88" s="4"/>
      <c r="H88" s="4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1"/>
      <c r="B89" s="4"/>
      <c r="C89" s="4"/>
      <c r="D89" s="42"/>
      <c r="E89" s="4"/>
      <c r="F89" s="4"/>
      <c r="G89" s="4"/>
      <c r="H89" s="4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1"/>
      <c r="B90" s="4"/>
      <c r="C90" s="4"/>
      <c r="D90" s="42"/>
      <c r="E90" s="4"/>
      <c r="F90" s="4"/>
      <c r="G90" s="4"/>
      <c r="H90" s="4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1"/>
      <c r="B91" s="4"/>
      <c r="C91" s="4"/>
      <c r="D91" s="42"/>
      <c r="E91" s="4"/>
      <c r="F91" s="4"/>
      <c r="G91" s="4"/>
      <c r="H91" s="4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1"/>
      <c r="B92" s="4"/>
      <c r="C92" s="4"/>
      <c r="D92" s="42"/>
      <c r="E92" s="4"/>
      <c r="F92" s="4"/>
      <c r="G92" s="4"/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1"/>
      <c r="B93" s="4"/>
      <c r="C93" s="4"/>
      <c r="D93" s="42"/>
      <c r="E93" s="4"/>
      <c r="F93" s="4"/>
      <c r="G93" s="4"/>
      <c r="H93" s="4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1"/>
      <c r="B94" s="4"/>
      <c r="C94" s="4"/>
      <c r="D94" s="42"/>
      <c r="E94" s="4"/>
      <c r="F94" s="4"/>
      <c r="G94" s="4"/>
      <c r="H94" s="4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1"/>
      <c r="B95" s="4"/>
      <c r="C95" s="4"/>
      <c r="D95" s="42"/>
      <c r="E95" s="4"/>
      <c r="F95" s="4"/>
      <c r="G95" s="4"/>
      <c r="H95" s="4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1"/>
      <c r="B96" s="4"/>
      <c r="C96" s="4"/>
      <c r="D96" s="42"/>
      <c r="E96" s="4"/>
      <c r="F96" s="4"/>
      <c r="G96" s="4"/>
      <c r="H96" s="4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1"/>
      <c r="B97" s="4"/>
      <c r="C97" s="4"/>
      <c r="D97" s="42"/>
      <c r="E97" s="4"/>
      <c r="F97" s="4"/>
      <c r="G97" s="4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1"/>
      <c r="B98" s="4"/>
      <c r="C98" s="4"/>
      <c r="D98" s="42"/>
      <c r="E98" s="4"/>
      <c r="F98" s="4"/>
      <c r="G98" s="4"/>
      <c r="H98" s="4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1"/>
      <c r="B99" s="4"/>
      <c r="C99" s="4"/>
      <c r="D99" s="42"/>
      <c r="E99" s="4"/>
      <c r="F99" s="4"/>
      <c r="G99" s="4"/>
      <c r="H99" s="4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1"/>
      <c r="B100" s="4"/>
      <c r="C100" s="4"/>
      <c r="D100" s="42"/>
      <c r="E100" s="4"/>
      <c r="F100" s="4"/>
      <c r="G100" s="4"/>
      <c r="H100" s="4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1"/>
      <c r="B101" s="4"/>
      <c r="C101" s="4"/>
      <c r="D101" s="42"/>
      <c r="E101" s="4"/>
      <c r="F101" s="4"/>
      <c r="G101" s="4"/>
      <c r="H101" s="4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1"/>
      <c r="B103" s="4"/>
      <c r="C103" s="4"/>
      <c r="D103" s="42"/>
      <c r="E103" s="4"/>
      <c r="F103" s="4"/>
      <c r="G103" s="4"/>
      <c r="H103" s="4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1"/>
      <c r="B104" s="4"/>
      <c r="C104" s="4"/>
      <c r="D104" s="42"/>
      <c r="E104" s="4"/>
      <c r="F104" s="4"/>
      <c r="G104" s="4"/>
      <c r="H104" s="4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1"/>
      <c r="B105" s="4"/>
      <c r="C105" s="4"/>
      <c r="D105" s="42"/>
      <c r="E105" s="4"/>
      <c r="F105" s="4"/>
      <c r="G105" s="4"/>
      <c r="H105" s="4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1:L1"/>
    <mergeCell ref="A2:A3"/>
    <mergeCell ref="B2:G2"/>
    <mergeCell ref="H2:H3"/>
    <mergeCell ref="I2:K2"/>
    <mergeCell ref="L2:L3"/>
    <mergeCell ref="A4:L4"/>
    <mergeCell ref="A8:L8"/>
    <mergeCell ref="A10:L10"/>
    <mergeCell ref="A11:A12"/>
    <mergeCell ref="B11:G11"/>
    <mergeCell ref="H11:H12"/>
    <mergeCell ref="I11:K11"/>
    <mergeCell ref="L11:L12"/>
    <mergeCell ref="I29:K29"/>
    <mergeCell ref="L29:L30"/>
    <mergeCell ref="A13:L13"/>
    <mergeCell ref="A22:L22"/>
    <mergeCell ref="A27:L27"/>
    <mergeCell ref="A28:L28"/>
    <mergeCell ref="A29:A30"/>
    <mergeCell ref="B29:G29"/>
    <mergeCell ref="H29:H30"/>
    <mergeCell ref="I41:K41"/>
    <mergeCell ref="L41:L42"/>
    <mergeCell ref="A43:L43"/>
    <mergeCell ref="A46:L46"/>
    <mergeCell ref="A31:L31"/>
    <mergeCell ref="A35:L35"/>
    <mergeCell ref="A39:L39"/>
    <mergeCell ref="A40:L40"/>
    <mergeCell ref="A41:A42"/>
    <mergeCell ref="B41:G41"/>
    <mergeCell ref="H41:H4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18.71"/>
    <col customWidth="1" min="3" max="4" width="13.0"/>
    <col customWidth="1" min="5" max="5" width="8.0"/>
    <col customWidth="1" min="6" max="6" width="11.0"/>
    <col customWidth="1" min="7" max="7" width="25.57"/>
    <col customWidth="1" min="8" max="8" width="8.71"/>
    <col customWidth="1" min="9" max="10" width="10.71"/>
    <col customWidth="1" min="11" max="11" width="8.71"/>
    <col customWidth="1" min="12" max="12" width="25.71"/>
    <col customWidth="1" min="13" max="26" width="9.14"/>
  </cols>
  <sheetData>
    <row r="1">
      <c r="A1" s="43" t="s">
        <v>595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 t="s">
        <v>2</v>
      </c>
      <c r="C2" s="2"/>
      <c r="D2" s="2"/>
      <c r="E2" s="2"/>
      <c r="F2" s="2"/>
      <c r="G2" s="3"/>
      <c r="H2" s="5" t="s">
        <v>3</v>
      </c>
      <c r="I2" s="7" t="s">
        <v>4</v>
      </c>
      <c r="J2" s="2"/>
      <c r="K2" s="8"/>
      <c r="L2" s="5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9"/>
      <c r="B3" s="10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0" t="s">
        <v>11</v>
      </c>
      <c r="H3" s="9"/>
      <c r="I3" s="10" t="s">
        <v>12</v>
      </c>
      <c r="J3" s="10" t="s">
        <v>13</v>
      </c>
      <c r="K3" s="10" t="s">
        <v>14</v>
      </c>
      <c r="L3" s="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3" t="s">
        <v>15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4">
        <v>1.0</v>
      </c>
      <c r="B5" s="15" t="s">
        <v>596</v>
      </c>
      <c r="C5" s="15" t="s">
        <v>27</v>
      </c>
      <c r="D5" s="16">
        <v>33142.0</v>
      </c>
      <c r="E5" s="17">
        <f t="shared" ref="E5:E14" si="1">DATEDIF(D5,"26.11.2023","y")</f>
        <v>33</v>
      </c>
      <c r="F5" s="44" t="s">
        <v>28</v>
      </c>
      <c r="G5" s="19" t="s">
        <v>24</v>
      </c>
      <c r="H5" s="14">
        <v>207.0</v>
      </c>
      <c r="I5" s="20">
        <v>0.08167824074074075</v>
      </c>
      <c r="J5" s="20">
        <f t="shared" ref="J5:J10" si="2">I5-$I$5</f>
        <v>0</v>
      </c>
      <c r="K5" s="21">
        <f t="shared" ref="K5:K10" si="3">I5/21.1</f>
        <v>0.00387100667</v>
      </c>
      <c r="L5" s="22" t="s">
        <v>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" t="s">
        <v>597</v>
      </c>
      <c r="B6" s="15" t="s">
        <v>34</v>
      </c>
      <c r="C6" s="15" t="s">
        <v>35</v>
      </c>
      <c r="D6" s="16">
        <v>31681.0</v>
      </c>
      <c r="E6" s="17">
        <f t="shared" si="1"/>
        <v>37</v>
      </c>
      <c r="F6" s="44" t="s">
        <v>23</v>
      </c>
      <c r="G6" s="19" t="s">
        <v>19</v>
      </c>
      <c r="H6" s="14">
        <v>210.0</v>
      </c>
      <c r="I6" s="20">
        <v>0.08311342592592592</v>
      </c>
      <c r="J6" s="20">
        <f t="shared" si="2"/>
        <v>0.001435185185</v>
      </c>
      <c r="K6" s="21">
        <f t="shared" si="3"/>
        <v>0.003939024925</v>
      </c>
      <c r="L6" s="50" t="s">
        <v>598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4">
        <v>2.0</v>
      </c>
      <c r="B7" s="15" t="s">
        <v>599</v>
      </c>
      <c r="C7" s="15" t="s">
        <v>22</v>
      </c>
      <c r="D7" s="16">
        <v>28341.0</v>
      </c>
      <c r="E7" s="17">
        <f t="shared" si="1"/>
        <v>46</v>
      </c>
      <c r="F7" s="44" t="s">
        <v>57</v>
      </c>
      <c r="G7" s="19" t="s">
        <v>19</v>
      </c>
      <c r="H7" s="14">
        <v>205.0</v>
      </c>
      <c r="I7" s="20">
        <v>0.0847800925925926</v>
      </c>
      <c r="J7" s="20">
        <f t="shared" si="2"/>
        <v>0.003101851852</v>
      </c>
      <c r="K7" s="21">
        <f t="shared" si="3"/>
        <v>0.004018013867</v>
      </c>
      <c r="L7" s="23" t="s">
        <v>25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">
        <v>3.0</v>
      </c>
      <c r="B8" s="15" t="s">
        <v>600</v>
      </c>
      <c r="C8" s="15" t="s">
        <v>59</v>
      </c>
      <c r="D8" s="16">
        <v>32590.0</v>
      </c>
      <c r="E8" s="17">
        <f t="shared" si="1"/>
        <v>34</v>
      </c>
      <c r="F8" s="44" t="s">
        <v>28</v>
      </c>
      <c r="G8" s="19" t="s">
        <v>24</v>
      </c>
      <c r="H8" s="14">
        <v>204.0</v>
      </c>
      <c r="I8" s="20">
        <v>0.1065162037037037</v>
      </c>
      <c r="J8" s="20">
        <f t="shared" si="2"/>
        <v>0.02483796296</v>
      </c>
      <c r="K8" s="21">
        <f t="shared" si="3"/>
        <v>0.005048161313</v>
      </c>
      <c r="L8" s="24" t="s">
        <v>29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4">
        <v>4.0</v>
      </c>
      <c r="B9" s="15" t="s">
        <v>601</v>
      </c>
      <c r="C9" s="15" t="s">
        <v>129</v>
      </c>
      <c r="D9" s="16">
        <v>33100.0</v>
      </c>
      <c r="E9" s="17">
        <f t="shared" si="1"/>
        <v>33</v>
      </c>
      <c r="F9" s="44" t="s">
        <v>28</v>
      </c>
      <c r="G9" s="19" t="s">
        <v>24</v>
      </c>
      <c r="H9" s="14">
        <v>203.0</v>
      </c>
      <c r="I9" s="20">
        <v>0.10657407407407408</v>
      </c>
      <c r="J9" s="20">
        <f t="shared" si="2"/>
        <v>0.02489583333</v>
      </c>
      <c r="K9" s="21">
        <f t="shared" si="3"/>
        <v>0.005050903985</v>
      </c>
      <c r="L9" s="2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">
        <v>5.0</v>
      </c>
      <c r="B10" s="15" t="s">
        <v>135</v>
      </c>
      <c r="C10" s="15" t="s">
        <v>136</v>
      </c>
      <c r="D10" s="16">
        <v>29266.0</v>
      </c>
      <c r="E10" s="17">
        <f t="shared" si="1"/>
        <v>43</v>
      </c>
      <c r="F10" s="44" t="s">
        <v>18</v>
      </c>
      <c r="G10" s="19" t="s">
        <v>19</v>
      </c>
      <c r="H10" s="14">
        <v>202.0</v>
      </c>
      <c r="I10" s="20">
        <v>0.1072337962962963</v>
      </c>
      <c r="J10" s="20">
        <f t="shared" si="2"/>
        <v>0.02555555556</v>
      </c>
      <c r="K10" s="21">
        <f t="shared" si="3"/>
        <v>0.005082170441</v>
      </c>
      <c r="L10" s="25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4"/>
      <c r="B11" s="55" t="s">
        <v>602</v>
      </c>
      <c r="C11" s="55" t="s">
        <v>59</v>
      </c>
      <c r="D11" s="56">
        <v>29855.0</v>
      </c>
      <c r="E11" s="57">
        <f t="shared" si="1"/>
        <v>42</v>
      </c>
      <c r="F11" s="58" t="s">
        <v>18</v>
      </c>
      <c r="G11" s="59" t="s">
        <v>24</v>
      </c>
      <c r="H11" s="54"/>
      <c r="I11" s="60" t="s">
        <v>91</v>
      </c>
      <c r="J11" s="60"/>
      <c r="K11" s="61"/>
      <c r="L11" s="6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4"/>
      <c r="B12" s="55" t="s">
        <v>410</v>
      </c>
      <c r="C12" s="55" t="s">
        <v>77</v>
      </c>
      <c r="D12" s="56">
        <v>23521.0</v>
      </c>
      <c r="E12" s="57">
        <f t="shared" si="1"/>
        <v>59</v>
      </c>
      <c r="F12" s="58" t="s">
        <v>133</v>
      </c>
      <c r="G12" s="59" t="s">
        <v>24</v>
      </c>
      <c r="H12" s="54"/>
      <c r="I12" s="60" t="s">
        <v>91</v>
      </c>
      <c r="J12" s="60"/>
      <c r="K12" s="61"/>
      <c r="L12" s="62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4"/>
      <c r="B13" s="55" t="s">
        <v>203</v>
      </c>
      <c r="C13" s="55" t="s">
        <v>37</v>
      </c>
      <c r="D13" s="56">
        <v>35585.0</v>
      </c>
      <c r="E13" s="57">
        <f t="shared" si="1"/>
        <v>26</v>
      </c>
      <c r="F13" s="58" t="s">
        <v>28</v>
      </c>
      <c r="G13" s="59" t="s">
        <v>24</v>
      </c>
      <c r="H13" s="54"/>
      <c r="I13" s="60" t="s">
        <v>91</v>
      </c>
      <c r="J13" s="60"/>
      <c r="K13" s="61"/>
      <c r="L13" s="62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4"/>
      <c r="B14" s="55" t="s">
        <v>84</v>
      </c>
      <c r="C14" s="55" t="s">
        <v>17</v>
      </c>
      <c r="D14" s="56">
        <v>30358.0</v>
      </c>
      <c r="E14" s="57">
        <f t="shared" si="1"/>
        <v>40</v>
      </c>
      <c r="F14" s="58" t="s">
        <v>18</v>
      </c>
      <c r="G14" s="59" t="s">
        <v>24</v>
      </c>
      <c r="H14" s="54"/>
      <c r="I14" s="60" t="s">
        <v>91</v>
      </c>
      <c r="J14" s="60"/>
      <c r="K14" s="61"/>
      <c r="L14" s="6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39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3" t="s">
        <v>603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5" t="s">
        <v>1</v>
      </c>
      <c r="B17" s="7" t="s">
        <v>2</v>
      </c>
      <c r="C17" s="2"/>
      <c r="D17" s="2"/>
      <c r="E17" s="2"/>
      <c r="F17" s="2"/>
      <c r="G17" s="3"/>
      <c r="H17" s="5" t="s">
        <v>3</v>
      </c>
      <c r="I17" s="7" t="s">
        <v>4</v>
      </c>
      <c r="J17" s="2"/>
      <c r="K17" s="3"/>
      <c r="L17" s="5" t="s">
        <v>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9"/>
      <c r="B18" s="10" t="s">
        <v>6</v>
      </c>
      <c r="C18" s="11" t="s">
        <v>7</v>
      </c>
      <c r="D18" s="12" t="s">
        <v>8</v>
      </c>
      <c r="E18" s="11" t="s">
        <v>9</v>
      </c>
      <c r="F18" s="11" t="s">
        <v>10</v>
      </c>
      <c r="G18" s="10" t="s">
        <v>11</v>
      </c>
      <c r="H18" s="9"/>
      <c r="I18" s="10" t="s">
        <v>12</v>
      </c>
      <c r="J18" s="10" t="s">
        <v>13</v>
      </c>
      <c r="K18" s="10" t="s">
        <v>14</v>
      </c>
      <c r="L18" s="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3" t="s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4">
        <v>1.0</v>
      </c>
      <c r="B20" s="15" t="s">
        <v>393</v>
      </c>
      <c r="C20" s="15" t="s">
        <v>59</v>
      </c>
      <c r="D20" s="16">
        <v>31750.0</v>
      </c>
      <c r="E20" s="17">
        <f t="shared" ref="E20:E31" si="4">DATEDIF(D20,"26.11.2023","y")</f>
        <v>36</v>
      </c>
      <c r="F20" s="44" t="s">
        <v>23</v>
      </c>
      <c r="G20" s="19" t="s">
        <v>24</v>
      </c>
      <c r="H20" s="14">
        <v>106.0</v>
      </c>
      <c r="I20" s="20">
        <v>0.042569444444444444</v>
      </c>
      <c r="J20" s="20">
        <f t="shared" ref="J20:J30" si="5">I20-$I$20</f>
        <v>0</v>
      </c>
      <c r="K20" s="21">
        <f t="shared" ref="K20:K30" si="6">I20/10.55</f>
        <v>0.004035018431</v>
      </c>
      <c r="L20" s="22" t="s">
        <v>20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14">
        <v>2.0</v>
      </c>
      <c r="B21" s="15" t="s">
        <v>89</v>
      </c>
      <c r="C21" s="15" t="s">
        <v>336</v>
      </c>
      <c r="D21" s="16">
        <v>30184.0</v>
      </c>
      <c r="E21" s="17">
        <f t="shared" si="4"/>
        <v>41</v>
      </c>
      <c r="F21" s="44" t="s">
        <v>18</v>
      </c>
      <c r="G21" s="19" t="s">
        <v>24</v>
      </c>
      <c r="H21" s="14">
        <v>102.0</v>
      </c>
      <c r="I21" s="20">
        <v>0.04430555555555555</v>
      </c>
      <c r="J21" s="20">
        <f t="shared" si="5"/>
        <v>0.001736111111</v>
      </c>
      <c r="K21" s="21">
        <f t="shared" si="6"/>
        <v>0.004199578726</v>
      </c>
      <c r="L21" s="23" t="s">
        <v>25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4" t="s">
        <v>597</v>
      </c>
      <c r="B22" s="15" t="s">
        <v>604</v>
      </c>
      <c r="C22" s="15" t="s">
        <v>59</v>
      </c>
      <c r="D22" s="16">
        <v>28648.0</v>
      </c>
      <c r="E22" s="17">
        <f t="shared" si="4"/>
        <v>45</v>
      </c>
      <c r="F22" s="44" t="s">
        <v>57</v>
      </c>
      <c r="G22" s="19" t="s">
        <v>24</v>
      </c>
      <c r="H22" s="14">
        <v>107.0</v>
      </c>
      <c r="I22" s="20">
        <v>0.04442129629629629</v>
      </c>
      <c r="J22" s="20">
        <f t="shared" si="5"/>
        <v>0.001851851852</v>
      </c>
      <c r="K22" s="21">
        <f t="shared" si="6"/>
        <v>0.004210549412</v>
      </c>
      <c r="L22" s="50" t="s">
        <v>598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4">
        <v>3.0</v>
      </c>
      <c r="B23" s="15" t="s">
        <v>452</v>
      </c>
      <c r="C23" s="15" t="s">
        <v>41</v>
      </c>
      <c r="D23" s="16">
        <v>30673.0</v>
      </c>
      <c r="E23" s="17">
        <f t="shared" si="4"/>
        <v>39</v>
      </c>
      <c r="F23" s="44" t="s">
        <v>23</v>
      </c>
      <c r="G23" s="19" t="s">
        <v>24</v>
      </c>
      <c r="H23" s="14">
        <v>117.0</v>
      </c>
      <c r="I23" s="20">
        <v>0.04646990740740741</v>
      </c>
      <c r="J23" s="20">
        <f t="shared" si="5"/>
        <v>0.003900462963</v>
      </c>
      <c r="K23" s="21">
        <f t="shared" si="6"/>
        <v>0.00440473056</v>
      </c>
      <c r="L23" s="24" t="s">
        <v>29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4">
        <v>4.0</v>
      </c>
      <c r="B24" s="15" t="s">
        <v>343</v>
      </c>
      <c r="C24" s="15" t="s">
        <v>27</v>
      </c>
      <c r="D24" s="16">
        <v>31195.0</v>
      </c>
      <c r="E24" s="17">
        <f t="shared" si="4"/>
        <v>38</v>
      </c>
      <c r="F24" s="44" t="s">
        <v>23</v>
      </c>
      <c r="G24" s="19" t="s">
        <v>24</v>
      </c>
      <c r="H24" s="14">
        <v>115.0</v>
      </c>
      <c r="I24" s="20">
        <v>0.046504629629629625</v>
      </c>
      <c r="J24" s="20">
        <f t="shared" si="5"/>
        <v>0.003935185185</v>
      </c>
      <c r="K24" s="21">
        <f t="shared" si="6"/>
        <v>0.004408021766</v>
      </c>
      <c r="L24" s="2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4">
        <v>5.0</v>
      </c>
      <c r="B25" s="15" t="s">
        <v>454</v>
      </c>
      <c r="C25" s="15" t="s">
        <v>79</v>
      </c>
      <c r="D25" s="16">
        <v>31822.0</v>
      </c>
      <c r="E25" s="17">
        <f t="shared" si="4"/>
        <v>36</v>
      </c>
      <c r="F25" s="44" t="s">
        <v>23</v>
      </c>
      <c r="G25" s="19" t="s">
        <v>19</v>
      </c>
      <c r="H25" s="14">
        <v>118.0</v>
      </c>
      <c r="I25" s="20">
        <v>0.04681712962962963</v>
      </c>
      <c r="J25" s="20">
        <f t="shared" si="5"/>
        <v>0.004247685185</v>
      </c>
      <c r="K25" s="21">
        <f t="shared" si="6"/>
        <v>0.004437642619</v>
      </c>
      <c r="L25" s="2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4">
        <v>6.0</v>
      </c>
      <c r="B26" s="15" t="s">
        <v>585</v>
      </c>
      <c r="C26" s="15" t="s">
        <v>33</v>
      </c>
      <c r="D26" s="16">
        <v>30175.0</v>
      </c>
      <c r="E26" s="17">
        <f t="shared" si="4"/>
        <v>41</v>
      </c>
      <c r="F26" s="44" t="s">
        <v>18</v>
      </c>
      <c r="G26" s="19" t="s">
        <v>19</v>
      </c>
      <c r="H26" s="14">
        <v>103.0</v>
      </c>
      <c r="I26" s="20">
        <v>0.04716435185185185</v>
      </c>
      <c r="J26" s="20">
        <f t="shared" si="5"/>
        <v>0.004594907407</v>
      </c>
      <c r="K26" s="21">
        <f t="shared" si="6"/>
        <v>0.004470554678</v>
      </c>
      <c r="L26" s="2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4">
        <v>7.0</v>
      </c>
      <c r="B27" s="15" t="s">
        <v>605</v>
      </c>
      <c r="C27" s="15" t="s">
        <v>33</v>
      </c>
      <c r="D27" s="16">
        <v>31674.0</v>
      </c>
      <c r="E27" s="17">
        <f t="shared" si="4"/>
        <v>37</v>
      </c>
      <c r="F27" s="44" t="s">
        <v>23</v>
      </c>
      <c r="G27" s="19" t="s">
        <v>19</v>
      </c>
      <c r="H27" s="14">
        <v>104.0</v>
      </c>
      <c r="I27" s="20">
        <v>0.04762731481481481</v>
      </c>
      <c r="J27" s="20">
        <f t="shared" si="5"/>
        <v>0.00505787037</v>
      </c>
      <c r="K27" s="21">
        <f t="shared" si="6"/>
        <v>0.004514437423</v>
      </c>
      <c r="L27" s="2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4" t="s">
        <v>597</v>
      </c>
      <c r="B28" s="15" t="s">
        <v>606</v>
      </c>
      <c r="C28" s="15" t="s">
        <v>79</v>
      </c>
      <c r="D28" s="16">
        <v>25983.0</v>
      </c>
      <c r="E28" s="17">
        <f t="shared" si="4"/>
        <v>52</v>
      </c>
      <c r="F28" s="44" t="s">
        <v>173</v>
      </c>
      <c r="G28" s="19" t="s">
        <v>19</v>
      </c>
      <c r="H28" s="14">
        <v>211.0</v>
      </c>
      <c r="I28" s="20">
        <v>0.04862268518518518</v>
      </c>
      <c r="J28" s="20">
        <f t="shared" si="5"/>
        <v>0.006053240741</v>
      </c>
      <c r="K28" s="21">
        <f t="shared" si="6"/>
        <v>0.004608785326</v>
      </c>
      <c r="L28" s="50" t="s">
        <v>607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4">
        <v>8.0</v>
      </c>
      <c r="B29" s="15" t="s">
        <v>341</v>
      </c>
      <c r="C29" s="15" t="s">
        <v>336</v>
      </c>
      <c r="D29" s="16">
        <v>28127.0</v>
      </c>
      <c r="E29" s="17">
        <f t="shared" si="4"/>
        <v>46</v>
      </c>
      <c r="F29" s="44" t="s">
        <v>57</v>
      </c>
      <c r="G29" s="19" t="s">
        <v>179</v>
      </c>
      <c r="H29" s="14">
        <v>105.0</v>
      </c>
      <c r="I29" s="20">
        <v>0.0509375</v>
      </c>
      <c r="J29" s="20">
        <f t="shared" si="5"/>
        <v>0.008368055556</v>
      </c>
      <c r="K29" s="21">
        <f t="shared" si="6"/>
        <v>0.004828199052</v>
      </c>
      <c r="L29" s="2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4">
        <v>9.0</v>
      </c>
      <c r="B30" s="15" t="s">
        <v>608</v>
      </c>
      <c r="C30" s="15" t="s">
        <v>17</v>
      </c>
      <c r="D30" s="16">
        <v>30814.0</v>
      </c>
      <c r="E30" s="17">
        <f t="shared" si="4"/>
        <v>39</v>
      </c>
      <c r="F30" s="44" t="s">
        <v>23</v>
      </c>
      <c r="G30" s="19" t="s">
        <v>19</v>
      </c>
      <c r="H30" s="14">
        <v>109.0</v>
      </c>
      <c r="I30" s="20">
        <v>0.09587962962962963</v>
      </c>
      <c r="J30" s="20">
        <f t="shared" si="5"/>
        <v>0.05331018519</v>
      </c>
      <c r="K30" s="21">
        <f t="shared" si="6"/>
        <v>0.009088116553</v>
      </c>
      <c r="L30" s="2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54"/>
      <c r="B31" s="55" t="s">
        <v>609</v>
      </c>
      <c r="C31" s="55" t="s">
        <v>281</v>
      </c>
      <c r="D31" s="56">
        <v>33479.0</v>
      </c>
      <c r="E31" s="57">
        <f t="shared" si="4"/>
        <v>32</v>
      </c>
      <c r="F31" s="58" t="s">
        <v>28</v>
      </c>
      <c r="G31" s="59" t="s">
        <v>312</v>
      </c>
      <c r="H31" s="54"/>
      <c r="I31" s="60" t="s">
        <v>91</v>
      </c>
      <c r="J31" s="60"/>
      <c r="K31" s="61"/>
      <c r="L31" s="62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0" t="s">
        <v>43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14">
        <v>1.0</v>
      </c>
      <c r="B33" s="15" t="s">
        <v>95</v>
      </c>
      <c r="C33" s="15" t="s">
        <v>96</v>
      </c>
      <c r="D33" s="16">
        <v>32690.0</v>
      </c>
      <c r="E33" s="17">
        <f t="shared" ref="E33:E37" si="7">DATEDIF(D33,"26.11.2023","y")</f>
        <v>34</v>
      </c>
      <c r="F33" s="44" t="s">
        <v>49</v>
      </c>
      <c r="G33" s="19" t="s">
        <v>24</v>
      </c>
      <c r="H33" s="14">
        <v>116.0</v>
      </c>
      <c r="I33" s="20">
        <v>0.04642361111111112</v>
      </c>
      <c r="J33" s="20">
        <f t="shared" ref="J33:J36" si="8">I33-$I$33</f>
        <v>0</v>
      </c>
      <c r="K33" s="21">
        <f t="shared" ref="K33:K36" si="9">I33/10.55</f>
        <v>0.004400342285</v>
      </c>
      <c r="L33" s="22" t="s">
        <v>20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14">
        <v>2.0</v>
      </c>
      <c r="B34" s="15" t="s">
        <v>431</v>
      </c>
      <c r="C34" s="15" t="s">
        <v>45</v>
      </c>
      <c r="D34" s="16">
        <v>30680.0</v>
      </c>
      <c r="E34" s="17">
        <f t="shared" si="7"/>
        <v>39</v>
      </c>
      <c r="F34" s="44" t="s">
        <v>46</v>
      </c>
      <c r="G34" s="19" t="s">
        <v>24</v>
      </c>
      <c r="H34" s="14">
        <v>111.0</v>
      </c>
      <c r="I34" s="20">
        <v>0.04789351851851852</v>
      </c>
      <c r="J34" s="20">
        <f t="shared" si="8"/>
        <v>0.001469907407</v>
      </c>
      <c r="K34" s="21">
        <f t="shared" si="9"/>
        <v>0.004539670002</v>
      </c>
      <c r="L34" s="23" t="s">
        <v>25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14">
        <v>3.0</v>
      </c>
      <c r="B35" s="15" t="s">
        <v>610</v>
      </c>
      <c r="C35" s="15" t="s">
        <v>200</v>
      </c>
      <c r="D35" s="16">
        <v>33047.0</v>
      </c>
      <c r="E35" s="17">
        <f t="shared" si="7"/>
        <v>33</v>
      </c>
      <c r="F35" s="44" t="s">
        <v>49</v>
      </c>
      <c r="G35" s="19" t="s">
        <v>19</v>
      </c>
      <c r="H35" s="14">
        <v>108.0</v>
      </c>
      <c r="I35" s="20">
        <v>0.05553240740740741</v>
      </c>
      <c r="J35" s="20">
        <f t="shared" si="8"/>
        <v>0.009108796296</v>
      </c>
      <c r="K35" s="21">
        <f t="shared" si="9"/>
        <v>0.005263735299</v>
      </c>
      <c r="L35" s="24" t="s">
        <v>29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4">
        <v>4.0</v>
      </c>
      <c r="B36" s="15" t="s">
        <v>611</v>
      </c>
      <c r="C36" s="15" t="s">
        <v>559</v>
      </c>
      <c r="D36" s="16">
        <v>31985.0</v>
      </c>
      <c r="E36" s="17">
        <f t="shared" si="7"/>
        <v>36</v>
      </c>
      <c r="F36" s="44" t="s">
        <v>46</v>
      </c>
      <c r="G36" s="19" t="s">
        <v>19</v>
      </c>
      <c r="H36" s="14">
        <v>110.0</v>
      </c>
      <c r="I36" s="20">
        <v>0.0929050925925926</v>
      </c>
      <c r="J36" s="20">
        <f t="shared" si="8"/>
        <v>0.04648148148</v>
      </c>
      <c r="K36" s="21">
        <f t="shared" si="9"/>
        <v>0.008806169914</v>
      </c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54"/>
      <c r="B37" s="55" t="s">
        <v>612</v>
      </c>
      <c r="C37" s="55" t="s">
        <v>94</v>
      </c>
      <c r="D37" s="56">
        <v>30499.0</v>
      </c>
      <c r="E37" s="57">
        <f t="shared" si="7"/>
        <v>40</v>
      </c>
      <c r="F37" s="58" t="s">
        <v>52</v>
      </c>
      <c r="G37" s="59" t="s">
        <v>24</v>
      </c>
      <c r="H37" s="54"/>
      <c r="I37" s="60" t="s">
        <v>91</v>
      </c>
      <c r="J37" s="60"/>
      <c r="K37" s="61"/>
      <c r="L37" s="6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3" t="s">
        <v>613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5" t="s">
        <v>1</v>
      </c>
      <c r="B40" s="7" t="s">
        <v>2</v>
      </c>
      <c r="C40" s="2"/>
      <c r="D40" s="2"/>
      <c r="E40" s="2"/>
      <c r="F40" s="2"/>
      <c r="G40" s="3"/>
      <c r="H40" s="5" t="s">
        <v>3</v>
      </c>
      <c r="I40" s="7" t="s">
        <v>4</v>
      </c>
      <c r="J40" s="2"/>
      <c r="K40" s="8"/>
      <c r="L40" s="5" t="s">
        <v>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9"/>
      <c r="B41" s="10" t="s">
        <v>6</v>
      </c>
      <c r="C41" s="11" t="s">
        <v>7</v>
      </c>
      <c r="D41" s="12" t="s">
        <v>8</v>
      </c>
      <c r="E41" s="11" t="s">
        <v>9</v>
      </c>
      <c r="F41" s="11" t="s">
        <v>10</v>
      </c>
      <c r="G41" s="10" t="s">
        <v>11</v>
      </c>
      <c r="H41" s="9"/>
      <c r="I41" s="10" t="s">
        <v>12</v>
      </c>
      <c r="J41" s="10" t="s">
        <v>13</v>
      </c>
      <c r="K41" s="10" t="s">
        <v>14</v>
      </c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3" t="s">
        <v>15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14">
        <v>1.0</v>
      </c>
      <c r="B43" s="15" t="s">
        <v>531</v>
      </c>
      <c r="C43" s="15" t="s">
        <v>27</v>
      </c>
      <c r="D43" s="16">
        <v>36076.0</v>
      </c>
      <c r="E43" s="17">
        <f t="shared" ref="E43:E53" si="10">DATEDIF(D43,"26.11.2023","y")</f>
        <v>25</v>
      </c>
      <c r="F43" s="44" t="s">
        <v>23</v>
      </c>
      <c r="G43" s="19" t="s">
        <v>24</v>
      </c>
      <c r="H43" s="14">
        <v>64.0</v>
      </c>
      <c r="I43" s="20">
        <v>0.021840277777777778</v>
      </c>
      <c r="J43" s="29">
        <f t="shared" ref="J43:J50" si="11">I43-$I$43</f>
        <v>0</v>
      </c>
      <c r="K43" s="30">
        <f t="shared" ref="K43:K50" si="12">I43/5</f>
        <v>0.004368055556</v>
      </c>
      <c r="L43" s="22" t="s">
        <v>20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4">
        <v>2.0</v>
      </c>
      <c r="B44" s="15" t="s">
        <v>505</v>
      </c>
      <c r="C44" s="15" t="s">
        <v>17</v>
      </c>
      <c r="D44" s="16">
        <v>36837.0</v>
      </c>
      <c r="E44" s="17">
        <f t="shared" si="10"/>
        <v>23</v>
      </c>
      <c r="F44" s="44" t="s">
        <v>23</v>
      </c>
      <c r="G44" s="19" t="s">
        <v>176</v>
      </c>
      <c r="H44" s="14">
        <v>66.0</v>
      </c>
      <c r="I44" s="20">
        <v>0.02349537037037037</v>
      </c>
      <c r="J44" s="29">
        <f t="shared" si="11"/>
        <v>0.001655092593</v>
      </c>
      <c r="K44" s="30">
        <f t="shared" si="12"/>
        <v>0.004699074074</v>
      </c>
      <c r="L44" s="23" t="s">
        <v>25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4">
        <v>3.0</v>
      </c>
      <c r="B45" s="15" t="s">
        <v>614</v>
      </c>
      <c r="C45" s="15" t="s">
        <v>65</v>
      </c>
      <c r="D45" s="16">
        <v>31483.0</v>
      </c>
      <c r="E45" s="17">
        <f t="shared" si="10"/>
        <v>37</v>
      </c>
      <c r="F45" s="44" t="s">
        <v>23</v>
      </c>
      <c r="G45" s="19" t="s">
        <v>24</v>
      </c>
      <c r="H45" s="14">
        <v>54.0</v>
      </c>
      <c r="I45" s="20">
        <v>0.024097222222222225</v>
      </c>
      <c r="J45" s="29">
        <f t="shared" si="11"/>
        <v>0.002256944444</v>
      </c>
      <c r="K45" s="30">
        <f t="shared" si="12"/>
        <v>0.004819444444</v>
      </c>
      <c r="L45" s="24" t="s">
        <v>29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4">
        <v>4.0</v>
      </c>
      <c r="B46" s="15" t="s">
        <v>119</v>
      </c>
      <c r="C46" s="15" t="s">
        <v>124</v>
      </c>
      <c r="D46" s="16">
        <v>39401.0</v>
      </c>
      <c r="E46" s="17">
        <f t="shared" si="10"/>
        <v>16</v>
      </c>
      <c r="F46" s="18" t="s">
        <v>121</v>
      </c>
      <c r="G46" s="19" t="s">
        <v>19</v>
      </c>
      <c r="H46" s="14">
        <v>57.0</v>
      </c>
      <c r="I46" s="20">
        <v>0.024305555555555556</v>
      </c>
      <c r="J46" s="29">
        <f t="shared" si="11"/>
        <v>0.002465277778</v>
      </c>
      <c r="K46" s="30">
        <f t="shared" si="12"/>
        <v>0.004861111111</v>
      </c>
      <c r="L46" s="25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4">
        <v>5.0</v>
      </c>
      <c r="B47" s="15" t="s">
        <v>119</v>
      </c>
      <c r="C47" s="15" t="s">
        <v>27</v>
      </c>
      <c r="D47" s="16">
        <v>27971.0</v>
      </c>
      <c r="E47" s="17">
        <f t="shared" si="10"/>
        <v>47</v>
      </c>
      <c r="F47" s="44" t="s">
        <v>57</v>
      </c>
      <c r="G47" s="19" t="s">
        <v>19</v>
      </c>
      <c r="H47" s="14">
        <v>58.0</v>
      </c>
      <c r="I47" s="20">
        <v>0.024363425925925927</v>
      </c>
      <c r="J47" s="29">
        <f t="shared" si="11"/>
        <v>0.002523148148</v>
      </c>
      <c r="K47" s="30">
        <f t="shared" si="12"/>
        <v>0.004872685185</v>
      </c>
      <c r="L47" s="25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4">
        <v>6.0</v>
      </c>
      <c r="B48" s="15" t="s">
        <v>564</v>
      </c>
      <c r="C48" s="15" t="s">
        <v>33</v>
      </c>
      <c r="D48" s="16">
        <v>31409.0</v>
      </c>
      <c r="E48" s="17">
        <f t="shared" si="10"/>
        <v>37</v>
      </c>
      <c r="F48" s="44" t="s">
        <v>23</v>
      </c>
      <c r="G48" s="19" t="s">
        <v>565</v>
      </c>
      <c r="H48" s="14">
        <v>55.0</v>
      </c>
      <c r="I48" s="20">
        <v>0.024849537037037035</v>
      </c>
      <c r="J48" s="29">
        <f t="shared" si="11"/>
        <v>0.003009259259</v>
      </c>
      <c r="K48" s="30">
        <f t="shared" si="12"/>
        <v>0.004969907407</v>
      </c>
      <c r="L48" s="25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14">
        <v>7.0</v>
      </c>
      <c r="B49" s="15" t="s">
        <v>615</v>
      </c>
      <c r="C49" s="15" t="s">
        <v>406</v>
      </c>
      <c r="D49" s="16">
        <v>28413.0</v>
      </c>
      <c r="E49" s="17">
        <f t="shared" si="10"/>
        <v>46</v>
      </c>
      <c r="F49" s="18" t="s">
        <v>57</v>
      </c>
      <c r="G49" s="19" t="s">
        <v>19</v>
      </c>
      <c r="H49" s="14">
        <v>65.0</v>
      </c>
      <c r="I49" s="20">
        <v>0.027905092592592592</v>
      </c>
      <c r="J49" s="29">
        <f t="shared" si="11"/>
        <v>0.006064814815</v>
      </c>
      <c r="K49" s="30">
        <f t="shared" si="12"/>
        <v>0.005581018519</v>
      </c>
      <c r="L49" s="2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4" t="s">
        <v>597</v>
      </c>
      <c r="B50" s="15" t="s">
        <v>127</v>
      </c>
      <c r="C50" s="15" t="s">
        <v>33</v>
      </c>
      <c r="D50" s="16">
        <v>29641.0</v>
      </c>
      <c r="E50" s="17">
        <f t="shared" si="10"/>
        <v>42</v>
      </c>
      <c r="F50" s="44" t="s">
        <v>18</v>
      </c>
      <c r="G50" s="19" t="s">
        <v>19</v>
      </c>
      <c r="H50" s="14">
        <v>112.0</v>
      </c>
      <c r="I50" s="20">
        <v>0.03399305555555556</v>
      </c>
      <c r="J50" s="29">
        <f t="shared" si="11"/>
        <v>0.01215277778</v>
      </c>
      <c r="K50" s="30">
        <f t="shared" si="12"/>
        <v>0.006798611111</v>
      </c>
      <c r="L50" s="50" t="s">
        <v>607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54"/>
      <c r="B51" s="55" t="s">
        <v>616</v>
      </c>
      <c r="C51" s="55" t="s">
        <v>22</v>
      </c>
      <c r="D51" s="56">
        <v>31397.0</v>
      </c>
      <c r="E51" s="57">
        <f t="shared" si="10"/>
        <v>37</v>
      </c>
      <c r="F51" s="58" t="s">
        <v>23</v>
      </c>
      <c r="G51" s="59" t="s">
        <v>19</v>
      </c>
      <c r="H51" s="54"/>
      <c r="I51" s="60" t="s">
        <v>91</v>
      </c>
      <c r="J51" s="60"/>
      <c r="K51" s="61"/>
      <c r="L51" s="6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4"/>
      <c r="B52" s="55" t="s">
        <v>617</v>
      </c>
      <c r="C52" s="55" t="s">
        <v>618</v>
      </c>
      <c r="D52" s="56">
        <v>27698.0</v>
      </c>
      <c r="E52" s="57">
        <f t="shared" si="10"/>
        <v>48</v>
      </c>
      <c r="F52" s="58" t="s">
        <v>57</v>
      </c>
      <c r="G52" s="59" t="s">
        <v>19</v>
      </c>
      <c r="H52" s="54"/>
      <c r="I52" s="60" t="s">
        <v>91</v>
      </c>
      <c r="J52" s="60"/>
      <c r="K52" s="61"/>
      <c r="L52" s="6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54"/>
      <c r="B53" s="55" t="s">
        <v>84</v>
      </c>
      <c r="C53" s="55" t="s">
        <v>71</v>
      </c>
      <c r="D53" s="56">
        <v>39674.0</v>
      </c>
      <c r="E53" s="57">
        <f t="shared" si="10"/>
        <v>15</v>
      </c>
      <c r="F53" s="58" t="s">
        <v>121</v>
      </c>
      <c r="G53" s="59" t="s">
        <v>24</v>
      </c>
      <c r="H53" s="54"/>
      <c r="I53" s="60" t="s">
        <v>91</v>
      </c>
      <c r="J53" s="60"/>
      <c r="K53" s="61"/>
      <c r="L53" s="6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3" t="s">
        <v>43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14">
        <v>1.0</v>
      </c>
      <c r="B55" s="15" t="s">
        <v>285</v>
      </c>
      <c r="C55" s="15" t="s">
        <v>103</v>
      </c>
      <c r="D55" s="16">
        <v>38521.0</v>
      </c>
      <c r="E55" s="17">
        <f t="shared" ref="E55:E60" si="13">DATEDIF(D55,"26.11.2023","y")</f>
        <v>18</v>
      </c>
      <c r="F55" s="44" t="s">
        <v>49</v>
      </c>
      <c r="G55" s="19" t="s">
        <v>24</v>
      </c>
      <c r="H55" s="14">
        <v>60.0</v>
      </c>
      <c r="I55" s="20">
        <v>0.022939814814814816</v>
      </c>
      <c r="J55" s="29">
        <f t="shared" ref="J55:J60" si="14">I55-$I$55</f>
        <v>0</v>
      </c>
      <c r="K55" s="30">
        <f t="shared" ref="K55:K60" si="15">I55/5</f>
        <v>0.004587962963</v>
      </c>
      <c r="L55" s="22" t="s">
        <v>20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4">
        <v>2.0</v>
      </c>
      <c r="B56" s="15" t="s">
        <v>619</v>
      </c>
      <c r="C56" s="15" t="s">
        <v>48</v>
      </c>
      <c r="D56" s="16">
        <v>33049.0</v>
      </c>
      <c r="E56" s="17">
        <f t="shared" si="13"/>
        <v>33</v>
      </c>
      <c r="F56" s="44" t="s">
        <v>49</v>
      </c>
      <c r="G56" s="19" t="s">
        <v>19</v>
      </c>
      <c r="H56" s="14">
        <v>59.0</v>
      </c>
      <c r="I56" s="20">
        <v>0.023298611111111107</v>
      </c>
      <c r="J56" s="29">
        <f t="shared" si="14"/>
        <v>0.0003587962963</v>
      </c>
      <c r="K56" s="30">
        <f t="shared" si="15"/>
        <v>0.004659722222</v>
      </c>
      <c r="L56" s="23" t="s">
        <v>25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4">
        <v>3.0</v>
      </c>
      <c r="B57" s="15" t="s">
        <v>620</v>
      </c>
      <c r="C57" s="15" t="s">
        <v>109</v>
      </c>
      <c r="D57" s="16">
        <v>28487.0</v>
      </c>
      <c r="E57" s="17">
        <f t="shared" si="13"/>
        <v>45</v>
      </c>
      <c r="F57" s="44" t="s">
        <v>57</v>
      </c>
      <c r="G57" s="19" t="s">
        <v>19</v>
      </c>
      <c r="H57" s="14">
        <v>63.0</v>
      </c>
      <c r="I57" s="20">
        <v>0.028935185185185185</v>
      </c>
      <c r="J57" s="29">
        <f t="shared" si="14"/>
        <v>0.00599537037</v>
      </c>
      <c r="K57" s="30">
        <f t="shared" si="15"/>
        <v>0.005787037037</v>
      </c>
      <c r="L57" s="24" t="s">
        <v>29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4">
        <v>4.0</v>
      </c>
      <c r="B58" s="15" t="s">
        <v>621</v>
      </c>
      <c r="C58" s="15" t="s">
        <v>101</v>
      </c>
      <c r="D58" s="16">
        <v>31731.0</v>
      </c>
      <c r="E58" s="17">
        <f t="shared" si="13"/>
        <v>37</v>
      </c>
      <c r="F58" s="44" t="s">
        <v>46</v>
      </c>
      <c r="G58" s="19" t="s">
        <v>24</v>
      </c>
      <c r="H58" s="14">
        <v>53.0</v>
      </c>
      <c r="I58" s="20">
        <v>0.02951388888888889</v>
      </c>
      <c r="J58" s="29">
        <f t="shared" si="14"/>
        <v>0.006574074074</v>
      </c>
      <c r="K58" s="30">
        <f t="shared" si="15"/>
        <v>0.005902777778</v>
      </c>
      <c r="L58" s="25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4" t="s">
        <v>597</v>
      </c>
      <c r="B59" s="15" t="s">
        <v>141</v>
      </c>
      <c r="C59" s="15" t="s">
        <v>101</v>
      </c>
      <c r="D59" s="16">
        <v>29696.0</v>
      </c>
      <c r="E59" s="17">
        <f t="shared" si="13"/>
        <v>42</v>
      </c>
      <c r="F59" s="44" t="s">
        <v>18</v>
      </c>
      <c r="G59" s="19" t="s">
        <v>19</v>
      </c>
      <c r="H59" s="14">
        <v>113.0</v>
      </c>
      <c r="I59" s="20">
        <v>0.034386574074074076</v>
      </c>
      <c r="J59" s="29">
        <f t="shared" si="14"/>
        <v>0.01144675926</v>
      </c>
      <c r="K59" s="30">
        <f t="shared" si="15"/>
        <v>0.006877314815</v>
      </c>
      <c r="L59" s="50" t="s">
        <v>607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4">
        <v>5.0</v>
      </c>
      <c r="B60" s="15" t="s">
        <v>145</v>
      </c>
      <c r="C60" s="15" t="s">
        <v>45</v>
      </c>
      <c r="D60" s="16">
        <v>30851.0</v>
      </c>
      <c r="E60" s="17">
        <f t="shared" si="13"/>
        <v>39</v>
      </c>
      <c r="F60" s="44" t="s">
        <v>46</v>
      </c>
      <c r="G60" s="19" t="s">
        <v>19</v>
      </c>
      <c r="H60" s="14">
        <v>52.0</v>
      </c>
      <c r="I60" s="20">
        <v>0.03761574074074074</v>
      </c>
      <c r="J60" s="29">
        <f t="shared" si="14"/>
        <v>0.01467592593</v>
      </c>
      <c r="K60" s="30">
        <f t="shared" si="15"/>
        <v>0.007523148148</v>
      </c>
      <c r="L60" s="25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3" t="s">
        <v>622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5" t="s">
        <v>1</v>
      </c>
      <c r="B63" s="7" t="s">
        <v>2</v>
      </c>
      <c r="C63" s="2"/>
      <c r="D63" s="2"/>
      <c r="E63" s="2"/>
      <c r="F63" s="2"/>
      <c r="G63" s="3"/>
      <c r="H63" s="5" t="s">
        <v>3</v>
      </c>
      <c r="I63" s="7" t="s">
        <v>4</v>
      </c>
      <c r="J63" s="2"/>
      <c r="K63" s="8"/>
      <c r="L63" s="5" t="s">
        <v>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9"/>
      <c r="B64" s="10" t="s">
        <v>6</v>
      </c>
      <c r="C64" s="11" t="s">
        <v>7</v>
      </c>
      <c r="D64" s="12" t="s">
        <v>8</v>
      </c>
      <c r="E64" s="11" t="s">
        <v>9</v>
      </c>
      <c r="F64" s="11" t="s">
        <v>10</v>
      </c>
      <c r="G64" s="10" t="s">
        <v>11</v>
      </c>
      <c r="H64" s="9"/>
      <c r="I64" s="10" t="s">
        <v>12</v>
      </c>
      <c r="J64" s="10" t="s">
        <v>13</v>
      </c>
      <c r="K64" s="10" t="s">
        <v>14</v>
      </c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13" t="s">
        <v>155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14">
        <v>1.0</v>
      </c>
      <c r="B66" s="15" t="s">
        <v>135</v>
      </c>
      <c r="C66" s="15" t="s">
        <v>383</v>
      </c>
      <c r="D66" s="16">
        <v>40555.0</v>
      </c>
      <c r="E66" s="17">
        <f>DATEDIF(D66,"26.11.2023","y")</f>
        <v>12</v>
      </c>
      <c r="F66" s="44" t="s">
        <v>623</v>
      </c>
      <c r="G66" s="19" t="s">
        <v>19</v>
      </c>
      <c r="H66" s="14">
        <v>1.0</v>
      </c>
      <c r="I66" s="20">
        <v>0.004826388888888889</v>
      </c>
      <c r="J66" s="20">
        <f>I66-$I$66</f>
        <v>0</v>
      </c>
      <c r="K66" s="21">
        <f>I66/0.9</f>
        <v>0.005362654321</v>
      </c>
      <c r="L66" s="25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0" t="s">
        <v>158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4">
        <v>1.0</v>
      </c>
      <c r="B68" s="15" t="s">
        <v>610</v>
      </c>
      <c r="C68" s="15" t="s">
        <v>196</v>
      </c>
      <c r="D68" s="16">
        <v>42510.0</v>
      </c>
      <c r="E68" s="17">
        <f>DATEDIF(D68,"26.11.2023","y")</f>
        <v>7</v>
      </c>
      <c r="F68" s="18" t="s">
        <v>161</v>
      </c>
      <c r="G68" s="19" t="s">
        <v>19</v>
      </c>
      <c r="H68" s="14">
        <v>3.0</v>
      </c>
      <c r="I68" s="20">
        <v>0.006712962962962962</v>
      </c>
      <c r="J68" s="20">
        <f>I68-$I$68</f>
        <v>0</v>
      </c>
      <c r="K68" s="21">
        <f>I68/0.9</f>
        <v>0.007458847737</v>
      </c>
      <c r="L68" s="2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1"/>
      <c r="B69" s="4"/>
      <c r="C69" s="4"/>
      <c r="D69" s="42"/>
      <c r="E69" s="4"/>
      <c r="F69" s="4"/>
      <c r="G69" s="4"/>
      <c r="H69" s="41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1"/>
      <c r="B70" s="4"/>
      <c r="C70" s="4"/>
      <c r="D70" s="42"/>
      <c r="E70" s="4"/>
      <c r="F70" s="4"/>
      <c r="G70" s="4"/>
      <c r="H70" s="41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1"/>
      <c r="B71" s="4"/>
      <c r="C71" s="4"/>
      <c r="D71" s="42"/>
      <c r="E71" s="4"/>
      <c r="F71" s="4"/>
      <c r="G71" s="4"/>
      <c r="H71" s="4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1"/>
      <c r="B72" s="4"/>
      <c r="C72" s="4"/>
      <c r="D72" s="42"/>
      <c r="E72" s="4"/>
      <c r="F72" s="4"/>
      <c r="G72" s="4"/>
      <c r="H72" s="4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1"/>
      <c r="B73" s="4"/>
      <c r="C73" s="4"/>
      <c r="D73" s="42"/>
      <c r="E73" s="4"/>
      <c r="F73" s="4"/>
      <c r="G73" s="4"/>
      <c r="H73" s="4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1"/>
      <c r="B74" s="4"/>
      <c r="C74" s="4"/>
      <c r="D74" s="42"/>
      <c r="E74" s="4"/>
      <c r="F74" s="4"/>
      <c r="G74" s="4"/>
      <c r="H74" s="41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1"/>
      <c r="B75" s="4"/>
      <c r="C75" s="4"/>
      <c r="D75" s="42"/>
      <c r="E75" s="4"/>
      <c r="F75" s="4"/>
      <c r="G75" s="4"/>
      <c r="H75" s="41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1"/>
      <c r="B76" s="4"/>
      <c r="C76" s="4"/>
      <c r="D76" s="42"/>
      <c r="E76" s="4"/>
      <c r="F76" s="4"/>
      <c r="G76" s="4"/>
      <c r="H76" s="4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1"/>
      <c r="B77" s="4"/>
      <c r="C77" s="4"/>
      <c r="D77" s="42"/>
      <c r="E77" s="4"/>
      <c r="F77" s="4"/>
      <c r="G77" s="4"/>
      <c r="H77" s="41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1"/>
      <c r="B78" s="4"/>
      <c r="C78" s="4"/>
      <c r="D78" s="42"/>
      <c r="E78" s="4"/>
      <c r="F78" s="4"/>
      <c r="G78" s="4"/>
      <c r="H78" s="41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1"/>
      <c r="B79" s="4"/>
      <c r="C79" s="4"/>
      <c r="D79" s="42"/>
      <c r="E79" s="4"/>
      <c r="F79" s="4"/>
      <c r="G79" s="4"/>
      <c r="H79" s="41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1"/>
      <c r="B80" s="4"/>
      <c r="C80" s="4"/>
      <c r="D80" s="42"/>
      <c r="E80" s="4"/>
      <c r="F80" s="4"/>
      <c r="G80" s="4"/>
      <c r="H80" s="41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1"/>
      <c r="B81" s="4"/>
      <c r="C81" s="4"/>
      <c r="D81" s="42"/>
      <c r="E81" s="4"/>
      <c r="F81" s="4"/>
      <c r="G81" s="4"/>
      <c r="H81" s="4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1"/>
      <c r="B82" s="4"/>
      <c r="C82" s="4"/>
      <c r="D82" s="42"/>
      <c r="E82" s="4"/>
      <c r="F82" s="4"/>
      <c r="G82" s="4"/>
      <c r="H82" s="41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1"/>
      <c r="B83" s="4"/>
      <c r="C83" s="4"/>
      <c r="D83" s="42"/>
      <c r="E83" s="4"/>
      <c r="F83" s="4"/>
      <c r="G83" s="4"/>
      <c r="H83" s="41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1"/>
      <c r="B84" s="4"/>
      <c r="C84" s="4"/>
      <c r="D84" s="42"/>
      <c r="E84" s="4"/>
      <c r="F84" s="4"/>
      <c r="G84" s="4"/>
      <c r="H84" s="41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1"/>
      <c r="B85" s="4"/>
      <c r="C85" s="4"/>
      <c r="D85" s="42"/>
      <c r="E85" s="4"/>
      <c r="F85" s="4"/>
      <c r="G85" s="4"/>
      <c r="H85" s="41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1"/>
      <c r="B86" s="4"/>
      <c r="C86" s="4"/>
      <c r="D86" s="42"/>
      <c r="E86" s="4"/>
      <c r="F86" s="4"/>
      <c r="G86" s="4"/>
      <c r="H86" s="4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1"/>
      <c r="B87" s="4"/>
      <c r="C87" s="4"/>
      <c r="D87" s="42"/>
      <c r="E87" s="4"/>
      <c r="F87" s="4"/>
      <c r="G87" s="4"/>
      <c r="H87" s="41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1"/>
      <c r="B88" s="4"/>
      <c r="C88" s="4"/>
      <c r="D88" s="42"/>
      <c r="E88" s="4"/>
      <c r="F88" s="4"/>
      <c r="G88" s="4"/>
      <c r="H88" s="41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1"/>
      <c r="B89" s="4"/>
      <c r="C89" s="4"/>
      <c r="D89" s="42"/>
      <c r="E89" s="4"/>
      <c r="F89" s="4"/>
      <c r="G89" s="4"/>
      <c r="H89" s="41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1"/>
      <c r="B90" s="4"/>
      <c r="C90" s="4"/>
      <c r="D90" s="42"/>
      <c r="E90" s="4"/>
      <c r="F90" s="4"/>
      <c r="G90" s="4"/>
      <c r="H90" s="41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1"/>
      <c r="B91" s="4"/>
      <c r="C91" s="4"/>
      <c r="D91" s="42"/>
      <c r="E91" s="4"/>
      <c r="F91" s="4"/>
      <c r="G91" s="4"/>
      <c r="H91" s="4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1"/>
      <c r="B92" s="4"/>
      <c r="C92" s="4"/>
      <c r="D92" s="42"/>
      <c r="E92" s="4"/>
      <c r="F92" s="4"/>
      <c r="G92" s="4"/>
      <c r="H92" s="4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1"/>
      <c r="B93" s="4"/>
      <c r="C93" s="4"/>
      <c r="D93" s="42"/>
      <c r="E93" s="4"/>
      <c r="F93" s="4"/>
      <c r="G93" s="4"/>
      <c r="H93" s="4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1"/>
      <c r="B94" s="4"/>
      <c r="C94" s="4"/>
      <c r="D94" s="42"/>
      <c r="E94" s="4"/>
      <c r="F94" s="4"/>
      <c r="G94" s="4"/>
      <c r="H94" s="41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1"/>
      <c r="B95" s="4"/>
      <c r="C95" s="4"/>
      <c r="D95" s="42"/>
      <c r="E95" s="4"/>
      <c r="F95" s="4"/>
      <c r="G95" s="4"/>
      <c r="H95" s="41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1"/>
      <c r="B96" s="4"/>
      <c r="C96" s="4"/>
      <c r="D96" s="42"/>
      <c r="E96" s="4"/>
      <c r="F96" s="4"/>
      <c r="G96" s="4"/>
      <c r="H96" s="41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1"/>
      <c r="B97" s="4"/>
      <c r="C97" s="4"/>
      <c r="D97" s="42"/>
      <c r="E97" s="4"/>
      <c r="F97" s="4"/>
      <c r="G97" s="4"/>
      <c r="H97" s="41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1"/>
      <c r="B98" s="4"/>
      <c r="C98" s="4"/>
      <c r="D98" s="42"/>
      <c r="E98" s="4"/>
      <c r="F98" s="4"/>
      <c r="G98" s="4"/>
      <c r="H98" s="41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1"/>
      <c r="B99" s="4"/>
      <c r="C99" s="4"/>
      <c r="D99" s="42"/>
      <c r="E99" s="4"/>
      <c r="F99" s="4"/>
      <c r="G99" s="4"/>
      <c r="H99" s="41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1"/>
      <c r="B100" s="4"/>
      <c r="C100" s="4"/>
      <c r="D100" s="42"/>
      <c r="E100" s="4"/>
      <c r="F100" s="4"/>
      <c r="G100" s="4"/>
      <c r="H100" s="41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1"/>
      <c r="B101" s="4"/>
      <c r="C101" s="4"/>
      <c r="D101" s="42"/>
      <c r="E101" s="4"/>
      <c r="F101" s="4"/>
      <c r="G101" s="4"/>
      <c r="H101" s="41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1"/>
      <c r="B102" s="4"/>
      <c r="C102" s="4"/>
      <c r="D102" s="42"/>
      <c r="E102" s="4"/>
      <c r="F102" s="4"/>
      <c r="G102" s="4"/>
      <c r="H102" s="41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1"/>
      <c r="B103" s="4"/>
      <c r="C103" s="4"/>
      <c r="D103" s="42"/>
      <c r="E103" s="4"/>
      <c r="F103" s="4"/>
      <c r="G103" s="4"/>
      <c r="H103" s="41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1"/>
      <c r="B104" s="4"/>
      <c r="C104" s="4"/>
      <c r="D104" s="42"/>
      <c r="E104" s="4"/>
      <c r="F104" s="4"/>
      <c r="G104" s="4"/>
      <c r="H104" s="41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1"/>
      <c r="B105" s="4"/>
      <c r="C105" s="4"/>
      <c r="D105" s="42"/>
      <c r="E105" s="4"/>
      <c r="F105" s="4"/>
      <c r="G105" s="4"/>
      <c r="H105" s="4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1"/>
      <c r="B106" s="4"/>
      <c r="C106" s="4"/>
      <c r="D106" s="42"/>
      <c r="E106" s="4"/>
      <c r="F106" s="4"/>
      <c r="G106" s="4"/>
      <c r="H106" s="4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1"/>
      <c r="B107" s="4"/>
      <c r="C107" s="4"/>
      <c r="D107" s="42"/>
      <c r="E107" s="4"/>
      <c r="F107" s="4"/>
      <c r="G107" s="4"/>
      <c r="H107" s="41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1"/>
      <c r="B108" s="4"/>
      <c r="C108" s="4"/>
      <c r="D108" s="42"/>
      <c r="E108" s="4"/>
      <c r="F108" s="4"/>
      <c r="G108" s="4"/>
      <c r="H108" s="41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1"/>
      <c r="B109" s="4"/>
      <c r="C109" s="4"/>
      <c r="D109" s="42"/>
      <c r="E109" s="4"/>
      <c r="F109" s="4"/>
      <c r="G109" s="4"/>
      <c r="H109" s="41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1"/>
      <c r="B110" s="4"/>
      <c r="C110" s="4"/>
      <c r="D110" s="42"/>
      <c r="E110" s="4"/>
      <c r="F110" s="4"/>
      <c r="G110" s="4"/>
      <c r="H110" s="41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1"/>
      <c r="B111" s="4"/>
      <c r="C111" s="4"/>
      <c r="D111" s="42"/>
      <c r="E111" s="4"/>
      <c r="F111" s="4"/>
      <c r="G111" s="4"/>
      <c r="H111" s="4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1"/>
      <c r="B112" s="4"/>
      <c r="C112" s="4"/>
      <c r="D112" s="42"/>
      <c r="E112" s="4"/>
      <c r="F112" s="4"/>
      <c r="G112" s="4"/>
      <c r="H112" s="41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1"/>
      <c r="B113" s="4"/>
      <c r="C113" s="4"/>
      <c r="D113" s="42"/>
      <c r="E113" s="4"/>
      <c r="F113" s="4"/>
      <c r="G113" s="4"/>
      <c r="H113" s="41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1"/>
      <c r="B114" s="4"/>
      <c r="C114" s="4"/>
      <c r="D114" s="42"/>
      <c r="E114" s="4"/>
      <c r="F114" s="4"/>
      <c r="G114" s="4"/>
      <c r="H114" s="41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1"/>
      <c r="B115" s="4"/>
      <c r="C115" s="4"/>
      <c r="D115" s="42"/>
      <c r="E115" s="4"/>
      <c r="F115" s="4"/>
      <c r="G115" s="4"/>
      <c r="H115" s="41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1"/>
      <c r="B116" s="4"/>
      <c r="C116" s="4"/>
      <c r="D116" s="42"/>
      <c r="E116" s="4"/>
      <c r="F116" s="4"/>
      <c r="G116" s="4"/>
      <c r="H116" s="41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1"/>
      <c r="B117" s="4"/>
      <c r="C117" s="4"/>
      <c r="D117" s="42"/>
      <c r="E117" s="4"/>
      <c r="F117" s="4"/>
      <c r="G117" s="4"/>
      <c r="H117" s="41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1"/>
      <c r="B118" s="4"/>
      <c r="C118" s="4"/>
      <c r="D118" s="42"/>
      <c r="E118" s="4"/>
      <c r="F118" s="4"/>
      <c r="G118" s="4"/>
      <c r="H118" s="41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1"/>
      <c r="B119" s="4"/>
      <c r="C119" s="4"/>
      <c r="D119" s="42"/>
      <c r="E119" s="4"/>
      <c r="F119" s="4"/>
      <c r="G119" s="4"/>
      <c r="H119" s="41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1"/>
      <c r="B120" s="4"/>
      <c r="C120" s="4"/>
      <c r="D120" s="42"/>
      <c r="E120" s="4"/>
      <c r="F120" s="4"/>
      <c r="G120" s="4"/>
      <c r="H120" s="41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1"/>
      <c r="B121" s="4"/>
      <c r="C121" s="4"/>
      <c r="D121" s="42"/>
      <c r="E121" s="4"/>
      <c r="F121" s="4"/>
      <c r="G121" s="4"/>
      <c r="H121" s="41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1"/>
      <c r="B122" s="4"/>
      <c r="C122" s="4"/>
      <c r="D122" s="42"/>
      <c r="E122" s="4"/>
      <c r="F122" s="4"/>
      <c r="G122" s="4"/>
      <c r="H122" s="41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1"/>
      <c r="B123" s="4"/>
      <c r="C123" s="4"/>
      <c r="D123" s="42"/>
      <c r="E123" s="4"/>
      <c r="F123" s="4"/>
      <c r="G123" s="4"/>
      <c r="H123" s="41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1"/>
      <c r="B124" s="4"/>
      <c r="C124" s="4"/>
      <c r="D124" s="42"/>
      <c r="E124" s="4"/>
      <c r="F124" s="4"/>
      <c r="G124" s="4"/>
      <c r="H124" s="41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1"/>
      <c r="B125" s="4"/>
      <c r="C125" s="4"/>
      <c r="D125" s="42"/>
      <c r="E125" s="4"/>
      <c r="F125" s="4"/>
      <c r="G125" s="4"/>
      <c r="H125" s="41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1"/>
      <c r="B126" s="4"/>
      <c r="C126" s="4"/>
      <c r="D126" s="42"/>
      <c r="E126" s="4"/>
      <c r="F126" s="4"/>
      <c r="G126" s="4"/>
      <c r="H126" s="41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1"/>
      <c r="B127" s="4"/>
      <c r="C127" s="4"/>
      <c r="D127" s="42"/>
      <c r="E127" s="4"/>
      <c r="F127" s="4"/>
      <c r="G127" s="4"/>
      <c r="H127" s="41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1"/>
      <c r="B128" s="4"/>
      <c r="C128" s="4"/>
      <c r="D128" s="42"/>
      <c r="E128" s="4"/>
      <c r="F128" s="4"/>
      <c r="G128" s="4"/>
      <c r="H128" s="41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1"/>
      <c r="B129" s="4"/>
      <c r="C129" s="4"/>
      <c r="D129" s="42"/>
      <c r="E129" s="4"/>
      <c r="F129" s="4"/>
      <c r="G129" s="4"/>
      <c r="H129" s="41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1"/>
      <c r="B130" s="4"/>
      <c r="C130" s="4"/>
      <c r="D130" s="42"/>
      <c r="E130" s="4"/>
      <c r="F130" s="4"/>
      <c r="G130" s="4"/>
      <c r="H130" s="41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1"/>
      <c r="B131" s="4"/>
      <c r="C131" s="4"/>
      <c r="D131" s="42"/>
      <c r="E131" s="4"/>
      <c r="F131" s="4"/>
      <c r="G131" s="4"/>
      <c r="H131" s="41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1"/>
      <c r="B132" s="4"/>
      <c r="C132" s="4"/>
      <c r="D132" s="42"/>
      <c r="E132" s="4"/>
      <c r="F132" s="4"/>
      <c r="G132" s="4"/>
      <c r="H132" s="41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1"/>
      <c r="B133" s="4"/>
      <c r="C133" s="4"/>
      <c r="D133" s="42"/>
      <c r="E133" s="4"/>
      <c r="F133" s="4"/>
      <c r="G133" s="4"/>
      <c r="H133" s="41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1"/>
      <c r="B134" s="4"/>
      <c r="C134" s="4"/>
      <c r="D134" s="42"/>
      <c r="E134" s="4"/>
      <c r="F134" s="4"/>
      <c r="G134" s="4"/>
      <c r="H134" s="41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1"/>
      <c r="B135" s="4"/>
      <c r="C135" s="4"/>
      <c r="D135" s="42"/>
      <c r="E135" s="4"/>
      <c r="F135" s="4"/>
      <c r="G135" s="4"/>
      <c r="H135" s="41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1"/>
      <c r="B136" s="4"/>
      <c r="C136" s="4"/>
      <c r="D136" s="42"/>
      <c r="E136" s="4"/>
      <c r="F136" s="4"/>
      <c r="G136" s="4"/>
      <c r="H136" s="41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1"/>
      <c r="B137" s="4"/>
      <c r="C137" s="4"/>
      <c r="D137" s="42"/>
      <c r="E137" s="4"/>
      <c r="F137" s="4"/>
      <c r="G137" s="4"/>
      <c r="H137" s="41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1"/>
      <c r="B138" s="4"/>
      <c r="C138" s="4"/>
      <c r="D138" s="42"/>
      <c r="E138" s="4"/>
      <c r="F138" s="4"/>
      <c r="G138" s="4"/>
      <c r="H138" s="41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1"/>
      <c r="B139" s="4"/>
      <c r="C139" s="4"/>
      <c r="D139" s="42"/>
      <c r="E139" s="4"/>
      <c r="F139" s="4"/>
      <c r="G139" s="4"/>
      <c r="H139" s="41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1"/>
      <c r="B140" s="4"/>
      <c r="C140" s="4"/>
      <c r="D140" s="42"/>
      <c r="E140" s="4"/>
      <c r="F140" s="4"/>
      <c r="G140" s="4"/>
      <c r="H140" s="41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1"/>
      <c r="B141" s="4"/>
      <c r="C141" s="4"/>
      <c r="D141" s="42"/>
      <c r="E141" s="4"/>
      <c r="F141" s="4"/>
      <c r="G141" s="4"/>
      <c r="H141" s="41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1"/>
      <c r="B142" s="4"/>
      <c r="C142" s="4"/>
      <c r="D142" s="42"/>
      <c r="E142" s="4"/>
      <c r="F142" s="4"/>
      <c r="G142" s="4"/>
      <c r="H142" s="41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1"/>
      <c r="B143" s="4"/>
      <c r="C143" s="4"/>
      <c r="D143" s="42"/>
      <c r="E143" s="4"/>
      <c r="F143" s="4"/>
      <c r="G143" s="4"/>
      <c r="H143" s="41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1"/>
      <c r="B144" s="4"/>
      <c r="C144" s="4"/>
      <c r="D144" s="42"/>
      <c r="E144" s="4"/>
      <c r="F144" s="4"/>
      <c r="G144" s="4"/>
      <c r="H144" s="41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1"/>
      <c r="B145" s="4"/>
      <c r="C145" s="4"/>
      <c r="D145" s="42"/>
      <c r="E145" s="4"/>
      <c r="F145" s="4"/>
      <c r="G145" s="4"/>
      <c r="H145" s="41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1"/>
      <c r="B146" s="4"/>
      <c r="C146" s="4"/>
      <c r="D146" s="42"/>
      <c r="E146" s="4"/>
      <c r="F146" s="4"/>
      <c r="G146" s="4"/>
      <c r="H146" s="41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1"/>
      <c r="B147" s="4"/>
      <c r="C147" s="4"/>
      <c r="D147" s="42"/>
      <c r="E147" s="4"/>
      <c r="F147" s="4"/>
      <c r="G147" s="4"/>
      <c r="H147" s="41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1"/>
      <c r="B148" s="4"/>
      <c r="C148" s="4"/>
      <c r="D148" s="42"/>
      <c r="E148" s="4"/>
      <c r="F148" s="4"/>
      <c r="G148" s="4"/>
      <c r="H148" s="41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1"/>
      <c r="B149" s="4"/>
      <c r="C149" s="4"/>
      <c r="D149" s="42"/>
      <c r="E149" s="4"/>
      <c r="F149" s="4"/>
      <c r="G149" s="4"/>
      <c r="H149" s="41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1"/>
      <c r="B150" s="4"/>
      <c r="C150" s="4"/>
      <c r="D150" s="42"/>
      <c r="E150" s="4"/>
      <c r="F150" s="4"/>
      <c r="G150" s="4"/>
      <c r="H150" s="41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1"/>
      <c r="B151" s="4"/>
      <c r="C151" s="4"/>
      <c r="D151" s="42"/>
      <c r="E151" s="4"/>
      <c r="F151" s="4"/>
      <c r="G151" s="4"/>
      <c r="H151" s="4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1"/>
      <c r="B152" s="4"/>
      <c r="C152" s="4"/>
      <c r="D152" s="42"/>
      <c r="E152" s="4"/>
      <c r="F152" s="4"/>
      <c r="G152" s="4"/>
      <c r="H152" s="4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1"/>
      <c r="B153" s="4"/>
      <c r="C153" s="4"/>
      <c r="D153" s="42"/>
      <c r="E153" s="4"/>
      <c r="F153" s="4"/>
      <c r="G153" s="4"/>
      <c r="H153" s="41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1"/>
      <c r="B154" s="4"/>
      <c r="C154" s="4"/>
      <c r="D154" s="42"/>
      <c r="E154" s="4"/>
      <c r="F154" s="4"/>
      <c r="G154" s="4"/>
      <c r="H154" s="41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1"/>
      <c r="B155" s="4"/>
      <c r="C155" s="4"/>
      <c r="D155" s="42"/>
      <c r="E155" s="4"/>
      <c r="F155" s="4"/>
      <c r="G155" s="4"/>
      <c r="H155" s="41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1"/>
      <c r="B156" s="4"/>
      <c r="C156" s="4"/>
      <c r="D156" s="42"/>
      <c r="E156" s="4"/>
      <c r="F156" s="4"/>
      <c r="G156" s="4"/>
      <c r="H156" s="41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1"/>
      <c r="B157" s="4"/>
      <c r="C157" s="4"/>
      <c r="D157" s="42"/>
      <c r="E157" s="4"/>
      <c r="F157" s="4"/>
      <c r="G157" s="4"/>
      <c r="H157" s="41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1"/>
      <c r="B158" s="4"/>
      <c r="C158" s="4"/>
      <c r="D158" s="42"/>
      <c r="E158" s="4"/>
      <c r="F158" s="4"/>
      <c r="G158" s="4"/>
      <c r="H158" s="41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1"/>
      <c r="B159" s="4"/>
      <c r="C159" s="4"/>
      <c r="D159" s="42"/>
      <c r="E159" s="4"/>
      <c r="F159" s="4"/>
      <c r="G159" s="4"/>
      <c r="H159" s="41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1"/>
      <c r="B160" s="4"/>
      <c r="C160" s="4"/>
      <c r="D160" s="42"/>
      <c r="E160" s="4"/>
      <c r="F160" s="4"/>
      <c r="G160" s="4"/>
      <c r="H160" s="41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1"/>
      <c r="B161" s="4"/>
      <c r="C161" s="4"/>
      <c r="D161" s="42"/>
      <c r="E161" s="4"/>
      <c r="F161" s="4"/>
      <c r="G161" s="4"/>
      <c r="H161" s="41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1"/>
      <c r="B162" s="4"/>
      <c r="C162" s="4"/>
      <c r="D162" s="42"/>
      <c r="E162" s="4"/>
      <c r="F162" s="4"/>
      <c r="G162" s="4"/>
      <c r="H162" s="41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1"/>
      <c r="B163" s="4"/>
      <c r="C163" s="4"/>
      <c r="D163" s="42"/>
      <c r="E163" s="4"/>
      <c r="F163" s="4"/>
      <c r="G163" s="4"/>
      <c r="H163" s="41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1"/>
      <c r="B164" s="4"/>
      <c r="C164" s="4"/>
      <c r="D164" s="42"/>
      <c r="E164" s="4"/>
      <c r="F164" s="4"/>
      <c r="G164" s="4"/>
      <c r="H164" s="41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1"/>
      <c r="B165" s="4"/>
      <c r="C165" s="4"/>
      <c r="D165" s="42"/>
      <c r="E165" s="4"/>
      <c r="F165" s="4"/>
      <c r="G165" s="4"/>
      <c r="H165" s="41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1"/>
      <c r="B166" s="4"/>
      <c r="C166" s="4"/>
      <c r="D166" s="42"/>
      <c r="E166" s="4"/>
      <c r="F166" s="4"/>
      <c r="G166" s="4"/>
      <c r="H166" s="41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1"/>
      <c r="B167" s="4"/>
      <c r="C167" s="4"/>
      <c r="D167" s="42"/>
      <c r="E167" s="4"/>
      <c r="F167" s="4"/>
      <c r="G167" s="4"/>
      <c r="H167" s="41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1"/>
      <c r="B168" s="4"/>
      <c r="C168" s="4"/>
      <c r="D168" s="42"/>
      <c r="E168" s="4"/>
      <c r="F168" s="4"/>
      <c r="G168" s="4"/>
      <c r="H168" s="41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1"/>
      <c r="B169" s="4"/>
      <c r="C169" s="4"/>
      <c r="D169" s="42"/>
      <c r="E169" s="4"/>
      <c r="F169" s="4"/>
      <c r="G169" s="4"/>
      <c r="H169" s="41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1"/>
      <c r="B170" s="4"/>
      <c r="C170" s="4"/>
      <c r="D170" s="42"/>
      <c r="E170" s="4"/>
      <c r="F170" s="4"/>
      <c r="G170" s="4"/>
      <c r="H170" s="41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1"/>
      <c r="B171" s="4"/>
      <c r="C171" s="4"/>
      <c r="D171" s="42"/>
      <c r="E171" s="4"/>
      <c r="F171" s="4"/>
      <c r="G171" s="4"/>
      <c r="H171" s="41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1"/>
      <c r="B172" s="4"/>
      <c r="C172" s="4"/>
      <c r="D172" s="42"/>
      <c r="E172" s="4"/>
      <c r="F172" s="4"/>
      <c r="G172" s="4"/>
      <c r="H172" s="41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1"/>
      <c r="B173" s="4"/>
      <c r="C173" s="4"/>
      <c r="D173" s="42"/>
      <c r="E173" s="4"/>
      <c r="F173" s="4"/>
      <c r="G173" s="4"/>
      <c r="H173" s="41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1"/>
      <c r="B174" s="4"/>
      <c r="C174" s="4"/>
      <c r="D174" s="42"/>
      <c r="E174" s="4"/>
      <c r="F174" s="4"/>
      <c r="G174" s="4"/>
      <c r="H174" s="41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1"/>
      <c r="B175" s="4"/>
      <c r="C175" s="4"/>
      <c r="D175" s="42"/>
      <c r="E175" s="4"/>
      <c r="F175" s="4"/>
      <c r="G175" s="4"/>
      <c r="H175" s="41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1"/>
      <c r="B176" s="4"/>
      <c r="C176" s="4"/>
      <c r="D176" s="42"/>
      <c r="E176" s="4"/>
      <c r="F176" s="4"/>
      <c r="G176" s="4"/>
      <c r="H176" s="41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1"/>
      <c r="B177" s="4"/>
      <c r="C177" s="4"/>
      <c r="D177" s="42"/>
      <c r="E177" s="4"/>
      <c r="F177" s="4"/>
      <c r="G177" s="4"/>
      <c r="H177" s="41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1"/>
      <c r="B178" s="4"/>
      <c r="C178" s="4"/>
      <c r="D178" s="42"/>
      <c r="E178" s="4"/>
      <c r="F178" s="4"/>
      <c r="G178" s="4"/>
      <c r="H178" s="41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1"/>
      <c r="B179" s="4"/>
      <c r="C179" s="4"/>
      <c r="D179" s="42"/>
      <c r="E179" s="4"/>
      <c r="F179" s="4"/>
      <c r="G179" s="4"/>
      <c r="H179" s="41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1"/>
      <c r="B180" s="4"/>
      <c r="C180" s="4"/>
      <c r="D180" s="42"/>
      <c r="E180" s="4"/>
      <c r="F180" s="4"/>
      <c r="G180" s="4"/>
      <c r="H180" s="41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1"/>
      <c r="B181" s="4"/>
      <c r="C181" s="4"/>
      <c r="D181" s="42"/>
      <c r="E181" s="4"/>
      <c r="F181" s="4"/>
      <c r="G181" s="4"/>
      <c r="H181" s="41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1"/>
      <c r="B182" s="4"/>
      <c r="C182" s="4"/>
      <c r="D182" s="42"/>
      <c r="E182" s="4"/>
      <c r="F182" s="4"/>
      <c r="G182" s="4"/>
      <c r="H182" s="41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1"/>
      <c r="B183" s="4"/>
      <c r="C183" s="4"/>
      <c r="D183" s="42"/>
      <c r="E183" s="4"/>
      <c r="F183" s="4"/>
      <c r="G183" s="4"/>
      <c r="H183" s="41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1"/>
      <c r="B184" s="4"/>
      <c r="C184" s="4"/>
      <c r="D184" s="42"/>
      <c r="E184" s="4"/>
      <c r="F184" s="4"/>
      <c r="G184" s="4"/>
      <c r="H184" s="41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1"/>
      <c r="B185" s="4"/>
      <c r="C185" s="4"/>
      <c r="D185" s="42"/>
      <c r="E185" s="4"/>
      <c r="F185" s="4"/>
      <c r="G185" s="4"/>
      <c r="H185" s="41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1"/>
      <c r="B186" s="4"/>
      <c r="C186" s="4"/>
      <c r="D186" s="42"/>
      <c r="E186" s="4"/>
      <c r="F186" s="4"/>
      <c r="G186" s="4"/>
      <c r="H186" s="41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1"/>
      <c r="B187" s="4"/>
      <c r="C187" s="4"/>
      <c r="D187" s="42"/>
      <c r="E187" s="4"/>
      <c r="F187" s="4"/>
      <c r="G187" s="4"/>
      <c r="H187" s="41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1"/>
      <c r="B188" s="4"/>
      <c r="C188" s="4"/>
      <c r="D188" s="42"/>
      <c r="E188" s="4"/>
      <c r="F188" s="4"/>
      <c r="G188" s="4"/>
      <c r="H188" s="41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1"/>
      <c r="B189" s="4"/>
      <c r="C189" s="4"/>
      <c r="D189" s="42"/>
      <c r="E189" s="4"/>
      <c r="F189" s="4"/>
      <c r="G189" s="4"/>
      <c r="H189" s="41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1"/>
      <c r="B190" s="4"/>
      <c r="C190" s="4"/>
      <c r="D190" s="42"/>
      <c r="E190" s="4"/>
      <c r="F190" s="4"/>
      <c r="G190" s="4"/>
      <c r="H190" s="41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1"/>
      <c r="B191" s="4"/>
      <c r="C191" s="4"/>
      <c r="D191" s="42"/>
      <c r="E191" s="4"/>
      <c r="F191" s="4"/>
      <c r="G191" s="4"/>
      <c r="H191" s="41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1"/>
      <c r="B192" s="4"/>
      <c r="C192" s="4"/>
      <c r="D192" s="42"/>
      <c r="E192" s="4"/>
      <c r="F192" s="4"/>
      <c r="G192" s="4"/>
      <c r="H192" s="41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1"/>
      <c r="B193" s="4"/>
      <c r="C193" s="4"/>
      <c r="D193" s="42"/>
      <c r="E193" s="4"/>
      <c r="F193" s="4"/>
      <c r="G193" s="4"/>
      <c r="H193" s="41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1"/>
      <c r="B194" s="4"/>
      <c r="C194" s="4"/>
      <c r="D194" s="42"/>
      <c r="E194" s="4"/>
      <c r="F194" s="4"/>
      <c r="G194" s="4"/>
      <c r="H194" s="41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1"/>
      <c r="B195" s="4"/>
      <c r="C195" s="4"/>
      <c r="D195" s="42"/>
      <c r="E195" s="4"/>
      <c r="F195" s="4"/>
      <c r="G195" s="4"/>
      <c r="H195" s="41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1"/>
      <c r="B196" s="4"/>
      <c r="C196" s="4"/>
      <c r="D196" s="42"/>
      <c r="E196" s="4"/>
      <c r="F196" s="4"/>
      <c r="G196" s="4"/>
      <c r="H196" s="41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1"/>
      <c r="B197" s="4"/>
      <c r="C197" s="4"/>
      <c r="D197" s="42"/>
      <c r="E197" s="4"/>
      <c r="F197" s="4"/>
      <c r="G197" s="4"/>
      <c r="H197" s="41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1"/>
      <c r="B198" s="4"/>
      <c r="C198" s="4"/>
      <c r="D198" s="42"/>
      <c r="E198" s="4"/>
      <c r="F198" s="4"/>
      <c r="G198" s="4"/>
      <c r="H198" s="41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1"/>
      <c r="B199" s="4"/>
      <c r="C199" s="4"/>
      <c r="D199" s="42"/>
      <c r="E199" s="4"/>
      <c r="F199" s="4"/>
      <c r="G199" s="4"/>
      <c r="H199" s="41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1"/>
      <c r="B200" s="4"/>
      <c r="C200" s="4"/>
      <c r="D200" s="42"/>
      <c r="E200" s="4"/>
      <c r="F200" s="4"/>
      <c r="G200" s="4"/>
      <c r="H200" s="41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1"/>
      <c r="B201" s="4"/>
      <c r="C201" s="4"/>
      <c r="D201" s="42"/>
      <c r="E201" s="4"/>
      <c r="F201" s="4"/>
      <c r="G201" s="4"/>
      <c r="H201" s="41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1"/>
      <c r="B202" s="4"/>
      <c r="C202" s="4"/>
      <c r="D202" s="42"/>
      <c r="E202" s="4"/>
      <c r="F202" s="4"/>
      <c r="G202" s="4"/>
      <c r="H202" s="41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1"/>
      <c r="B203" s="4"/>
      <c r="C203" s="4"/>
      <c r="D203" s="42"/>
      <c r="E203" s="4"/>
      <c r="F203" s="4"/>
      <c r="G203" s="4"/>
      <c r="H203" s="41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1"/>
      <c r="B204" s="4"/>
      <c r="C204" s="4"/>
      <c r="D204" s="42"/>
      <c r="E204" s="4"/>
      <c r="F204" s="4"/>
      <c r="G204" s="4"/>
      <c r="H204" s="41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1"/>
      <c r="B205" s="4"/>
      <c r="C205" s="4"/>
      <c r="D205" s="42"/>
      <c r="E205" s="4"/>
      <c r="F205" s="4"/>
      <c r="G205" s="4"/>
      <c r="H205" s="41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1"/>
      <c r="B206" s="4"/>
      <c r="C206" s="4"/>
      <c r="D206" s="42"/>
      <c r="E206" s="4"/>
      <c r="F206" s="4"/>
      <c r="G206" s="4"/>
      <c r="H206" s="41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1"/>
      <c r="B207" s="4"/>
      <c r="C207" s="4"/>
      <c r="D207" s="42"/>
      <c r="E207" s="4"/>
      <c r="F207" s="4"/>
      <c r="G207" s="4"/>
      <c r="H207" s="41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1"/>
      <c r="B208" s="4"/>
      <c r="C208" s="4"/>
      <c r="D208" s="42"/>
      <c r="E208" s="4"/>
      <c r="F208" s="4"/>
      <c r="G208" s="4"/>
      <c r="H208" s="41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1"/>
      <c r="B209" s="4"/>
      <c r="C209" s="4"/>
      <c r="D209" s="42"/>
      <c r="E209" s="4"/>
      <c r="F209" s="4"/>
      <c r="G209" s="4"/>
      <c r="H209" s="41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1"/>
      <c r="B210" s="4"/>
      <c r="C210" s="4"/>
      <c r="D210" s="42"/>
      <c r="E210" s="4"/>
      <c r="F210" s="4"/>
      <c r="G210" s="4"/>
      <c r="H210" s="41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1"/>
      <c r="B211" s="4"/>
      <c r="C211" s="4"/>
      <c r="D211" s="42"/>
      <c r="E211" s="4"/>
      <c r="F211" s="4"/>
      <c r="G211" s="4"/>
      <c r="H211" s="41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1"/>
      <c r="B212" s="4"/>
      <c r="C212" s="4"/>
      <c r="D212" s="42"/>
      <c r="E212" s="4"/>
      <c r="F212" s="4"/>
      <c r="G212" s="4"/>
      <c r="H212" s="41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1"/>
      <c r="B213" s="4"/>
      <c r="C213" s="4"/>
      <c r="D213" s="42"/>
      <c r="E213" s="4"/>
      <c r="F213" s="4"/>
      <c r="G213" s="4"/>
      <c r="H213" s="41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1"/>
      <c r="B214" s="4"/>
      <c r="C214" s="4"/>
      <c r="D214" s="42"/>
      <c r="E214" s="4"/>
      <c r="F214" s="4"/>
      <c r="G214" s="4"/>
      <c r="H214" s="41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1"/>
      <c r="B215" s="4"/>
      <c r="C215" s="4"/>
      <c r="D215" s="42"/>
      <c r="E215" s="4"/>
      <c r="F215" s="4"/>
      <c r="G215" s="4"/>
      <c r="H215" s="41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1"/>
      <c r="B216" s="4"/>
      <c r="C216" s="4"/>
      <c r="D216" s="42"/>
      <c r="E216" s="4"/>
      <c r="F216" s="4"/>
      <c r="G216" s="4"/>
      <c r="H216" s="41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1"/>
      <c r="B217" s="4"/>
      <c r="C217" s="4"/>
      <c r="D217" s="42"/>
      <c r="E217" s="4"/>
      <c r="F217" s="4"/>
      <c r="G217" s="4"/>
      <c r="H217" s="41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1"/>
      <c r="B218" s="4"/>
      <c r="C218" s="4"/>
      <c r="D218" s="42"/>
      <c r="E218" s="4"/>
      <c r="F218" s="4"/>
      <c r="G218" s="4"/>
      <c r="H218" s="41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1"/>
      <c r="B219" s="4"/>
      <c r="C219" s="4"/>
      <c r="D219" s="42"/>
      <c r="E219" s="4"/>
      <c r="F219" s="4"/>
      <c r="G219" s="4"/>
      <c r="H219" s="41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1"/>
      <c r="B220" s="4"/>
      <c r="C220" s="4"/>
      <c r="D220" s="42"/>
      <c r="E220" s="4"/>
      <c r="F220" s="4"/>
      <c r="G220" s="4"/>
      <c r="H220" s="41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1"/>
      <c r="B221" s="4"/>
      <c r="C221" s="4"/>
      <c r="D221" s="42"/>
      <c r="E221" s="4"/>
      <c r="F221" s="4"/>
      <c r="G221" s="4"/>
      <c r="H221" s="41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1"/>
      <c r="B222" s="4"/>
      <c r="C222" s="4"/>
      <c r="D222" s="42"/>
      <c r="E222" s="4"/>
      <c r="F222" s="4"/>
      <c r="G222" s="4"/>
      <c r="H222" s="41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1"/>
      <c r="B223" s="4"/>
      <c r="C223" s="4"/>
      <c r="D223" s="42"/>
      <c r="E223" s="4"/>
      <c r="F223" s="4"/>
      <c r="G223" s="4"/>
      <c r="H223" s="41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1"/>
      <c r="B224" s="4"/>
      <c r="C224" s="4"/>
      <c r="D224" s="42"/>
      <c r="E224" s="4"/>
      <c r="F224" s="4"/>
      <c r="G224" s="4"/>
      <c r="H224" s="41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1"/>
      <c r="B225" s="4"/>
      <c r="C225" s="4"/>
      <c r="D225" s="42"/>
      <c r="E225" s="4"/>
      <c r="F225" s="4"/>
      <c r="G225" s="4"/>
      <c r="H225" s="41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1"/>
      <c r="B226" s="4"/>
      <c r="C226" s="4"/>
      <c r="D226" s="42"/>
      <c r="E226" s="4"/>
      <c r="F226" s="4"/>
      <c r="G226" s="4"/>
      <c r="H226" s="41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1"/>
      <c r="B227" s="4"/>
      <c r="C227" s="4"/>
      <c r="D227" s="42"/>
      <c r="E227" s="4"/>
      <c r="F227" s="4"/>
      <c r="G227" s="4"/>
      <c r="H227" s="41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1"/>
      <c r="B228" s="4"/>
      <c r="C228" s="4"/>
      <c r="D228" s="42"/>
      <c r="E228" s="4"/>
      <c r="F228" s="4"/>
      <c r="G228" s="4"/>
      <c r="H228" s="41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1"/>
      <c r="B229" s="4"/>
      <c r="C229" s="4"/>
      <c r="D229" s="42"/>
      <c r="E229" s="4"/>
      <c r="F229" s="4"/>
      <c r="G229" s="4"/>
      <c r="H229" s="41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1"/>
      <c r="B230" s="4"/>
      <c r="C230" s="4"/>
      <c r="D230" s="42"/>
      <c r="E230" s="4"/>
      <c r="F230" s="4"/>
      <c r="G230" s="4"/>
      <c r="H230" s="4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1"/>
      <c r="B231" s="4"/>
      <c r="C231" s="4"/>
      <c r="D231" s="42"/>
      <c r="E231" s="4"/>
      <c r="F231" s="4"/>
      <c r="G231" s="4"/>
      <c r="H231" s="41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1"/>
      <c r="B232" s="4"/>
      <c r="C232" s="4"/>
      <c r="D232" s="42"/>
      <c r="E232" s="4"/>
      <c r="F232" s="4"/>
      <c r="G232" s="4"/>
      <c r="H232" s="41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1"/>
      <c r="B233" s="4"/>
      <c r="C233" s="4"/>
      <c r="D233" s="42"/>
      <c r="E233" s="4"/>
      <c r="F233" s="4"/>
      <c r="G233" s="4"/>
      <c r="H233" s="41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1"/>
      <c r="B234" s="4"/>
      <c r="C234" s="4"/>
      <c r="D234" s="42"/>
      <c r="E234" s="4"/>
      <c r="F234" s="4"/>
      <c r="G234" s="4"/>
      <c r="H234" s="41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1"/>
      <c r="B235" s="4"/>
      <c r="C235" s="4"/>
      <c r="D235" s="42"/>
      <c r="E235" s="4"/>
      <c r="F235" s="4"/>
      <c r="G235" s="4"/>
      <c r="H235" s="41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1"/>
      <c r="B236" s="4"/>
      <c r="C236" s="4"/>
      <c r="D236" s="42"/>
      <c r="E236" s="4"/>
      <c r="F236" s="4"/>
      <c r="G236" s="4"/>
      <c r="H236" s="41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1"/>
      <c r="B237" s="4"/>
      <c r="C237" s="4"/>
      <c r="D237" s="42"/>
      <c r="E237" s="4"/>
      <c r="F237" s="4"/>
      <c r="G237" s="4"/>
      <c r="H237" s="41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1"/>
      <c r="B238" s="4"/>
      <c r="C238" s="4"/>
      <c r="D238" s="42"/>
      <c r="E238" s="4"/>
      <c r="F238" s="4"/>
      <c r="G238" s="4"/>
      <c r="H238" s="41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1"/>
      <c r="B239" s="4"/>
      <c r="C239" s="4"/>
      <c r="D239" s="42"/>
      <c r="E239" s="4"/>
      <c r="F239" s="4"/>
      <c r="G239" s="4"/>
      <c r="H239" s="41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1"/>
      <c r="B240" s="4"/>
      <c r="C240" s="4"/>
      <c r="D240" s="42"/>
      <c r="E240" s="4"/>
      <c r="F240" s="4"/>
      <c r="G240" s="4"/>
      <c r="H240" s="41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1"/>
      <c r="B241" s="4"/>
      <c r="C241" s="4"/>
      <c r="D241" s="42"/>
      <c r="E241" s="4"/>
      <c r="F241" s="4"/>
      <c r="G241" s="4"/>
      <c r="H241" s="41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1"/>
      <c r="B242" s="4"/>
      <c r="C242" s="4"/>
      <c r="D242" s="42"/>
      <c r="E242" s="4"/>
      <c r="F242" s="4"/>
      <c r="G242" s="4"/>
      <c r="H242" s="41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1"/>
      <c r="B243" s="4"/>
      <c r="C243" s="4"/>
      <c r="D243" s="42"/>
      <c r="E243" s="4"/>
      <c r="F243" s="4"/>
      <c r="G243" s="4"/>
      <c r="H243" s="41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1"/>
      <c r="B244" s="4"/>
      <c r="C244" s="4"/>
      <c r="D244" s="42"/>
      <c r="E244" s="4"/>
      <c r="F244" s="4"/>
      <c r="G244" s="4"/>
      <c r="H244" s="41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1"/>
      <c r="B245" s="4"/>
      <c r="C245" s="4"/>
      <c r="D245" s="42"/>
      <c r="E245" s="4"/>
      <c r="F245" s="4"/>
      <c r="G245" s="4"/>
      <c r="H245" s="41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1"/>
      <c r="B246" s="4"/>
      <c r="C246" s="4"/>
      <c r="D246" s="42"/>
      <c r="E246" s="4"/>
      <c r="F246" s="4"/>
      <c r="G246" s="4"/>
      <c r="H246" s="41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1"/>
      <c r="B247" s="4"/>
      <c r="C247" s="4"/>
      <c r="D247" s="42"/>
      <c r="E247" s="4"/>
      <c r="F247" s="4"/>
      <c r="G247" s="4"/>
      <c r="H247" s="41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1"/>
      <c r="B248" s="4"/>
      <c r="C248" s="4"/>
      <c r="D248" s="42"/>
      <c r="E248" s="4"/>
      <c r="F248" s="4"/>
      <c r="G248" s="4"/>
      <c r="H248" s="41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1"/>
      <c r="B249" s="4"/>
      <c r="C249" s="4"/>
      <c r="D249" s="42"/>
      <c r="E249" s="4"/>
      <c r="F249" s="4"/>
      <c r="G249" s="4"/>
      <c r="H249" s="41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1"/>
      <c r="B250" s="4"/>
      <c r="C250" s="4"/>
      <c r="D250" s="42"/>
      <c r="E250" s="4"/>
      <c r="F250" s="4"/>
      <c r="G250" s="4"/>
      <c r="H250" s="41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1"/>
      <c r="B251" s="4"/>
      <c r="C251" s="4"/>
      <c r="D251" s="42"/>
      <c r="E251" s="4"/>
      <c r="F251" s="4"/>
      <c r="G251" s="4"/>
      <c r="H251" s="41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1"/>
      <c r="B252" s="4"/>
      <c r="C252" s="4"/>
      <c r="D252" s="42"/>
      <c r="E252" s="4"/>
      <c r="F252" s="4"/>
      <c r="G252" s="4"/>
      <c r="H252" s="41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1"/>
      <c r="B253" s="4"/>
      <c r="C253" s="4"/>
      <c r="D253" s="42"/>
      <c r="E253" s="4"/>
      <c r="F253" s="4"/>
      <c r="G253" s="4"/>
      <c r="H253" s="41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1"/>
      <c r="B254" s="4"/>
      <c r="C254" s="4"/>
      <c r="D254" s="42"/>
      <c r="E254" s="4"/>
      <c r="F254" s="4"/>
      <c r="G254" s="4"/>
      <c r="H254" s="41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1"/>
      <c r="B255" s="4"/>
      <c r="C255" s="4"/>
      <c r="D255" s="42"/>
      <c r="E255" s="4"/>
      <c r="F255" s="4"/>
      <c r="G255" s="4"/>
      <c r="H255" s="41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1"/>
      <c r="B256" s="4"/>
      <c r="C256" s="4"/>
      <c r="D256" s="42"/>
      <c r="E256" s="4"/>
      <c r="F256" s="4"/>
      <c r="G256" s="4"/>
      <c r="H256" s="41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1"/>
      <c r="B257" s="4"/>
      <c r="C257" s="4"/>
      <c r="D257" s="42"/>
      <c r="E257" s="4"/>
      <c r="F257" s="4"/>
      <c r="G257" s="4"/>
      <c r="H257" s="41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1"/>
      <c r="B258" s="4"/>
      <c r="C258" s="4"/>
      <c r="D258" s="42"/>
      <c r="E258" s="4"/>
      <c r="F258" s="4"/>
      <c r="G258" s="4"/>
      <c r="H258" s="41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1"/>
      <c r="B259" s="4"/>
      <c r="C259" s="4"/>
      <c r="D259" s="42"/>
      <c r="E259" s="4"/>
      <c r="F259" s="4"/>
      <c r="G259" s="4"/>
      <c r="H259" s="41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1"/>
      <c r="B260" s="4"/>
      <c r="C260" s="4"/>
      <c r="D260" s="42"/>
      <c r="E260" s="4"/>
      <c r="F260" s="4"/>
      <c r="G260" s="4"/>
      <c r="H260" s="41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1"/>
      <c r="B261" s="4"/>
      <c r="C261" s="4"/>
      <c r="D261" s="42"/>
      <c r="E261" s="4"/>
      <c r="F261" s="4"/>
      <c r="G261" s="4"/>
      <c r="H261" s="41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1"/>
      <c r="B262" s="4"/>
      <c r="C262" s="4"/>
      <c r="D262" s="42"/>
      <c r="E262" s="4"/>
      <c r="F262" s="4"/>
      <c r="G262" s="4"/>
      <c r="H262" s="41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1"/>
      <c r="B263" s="4"/>
      <c r="C263" s="4"/>
      <c r="D263" s="42"/>
      <c r="E263" s="4"/>
      <c r="F263" s="4"/>
      <c r="G263" s="4"/>
      <c r="H263" s="41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1"/>
      <c r="B264" s="4"/>
      <c r="C264" s="4"/>
      <c r="D264" s="42"/>
      <c r="E264" s="4"/>
      <c r="F264" s="4"/>
      <c r="G264" s="4"/>
      <c r="H264" s="41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1"/>
      <c r="B265" s="4"/>
      <c r="C265" s="4"/>
      <c r="D265" s="42"/>
      <c r="E265" s="4"/>
      <c r="F265" s="4"/>
      <c r="G265" s="4"/>
      <c r="H265" s="41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1"/>
      <c r="B266" s="4"/>
      <c r="C266" s="4"/>
      <c r="D266" s="42"/>
      <c r="E266" s="4"/>
      <c r="F266" s="4"/>
      <c r="G266" s="4"/>
      <c r="H266" s="41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1"/>
      <c r="B267" s="4"/>
      <c r="C267" s="4"/>
      <c r="D267" s="42"/>
      <c r="E267" s="4"/>
      <c r="F267" s="4"/>
      <c r="G267" s="4"/>
      <c r="H267" s="41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1"/>
      <c r="B268" s="4"/>
      <c r="C268" s="4"/>
      <c r="D268" s="42"/>
      <c r="E268" s="4"/>
      <c r="F268" s="4"/>
      <c r="G268" s="4"/>
      <c r="H268" s="41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A1:L1"/>
    <mergeCell ref="A2:A3"/>
    <mergeCell ref="B2:G2"/>
    <mergeCell ref="H2:H3"/>
    <mergeCell ref="I2:K2"/>
    <mergeCell ref="L2:L3"/>
    <mergeCell ref="A4:L4"/>
    <mergeCell ref="A15:L15"/>
    <mergeCell ref="A16:L16"/>
    <mergeCell ref="A17:A18"/>
    <mergeCell ref="B17:G17"/>
    <mergeCell ref="H17:H18"/>
    <mergeCell ref="I17:K17"/>
    <mergeCell ref="L17:L18"/>
    <mergeCell ref="I40:K40"/>
    <mergeCell ref="L40:L41"/>
    <mergeCell ref="A19:L19"/>
    <mergeCell ref="A32:L32"/>
    <mergeCell ref="A38:L38"/>
    <mergeCell ref="A39:L39"/>
    <mergeCell ref="A40:A41"/>
    <mergeCell ref="B40:G40"/>
    <mergeCell ref="H40:H41"/>
    <mergeCell ref="I63:K63"/>
    <mergeCell ref="L63:L64"/>
    <mergeCell ref="A65:L65"/>
    <mergeCell ref="A67:L67"/>
    <mergeCell ref="A42:L42"/>
    <mergeCell ref="A54:L54"/>
    <mergeCell ref="A61:L61"/>
    <mergeCell ref="A62:L62"/>
    <mergeCell ref="A63:A64"/>
    <mergeCell ref="B63:G63"/>
    <mergeCell ref="H63:H64"/>
  </mergeCells>
  <printOptions/>
  <pageMargins bottom="0.75" footer="0.0" header="0.0" left="0.7" right="0.7" top="0.75"/>
  <pageSetup paperSize="9" orientation="portrait"/>
  <drawing r:id="rId1"/>
</worksheet>
</file>