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2.14 Стрелы Купидона" sheetId="1" r:id="rId4"/>
    <sheet state="visible" name="03.08 Женский день" sheetId="2" r:id="rId5"/>
    <sheet state="visible" name="05.08 Путь Победы" sheetId="3" r:id="rId6"/>
    <sheet state="visible" name="10.21 Охота за медалями 1" sheetId="4" r:id="rId7"/>
    <sheet state="visible" name="11.05 День народного единства" sheetId="5" r:id="rId8"/>
    <sheet state="visible" name="12.17 Зимний марафон в Митино" sheetId="6" r:id="rId9"/>
  </sheets>
  <definedNames/>
  <calcPr/>
</workbook>
</file>

<file path=xl/sharedStrings.xml><?xml version="1.0" encoding="utf-8"?>
<sst xmlns="http://schemas.openxmlformats.org/spreadsheetml/2006/main" count="1862" uniqueCount="433">
  <si>
    <t>Забег "Стрелы Купидона", Дистанция 10 км</t>
  </si>
  <si>
    <t>Место</t>
  </si>
  <si>
    <t>Участник</t>
  </si>
  <si>
    <t>№</t>
  </si>
  <si>
    <t>Result</t>
  </si>
  <si>
    <t>Комментарий</t>
  </si>
  <si>
    <t>Фамилия</t>
  </si>
  <si>
    <t>Имя</t>
  </si>
  <si>
    <t>Дата/Рожд</t>
  </si>
  <si>
    <t>Лет</t>
  </si>
  <si>
    <t>Категория</t>
  </si>
  <si>
    <t>Регион</t>
  </si>
  <si>
    <t>Time</t>
  </si>
  <si>
    <t>Split</t>
  </si>
  <si>
    <t>Pace</t>
  </si>
  <si>
    <t>МУЖЧИНЫ</t>
  </si>
  <si>
    <t>Мартынов</t>
  </si>
  <si>
    <t>Павел</t>
  </si>
  <si>
    <t>М40-44</t>
  </si>
  <si>
    <t>г. Москва</t>
  </si>
  <si>
    <t>GOLD</t>
  </si>
  <si>
    <t>Паклюев</t>
  </si>
  <si>
    <t>Александр</t>
  </si>
  <si>
    <t>М35-39</t>
  </si>
  <si>
    <t>SILVER</t>
  </si>
  <si>
    <t>Борисов</t>
  </si>
  <si>
    <t>Евгений</t>
  </si>
  <si>
    <t>М18-34</t>
  </si>
  <si>
    <t>Московская обл.</t>
  </si>
  <si>
    <t>BRONZE</t>
  </si>
  <si>
    <t>Лашев</t>
  </si>
  <si>
    <t>Денис</t>
  </si>
  <si>
    <t>Панкратьев</t>
  </si>
  <si>
    <t>Сердюков</t>
  </si>
  <si>
    <t>Кудрявцев</t>
  </si>
  <si>
    <t>Машталеров</t>
  </si>
  <si>
    <t>Омская обл.</t>
  </si>
  <si>
    <t>Родниковский</t>
  </si>
  <si>
    <t>Дмитрий</t>
  </si>
  <si>
    <t>Варыхтин</t>
  </si>
  <si>
    <t>Андрей</t>
  </si>
  <si>
    <t>М45-49</t>
  </si>
  <si>
    <t>Калужская обл.</t>
  </si>
  <si>
    <t>Петров</t>
  </si>
  <si>
    <t>Михаил</t>
  </si>
  <si>
    <t>ЖЕНЩИНЫ</t>
  </si>
  <si>
    <t>Петрова</t>
  </si>
  <si>
    <t>Анастасия</t>
  </si>
  <si>
    <t>Ж18-34</t>
  </si>
  <si>
    <t>Щербинина</t>
  </si>
  <si>
    <t>Вера</t>
  </si>
  <si>
    <t>Ж40-44</t>
  </si>
  <si>
    <t>Некрытова</t>
  </si>
  <si>
    <t>Наталья</t>
  </si>
  <si>
    <t>Завиткова</t>
  </si>
  <si>
    <t>Настасюк</t>
  </si>
  <si>
    <t>Елена</t>
  </si>
  <si>
    <t>Ж45-49</t>
  </si>
  <si>
    <t>Красильникова</t>
  </si>
  <si>
    <t>Айгуль</t>
  </si>
  <si>
    <t>Ж50-54</t>
  </si>
  <si>
    <t>Ефимова</t>
  </si>
  <si>
    <t>Юлия</t>
  </si>
  <si>
    <t>Володина</t>
  </si>
  <si>
    <t>Кира</t>
  </si>
  <si>
    <t>Белова</t>
  </si>
  <si>
    <t>Екатерина</t>
  </si>
  <si>
    <t>Пиняева</t>
  </si>
  <si>
    <t>Ирина</t>
  </si>
  <si>
    <t>Ж35-39</t>
  </si>
  <si>
    <t>Забег "Стрелы Купидона", Дистанция 5 км</t>
  </si>
  <si>
    <t>Петриков</t>
  </si>
  <si>
    <t>Алексей</t>
  </si>
  <si>
    <t>Кисленко</t>
  </si>
  <si>
    <t>Сергей</t>
  </si>
  <si>
    <t>М50-55</t>
  </si>
  <si>
    <t>Казаков</t>
  </si>
  <si>
    <t>Василий</t>
  </si>
  <si>
    <t>Туманов</t>
  </si>
  <si>
    <t>Королев</t>
  </si>
  <si>
    <t>Щербаков</t>
  </si>
  <si>
    <t>Куц</t>
  </si>
  <si>
    <t>Иван</t>
  </si>
  <si>
    <t>Ширнин</t>
  </si>
  <si>
    <t>Павлов</t>
  </si>
  <si>
    <t>Большаков</t>
  </si>
  <si>
    <t>Абрамович</t>
  </si>
  <si>
    <t>Игорь</t>
  </si>
  <si>
    <t>Туманова</t>
  </si>
  <si>
    <t>Козлова</t>
  </si>
  <si>
    <t>Анна</t>
  </si>
  <si>
    <t>Павлова</t>
  </si>
  <si>
    <t>Эльмира</t>
  </si>
  <si>
    <t>Романова</t>
  </si>
  <si>
    <t>Ксения</t>
  </si>
  <si>
    <t>Ибрагимова</t>
  </si>
  <si>
    <t>Альбина</t>
  </si>
  <si>
    <t>Нугуманова</t>
  </si>
  <si>
    <t>Инна</t>
  </si>
  <si>
    <t>Забег "Стрелы Купидона", Online 10 км</t>
  </si>
  <si>
    <t>Медаль</t>
  </si>
  <si>
    <t>Юсупов</t>
  </si>
  <si>
    <t>Басир</t>
  </si>
  <si>
    <t>V</t>
  </si>
  <si>
    <t>Белоусова</t>
  </si>
  <si>
    <t>Ивановская обл.</t>
  </si>
  <si>
    <t>Бушуева</t>
  </si>
  <si>
    <t>Дарья</t>
  </si>
  <si>
    <t>Савельева</t>
  </si>
  <si>
    <t>Светлана</t>
  </si>
  <si>
    <t>Ж55-59</t>
  </si>
  <si>
    <t>Титова</t>
  </si>
  <si>
    <t>Забег "Стрелы Купидона", Online 5 км</t>
  </si>
  <si>
    <t>Полторабатько</t>
  </si>
  <si>
    <t>М60-64</t>
  </si>
  <si>
    <t>Краснодарский край</t>
  </si>
  <si>
    <t>n/a</t>
  </si>
  <si>
    <t>Привезенцев</t>
  </si>
  <si>
    <t>Виталий</t>
  </si>
  <si>
    <t>Соцков</t>
  </si>
  <si>
    <t>Марина</t>
  </si>
  <si>
    <t>Богатикова</t>
  </si>
  <si>
    <t>Владимирова</t>
  </si>
  <si>
    <t>Крикова</t>
  </si>
  <si>
    <t>Людмила</t>
  </si>
  <si>
    <t>Морозова</t>
  </si>
  <si>
    <t>Родика</t>
  </si>
  <si>
    <t>Филиппова</t>
  </si>
  <si>
    <t>Нина</t>
  </si>
  <si>
    <t>Шендрик</t>
  </si>
  <si>
    <t>Ольга</t>
  </si>
  <si>
    <t>Ягудина</t>
  </si>
  <si>
    <t>Мария</t>
  </si>
  <si>
    <t>Яценко</t>
  </si>
  <si>
    <t>Александра</t>
  </si>
  <si>
    <t>Забег "Женский день", Дистанция 21,1 км</t>
  </si>
  <si>
    <t>Баловнев</t>
  </si>
  <si>
    <t>Филипков</t>
  </si>
  <si>
    <t>Вне конкурса</t>
  </si>
  <si>
    <t>Давыдова</t>
  </si>
  <si>
    <t>Свиридова</t>
  </si>
  <si>
    <t>Кузина</t>
  </si>
  <si>
    <t>Ровена</t>
  </si>
  <si>
    <t>Дементьева</t>
  </si>
  <si>
    <t>Забег "Женский день", Дистанция 10 км</t>
  </si>
  <si>
    <t>Брамбилла</t>
  </si>
  <si>
    <t>Фабио</t>
  </si>
  <si>
    <t>М55-59</t>
  </si>
  <si>
    <t>М50-54</t>
  </si>
  <si>
    <t>Соловьев</t>
  </si>
  <si>
    <t>Константин</t>
  </si>
  <si>
    <t>Девликамов</t>
  </si>
  <si>
    <t>Пшечук</t>
  </si>
  <si>
    <t>Родомысельский</t>
  </si>
  <si>
    <t>Роман</t>
  </si>
  <si>
    <t>Мингалиева</t>
  </si>
  <si>
    <t>Гузель</t>
  </si>
  <si>
    <t>Бородай</t>
  </si>
  <si>
    <t>Хохлова</t>
  </si>
  <si>
    <t>Алена</t>
  </si>
  <si>
    <t>Спивак</t>
  </si>
  <si>
    <t>Литвинова</t>
  </si>
  <si>
    <t>Белолипецкая</t>
  </si>
  <si>
    <t>Масленникова</t>
  </si>
  <si>
    <t>Надежда</t>
  </si>
  <si>
    <t>Ларионова</t>
  </si>
  <si>
    <t>Сигалаева</t>
  </si>
  <si>
    <t>Николаева</t>
  </si>
  <si>
    <t>Забег «Женский день», Дистанция 5 км</t>
  </si>
  <si>
    <t>Бабушинов</t>
  </si>
  <si>
    <t>Малофеев</t>
  </si>
  <si>
    <t>Аврамков</t>
  </si>
  <si>
    <t>Беляков</t>
  </si>
  <si>
    <t>Артем</t>
  </si>
  <si>
    <t>Рябов</t>
  </si>
  <si>
    <t>Максим</t>
  </si>
  <si>
    <t>Егоров</t>
  </si>
  <si>
    <t>Левина</t>
  </si>
  <si>
    <t>Пугачева</t>
  </si>
  <si>
    <t>Самсонова</t>
  </si>
  <si>
    <t>Кузоваткина</t>
  </si>
  <si>
    <t>Бакумова</t>
  </si>
  <si>
    <t>Клюева</t>
  </si>
  <si>
    <t>Виктория</t>
  </si>
  <si>
    <t>Туманская</t>
  </si>
  <si>
    <t>Мельниченко</t>
  </si>
  <si>
    <t>Аляутдинова</t>
  </si>
  <si>
    <t>Эмилия</t>
  </si>
  <si>
    <t>Иошина</t>
  </si>
  <si>
    <t>Горбунова</t>
  </si>
  <si>
    <t>Годунова</t>
  </si>
  <si>
    <t>Шокова</t>
  </si>
  <si>
    <t>Графонова</t>
  </si>
  <si>
    <t>Ткачук</t>
  </si>
  <si>
    <t>Кристина</t>
  </si>
  <si>
    <t>Панова</t>
  </si>
  <si>
    <t>Боброва</t>
  </si>
  <si>
    <t>Кузнецова</t>
  </si>
  <si>
    <t>Евгения</t>
  </si>
  <si>
    <t>Светлана В.</t>
  </si>
  <si>
    <t>Кондратенкова</t>
  </si>
  <si>
    <t>Седых</t>
  </si>
  <si>
    <t>Маргарита</t>
  </si>
  <si>
    <t>Сячина</t>
  </si>
  <si>
    <t>Баловнева</t>
  </si>
  <si>
    <t>Дьячук</t>
  </si>
  <si>
    <t>Оксана</t>
  </si>
  <si>
    <t>Амелина</t>
  </si>
  <si>
    <t>Егорова</t>
  </si>
  <si>
    <t>Марафон "Путь Победы", Дистанция 42,2 км</t>
  </si>
  <si>
    <t>Соколов</t>
  </si>
  <si>
    <t>Николай</t>
  </si>
  <si>
    <t>Тихонович</t>
  </si>
  <si>
    <t>Савушкин</t>
  </si>
  <si>
    <t>Афонькина</t>
  </si>
  <si>
    <t>Марафон "Путь Победы", Дистанция 21,1 км</t>
  </si>
  <si>
    <t>Горбачев</t>
  </si>
  <si>
    <t>Салов</t>
  </si>
  <si>
    <t>Дзюня</t>
  </si>
  <si>
    <t>Татарский</t>
  </si>
  <si>
    <t>Курилко</t>
  </si>
  <si>
    <t>Владимир</t>
  </si>
  <si>
    <t>М65-69</t>
  </si>
  <si>
    <t>Храброва</t>
  </si>
  <si>
    <t>Ярославская обл.</t>
  </si>
  <si>
    <t>Ковалева</t>
  </si>
  <si>
    <t>Арсеньева</t>
  </si>
  <si>
    <t>Олеся</t>
  </si>
  <si>
    <t>Яковлева</t>
  </si>
  <si>
    <t>Карпук</t>
  </si>
  <si>
    <t>Брянская обл.</t>
  </si>
  <si>
    <t>Марафон "Путь Победы", Дистанция 10 км</t>
  </si>
  <si>
    <t>Кирилл</t>
  </si>
  <si>
    <t>Сайберт</t>
  </si>
  <si>
    <t>Валерий</t>
  </si>
  <si>
    <t>Гриценко</t>
  </si>
  <si>
    <t>Антон</t>
  </si>
  <si>
    <t>Шатских</t>
  </si>
  <si>
    <t>Тарнопольский</t>
  </si>
  <si>
    <t>Хрыканов</t>
  </si>
  <si>
    <t>Кухно</t>
  </si>
  <si>
    <t>Герман</t>
  </si>
  <si>
    <t>Крупнов</t>
  </si>
  <si>
    <t>Юрьев</t>
  </si>
  <si>
    <t>Корнеев</t>
  </si>
  <si>
    <t>Маркин</t>
  </si>
  <si>
    <t>Вячеслав</t>
  </si>
  <si>
    <t>Семенов</t>
  </si>
  <si>
    <t>г. Санкт-Петербург</t>
  </si>
  <si>
    <t>Кучальская</t>
  </si>
  <si>
    <t>Ипполитова</t>
  </si>
  <si>
    <t>Боженова</t>
  </si>
  <si>
    <t>Грачева</t>
  </si>
  <si>
    <t>Кувичкина</t>
  </si>
  <si>
    <t>Пьянникова</t>
  </si>
  <si>
    <t>Невская</t>
  </si>
  <si>
    <t>Новикова</t>
  </si>
  <si>
    <t>Лариса</t>
  </si>
  <si>
    <t>Шмытько</t>
  </si>
  <si>
    <t>Вероника</t>
  </si>
  <si>
    <t>Малахова</t>
  </si>
  <si>
    <t>Марафон "Путь Победы", Дистанция 5 км</t>
  </si>
  <si>
    <t>Шлепков</t>
  </si>
  <si>
    <t>Тверская обл.</t>
  </si>
  <si>
    <t>Сливин</t>
  </si>
  <si>
    <t>Грабов</t>
  </si>
  <si>
    <t>Бычков-Закирзянов</t>
  </si>
  <si>
    <t>Юрий</t>
  </si>
  <si>
    <t>Иванцов</t>
  </si>
  <si>
    <t>Лысенко</t>
  </si>
  <si>
    <t>Олег</t>
  </si>
  <si>
    <t>Крючков</t>
  </si>
  <si>
    <t>Суворов</t>
  </si>
  <si>
    <t>Чеботарев</t>
  </si>
  <si>
    <t>М14-17</t>
  </si>
  <si>
    <t>Маков</t>
  </si>
  <si>
    <t>Куров</t>
  </si>
  <si>
    <t>Геннадий</t>
  </si>
  <si>
    <t>Швец</t>
  </si>
  <si>
    <t>Иванов</t>
  </si>
  <si>
    <t>Илья</t>
  </si>
  <si>
    <t>Ж9-13</t>
  </si>
  <si>
    <t>Солодкова</t>
  </si>
  <si>
    <t>Иванова</t>
  </si>
  <si>
    <t>Григорьева</t>
  </si>
  <si>
    <t>Спасибова</t>
  </si>
  <si>
    <t>Татьяна</t>
  </si>
  <si>
    <t>Котиева</t>
  </si>
  <si>
    <t>Салманова</t>
  </si>
  <si>
    <t>Шамсулина</t>
  </si>
  <si>
    <t>Ирина В.</t>
  </si>
  <si>
    <t>Костина</t>
  </si>
  <si>
    <t>Крючкова</t>
  </si>
  <si>
    <t>Багирь</t>
  </si>
  <si>
    <t>Ирина Л.</t>
  </si>
  <si>
    <t>Бутова</t>
  </si>
  <si>
    <t>Ж70-74</t>
  </si>
  <si>
    <t>Коцоева</t>
  </si>
  <si>
    <t>Пермский край</t>
  </si>
  <si>
    <t>Марафон "Путь Победы", Дистанция 2 км</t>
  </si>
  <si>
    <t>МАЛЬЧИКИ / ЮНОШИ</t>
  </si>
  <si>
    <t>Цаплин</t>
  </si>
  <si>
    <t>Даниил</t>
  </si>
  <si>
    <t>М10-13</t>
  </si>
  <si>
    <t>Егор</t>
  </si>
  <si>
    <t>ДЕВОЧКИ / ДЕВУШКИ</t>
  </si>
  <si>
    <t>Лаврухина</t>
  </si>
  <si>
    <t>Ж10-13</t>
  </si>
  <si>
    <t>Владимирская обл.</t>
  </si>
  <si>
    <t>Топлазова</t>
  </si>
  <si>
    <t>Ж6-9</t>
  </si>
  <si>
    <t>Марафон "Путь Победы", Дистанция 1 км</t>
  </si>
  <si>
    <t>МАЛЬЧИКИ</t>
  </si>
  <si>
    <t>Шевченко</t>
  </si>
  <si>
    <t>Святослав</t>
  </si>
  <si>
    <t>М6-9</t>
  </si>
  <si>
    <t>Ануфриенко</t>
  </si>
  <si>
    <t>Салманов</t>
  </si>
  <si>
    <t>Александр мл.</t>
  </si>
  <si>
    <t>Бабушкин</t>
  </si>
  <si>
    <t>Грачев</t>
  </si>
  <si>
    <t>ДЕВОЧКИ</t>
  </si>
  <si>
    <t>Федорова</t>
  </si>
  <si>
    <t>Ева</t>
  </si>
  <si>
    <t>Закурдаева</t>
  </si>
  <si>
    <t>Мирослава</t>
  </si>
  <si>
    <t>Ольшина</t>
  </si>
  <si>
    <t>Павла</t>
  </si>
  <si>
    <t>София</t>
  </si>
  <si>
    <t>Трейл "Охота за медалями I", Дистанция 21,2 км</t>
  </si>
  <si>
    <t>Гладких</t>
  </si>
  <si>
    <t>Подгорный</t>
  </si>
  <si>
    <t>Трейл "Охота за медалями I", Дистанция 10,6 км</t>
  </si>
  <si>
    <t>Соколовский</t>
  </si>
  <si>
    <t>Трейл "Охота за медалями I", Дистанция 5 км</t>
  </si>
  <si>
    <t>Дмитриева</t>
  </si>
  <si>
    <t>Кросс "Охота за медалями", Дистанция 10,4 км</t>
  </si>
  <si>
    <t>Комаристый</t>
  </si>
  <si>
    <t>Ушаков</t>
  </si>
  <si>
    <t>Кросс "Охота за медалями I", Дистанция 1,15 км</t>
  </si>
  <si>
    <t>МАЛЬЧИКИ/ЮНОШИ</t>
  </si>
  <si>
    <t>Марафон "День народного единства", Дистанция 42,2 км</t>
  </si>
  <si>
    <t>Гордюшенко</t>
  </si>
  <si>
    <t>Виктор</t>
  </si>
  <si>
    <t>М65-70</t>
  </si>
  <si>
    <t>Марафон "День народного единства", Дистанция 21,1 км</t>
  </si>
  <si>
    <t>Соломатин</t>
  </si>
  <si>
    <t>Тимофей</t>
  </si>
  <si>
    <t>Михалев</t>
  </si>
  <si>
    <t>Булыкин</t>
  </si>
  <si>
    <t>М60-65</t>
  </si>
  <si>
    <t>Магомедов</t>
  </si>
  <si>
    <t>Зайпулла</t>
  </si>
  <si>
    <t>Зайцев</t>
  </si>
  <si>
    <t>Торун</t>
  </si>
  <si>
    <t>Кайа</t>
  </si>
  <si>
    <t>Респ. Крым</t>
  </si>
  <si>
    <t>Белоусов</t>
  </si>
  <si>
    <t>Исламгулов</t>
  </si>
  <si>
    <t>респ. Башкирия</t>
  </si>
  <si>
    <t>Чикризов</t>
  </si>
  <si>
    <t>DNS</t>
  </si>
  <si>
    <t>Дударь</t>
  </si>
  <si>
    <t>Роговцова</t>
  </si>
  <si>
    <t>РБ, Могилевская обл.</t>
  </si>
  <si>
    <t>Савицкая</t>
  </si>
  <si>
    <t>Питерская</t>
  </si>
  <si>
    <t>Чирочкина</t>
  </si>
  <si>
    <t>Русских</t>
  </si>
  <si>
    <t>DNF</t>
  </si>
  <si>
    <t>Сергеева</t>
  </si>
  <si>
    <t>Марафон "День народного единства", Дистанция 10 км</t>
  </si>
  <si>
    <t>Мерзляков</t>
  </si>
  <si>
    <t>Завьялов</t>
  </si>
  <si>
    <t>Шувалов</t>
  </si>
  <si>
    <t>Пастухов</t>
  </si>
  <si>
    <t>Сверчков</t>
  </si>
  <si>
    <t>Караев</t>
  </si>
  <si>
    <t>Артур</t>
  </si>
  <si>
    <t>Кузьмина</t>
  </si>
  <si>
    <t>Илатовская</t>
  </si>
  <si>
    <t>Никитинская</t>
  </si>
  <si>
    <t>Кулакова</t>
  </si>
  <si>
    <t>Рыкова</t>
  </si>
  <si>
    <t>Шишова</t>
  </si>
  <si>
    <t>Гусейнова</t>
  </si>
  <si>
    <t>Гришина</t>
  </si>
  <si>
    <t>Марафон "День народного единства", Дистанция 5 км</t>
  </si>
  <si>
    <t>Наумович</t>
  </si>
  <si>
    <t>Ленинградская обл.</t>
  </si>
  <si>
    <t>Фадеев</t>
  </si>
  <si>
    <t>Лаврухин</t>
  </si>
  <si>
    <t>Сысой</t>
  </si>
  <si>
    <t>Перезва</t>
  </si>
  <si>
    <t>Ланина</t>
  </si>
  <si>
    <t>Назарова</t>
  </si>
  <si>
    <t>Марафон "День народного единства", Дистанция 1,15 км</t>
  </si>
  <si>
    <t>Демин</t>
  </si>
  <si>
    <t>Завьялова</t>
  </si>
  <si>
    <t>Сенькина</t>
  </si>
  <si>
    <t>Ульяна</t>
  </si>
  <si>
    <t>Падун</t>
  </si>
  <si>
    <t>Лада</t>
  </si>
  <si>
    <t>Зимний марафон в Митино, Дистанция 21,1 км</t>
  </si>
  <si>
    <t>Щац</t>
  </si>
  <si>
    <t>Станислав</t>
  </si>
  <si>
    <t>вк</t>
  </si>
  <si>
    <t>Ранний старт</t>
  </si>
  <si>
    <t>Зимний марафон в Митино, Дистанция 10 км</t>
  </si>
  <si>
    <t>Домрачев</t>
  </si>
  <si>
    <t>Колесов</t>
  </si>
  <si>
    <t>Шендановин</t>
  </si>
  <si>
    <t>Князев</t>
  </si>
  <si>
    <t>Владислав</t>
  </si>
  <si>
    <t>Сарамбаев</t>
  </si>
  <si>
    <t>Респ. Марий Эл</t>
  </si>
  <si>
    <t>Парфенов</t>
  </si>
  <si>
    <t>Данил</t>
  </si>
  <si>
    <t>Митусов</t>
  </si>
  <si>
    <t>Бутусов</t>
  </si>
  <si>
    <t>Троицкий</t>
  </si>
  <si>
    <t>Ашихина</t>
  </si>
  <si>
    <t>Конькова</t>
  </si>
  <si>
    <t>Ж40-43</t>
  </si>
  <si>
    <t>Зимний марафон в Митино, Дистанция 5 км</t>
  </si>
  <si>
    <t>Устенко</t>
  </si>
  <si>
    <t>Федор</t>
  </si>
  <si>
    <t>Зубов</t>
  </si>
  <si>
    <t>Герасова</t>
  </si>
  <si>
    <t>Севостьянова</t>
  </si>
  <si>
    <t>Сапачева</t>
  </si>
  <si>
    <t>Зимний марафон в Митино, Дистанция 1 км</t>
  </si>
  <si>
    <t>Машенцева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</si>
</sst>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.mm\.yyyy"/>
    <numFmt numFmtId="165" formatCode="[hh]:mm:ss"/>
    <numFmt numFmtId="166" formatCode="[mm]:ss"/>
  </numFmts>
  <fonts count="9">
    <font>
      <sz val="11.0"/>
      <color theme="1"/>
      <name val="Calibri"/>
      <scheme val="minor"/>
    </font>
    <font>
      <b/>
      <i/>
      <sz val="10.0"/>
      <color rgb="FFFFFFFF"/>
      <name val="Arial"/>
    </font>
    <font/>
    <font>
      <sz val="11.0"/>
      <color theme="1"/>
      <name val="Calibri"/>
    </font>
    <font>
      <b/>
      <i/>
      <sz val="9.0"/>
      <color theme="0"/>
      <name val="Arial"/>
    </font>
    <font>
      <b/>
      <i/>
      <sz val="10.0"/>
      <color theme="0"/>
      <name val="Arial"/>
    </font>
    <font>
      <sz val="10.0"/>
      <color theme="1"/>
      <name val="Arial"/>
    </font>
    <font>
      <b/>
      <i/>
      <sz val="10.0"/>
      <color theme="1"/>
      <name val="Arial"/>
    </font>
    <font>
      <b/>
      <i/>
      <sz val="9.0"/>
      <color rgb="FFFFFF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C5E0B3"/>
        <bgColor rgb="FFC5E0B3"/>
      </patternFill>
    </fill>
    <fill>
      <patternFill patternType="solid">
        <fgColor rgb="FFBF9000"/>
        <bgColor rgb="FFBF9000"/>
      </patternFill>
    </fill>
    <fill>
      <patternFill patternType="solid">
        <fgColor rgb="FF757070"/>
        <bgColor rgb="FF757070"/>
      </patternFill>
    </fill>
    <fill>
      <patternFill patternType="solid">
        <fgColor rgb="FFC55A11"/>
        <bgColor rgb="FFC55A11"/>
      </patternFill>
    </fill>
    <fill>
      <patternFill patternType="solid">
        <fgColor rgb="FF00B0F0"/>
        <bgColor rgb="FF00B0F0"/>
      </patternFill>
    </fill>
    <fill>
      <patternFill patternType="solid">
        <fgColor rgb="FFDADADA"/>
        <bgColor rgb="FFDADADA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vertical="center"/>
    </xf>
    <xf borderId="1" fillId="3" fontId="4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ont="1">
      <alignment horizontal="center" vertical="center"/>
    </xf>
    <xf borderId="8" fillId="3" fontId="4" numFmtId="0" xfId="0" applyAlignment="1" applyBorder="1" applyFont="1">
      <alignment horizontal="center" vertical="center"/>
    </xf>
    <xf borderId="8" fillId="3" fontId="4" numFmtId="164" xfId="0" applyAlignment="1" applyBorder="1" applyFont="1" applyNumberFormat="1">
      <alignment horizontal="center" vertical="center"/>
    </xf>
    <xf borderId="1" fillId="4" fontId="5" numFmtId="0" xfId="0" applyAlignment="1" applyBorder="1" applyFill="1" applyFont="1">
      <alignment horizontal="center" vertical="center"/>
    </xf>
    <xf borderId="9" fillId="5" fontId="6" numFmtId="0" xfId="0" applyAlignment="1" applyBorder="1" applyFill="1" applyFont="1">
      <alignment horizontal="center" vertical="center"/>
    </xf>
    <xf borderId="9" fillId="5" fontId="6" numFmtId="0" xfId="0" applyAlignment="1" applyBorder="1" applyFont="1">
      <alignment horizontal="left" vertical="center"/>
    </xf>
    <xf borderId="9" fillId="5" fontId="6" numFmtId="164" xfId="0" applyAlignment="1" applyBorder="1" applyFont="1" applyNumberFormat="1">
      <alignment horizontal="center" vertical="center"/>
    </xf>
    <xf borderId="7" fillId="5" fontId="6" numFmtId="1" xfId="0" applyAlignment="1" applyBorder="1" applyFont="1" applyNumberFormat="1">
      <alignment horizontal="center" vertical="center"/>
    </xf>
    <xf borderId="7" fillId="5" fontId="7" numFmtId="165" xfId="0" applyAlignment="1" applyBorder="1" applyFont="1" applyNumberFormat="1">
      <alignment horizontal="center" vertical="center"/>
    </xf>
    <xf borderId="9" fillId="5" fontId="7" numFmtId="165" xfId="0" applyAlignment="1" applyBorder="1" applyFont="1" applyNumberFormat="1">
      <alignment horizontal="center" vertical="center"/>
    </xf>
    <xf borderId="9" fillId="5" fontId="7" numFmtId="166" xfId="0" applyAlignment="1" applyBorder="1" applyFont="1" applyNumberFormat="1">
      <alignment horizontal="center" vertical="center"/>
    </xf>
    <xf borderId="9" fillId="6" fontId="4" numFmtId="1" xfId="0" applyAlignment="1" applyBorder="1" applyFill="1" applyFont="1" applyNumberFormat="1">
      <alignment horizontal="center" vertical="center"/>
    </xf>
    <xf borderId="7" fillId="5" fontId="6" numFmtId="0" xfId="0" applyAlignment="1" applyBorder="1" applyFont="1">
      <alignment horizontal="center" vertical="center"/>
    </xf>
    <xf borderId="7" fillId="5" fontId="7" numFmtId="166" xfId="0" applyAlignment="1" applyBorder="1" applyFont="1" applyNumberFormat="1">
      <alignment horizontal="center" vertical="center"/>
    </xf>
    <xf borderId="9" fillId="7" fontId="4" numFmtId="1" xfId="0" applyAlignment="1" applyBorder="1" applyFill="1" applyFont="1" applyNumberFormat="1">
      <alignment horizontal="center" vertical="center"/>
    </xf>
    <xf borderId="9" fillId="8" fontId="4" numFmtId="1" xfId="0" applyAlignment="1" applyBorder="1" applyFill="1" applyFont="1" applyNumberFormat="1">
      <alignment horizontal="center" vertical="center"/>
    </xf>
    <xf borderId="9" fillId="5" fontId="7" numFmtId="49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9" fillId="9" fontId="7" numFmtId="49" xfId="0" applyAlignment="1" applyBorder="1" applyFill="1" applyFont="1" applyNumberFormat="1">
      <alignment horizontal="center" vertical="center"/>
    </xf>
    <xf borderId="9" fillId="5" fontId="7" numFmtId="0" xfId="0" applyAlignment="1" applyBorder="1" applyFont="1">
      <alignment horizontal="center" vertical="center"/>
    </xf>
    <xf borderId="9" fillId="5" fontId="6" numFmtId="49" xfId="0" applyAlignment="1" applyBorder="1" applyFont="1" applyNumberFormat="1">
      <alignment horizontal="left"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/>
    </xf>
    <xf borderId="1" fillId="4" fontId="1" numFmtId="0" xfId="0" applyAlignment="1" applyBorder="1" applyFont="1">
      <alignment horizontal="center" vertical="center"/>
    </xf>
    <xf borderId="2" fillId="0" fontId="3" numFmtId="0" xfId="0" applyAlignment="1" applyBorder="1" applyFont="1">
      <alignment vertical="center"/>
    </xf>
    <xf borderId="10" fillId="3" fontId="8" numFmtId="0" xfId="0" applyAlignment="1" applyBorder="1" applyFont="1">
      <alignment horizontal="center" vertical="center"/>
    </xf>
    <xf borderId="11" fillId="3" fontId="8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3" fontId="8" numFmtId="0" xfId="0" applyAlignment="1" applyBorder="1" applyFont="1">
      <alignment horizontal="center" vertical="center"/>
    </xf>
    <xf borderId="15" fillId="3" fontId="8" numFmtId="0" xfId="0" applyAlignment="1" applyBorder="1" applyFont="1">
      <alignment horizontal="center" vertical="center"/>
    </xf>
    <xf borderId="15" fillId="3" fontId="8" numFmtId="164" xfId="0" applyAlignment="1" applyBorder="1" applyFont="1" applyNumberFormat="1">
      <alignment horizontal="center" vertical="center"/>
    </xf>
    <xf borderId="16" fillId="0" fontId="2" numFmtId="0" xfId="0" applyBorder="1" applyFont="1"/>
    <xf borderId="9" fillId="10" fontId="6" numFmtId="0" xfId="0" applyAlignment="1" applyBorder="1" applyFill="1" applyFont="1">
      <alignment horizontal="center" vertical="center"/>
    </xf>
    <xf borderId="9" fillId="10" fontId="6" numFmtId="0" xfId="0" applyAlignment="1" applyBorder="1" applyFont="1">
      <alignment horizontal="left" vertical="center"/>
    </xf>
    <xf borderId="9" fillId="10" fontId="6" numFmtId="164" xfId="0" applyAlignment="1" applyBorder="1" applyFont="1" applyNumberFormat="1">
      <alignment horizontal="center" vertical="center"/>
    </xf>
    <xf borderId="7" fillId="10" fontId="6" numFmtId="1" xfId="0" applyAlignment="1" applyBorder="1" applyFont="1" applyNumberFormat="1">
      <alignment horizontal="center" vertical="center"/>
    </xf>
    <xf borderId="7" fillId="10" fontId="7" numFmtId="165" xfId="0" applyAlignment="1" applyBorder="1" applyFont="1" applyNumberFormat="1">
      <alignment horizontal="center" vertical="center"/>
    </xf>
    <xf borderId="9" fillId="10" fontId="7" numFmtId="165" xfId="0" applyAlignment="1" applyBorder="1" applyFont="1" applyNumberFormat="1">
      <alignment horizontal="center" vertical="center"/>
    </xf>
    <xf borderId="9" fillId="10" fontId="7" numFmtId="166" xfId="0" applyAlignment="1" applyBorder="1" applyFont="1" applyNumberFormat="1">
      <alignment horizontal="center" vertical="center"/>
    </xf>
    <xf borderId="9" fillId="10" fontId="7" numFmtId="49" xfId="0" applyAlignment="1" applyBorder="1" applyFont="1" applyNumberFormat="1">
      <alignment horizontal="center" vertical="center"/>
    </xf>
    <xf borderId="4" fillId="3" fontId="8" numFmtId="0" xfId="0" applyAlignment="1" applyBorder="1" applyFont="1">
      <alignment horizontal="center" vertical="center"/>
    </xf>
    <xf borderId="1" fillId="3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66"/>
    <pageSetUpPr fitToPage="1"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16</v>
      </c>
      <c r="C5" s="14" t="s">
        <v>17</v>
      </c>
      <c r="D5" s="15">
        <v>29779.0</v>
      </c>
      <c r="E5" s="16">
        <f t="shared" ref="E5:E15" si="1">DATEDIF(D5,"14.02.2023","y")</f>
        <v>41</v>
      </c>
      <c r="F5" s="13" t="s">
        <v>18</v>
      </c>
      <c r="G5" s="14" t="s">
        <v>19</v>
      </c>
      <c r="H5" s="13">
        <v>112.0</v>
      </c>
      <c r="I5" s="17">
        <v>0.03458333333333341</v>
      </c>
      <c r="J5" s="18">
        <f t="shared" ref="J5:J15" si="2">I5-$I$5</f>
        <v>0</v>
      </c>
      <c r="K5" s="19">
        <f t="shared" ref="K5:K15" si="3">I5/10</f>
        <v>0.003458333333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21</v>
      </c>
      <c r="C6" s="14" t="s">
        <v>22</v>
      </c>
      <c r="D6" s="15">
        <v>30572.0</v>
      </c>
      <c r="E6" s="16">
        <f t="shared" si="1"/>
        <v>39</v>
      </c>
      <c r="F6" s="21" t="s">
        <v>23</v>
      </c>
      <c r="G6" s="14" t="s">
        <v>19</v>
      </c>
      <c r="H6" s="13">
        <v>116.0</v>
      </c>
      <c r="I6" s="17">
        <v>0.035208333333333286</v>
      </c>
      <c r="J6" s="17">
        <f t="shared" si="2"/>
        <v>0.000625</v>
      </c>
      <c r="K6" s="22">
        <f t="shared" si="3"/>
        <v>0.003520833333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25</v>
      </c>
      <c r="C7" s="14" t="s">
        <v>26</v>
      </c>
      <c r="D7" s="15">
        <v>33510.0</v>
      </c>
      <c r="E7" s="16">
        <f t="shared" si="1"/>
        <v>31</v>
      </c>
      <c r="F7" s="21" t="s">
        <v>27</v>
      </c>
      <c r="G7" s="14" t="s">
        <v>28</v>
      </c>
      <c r="H7" s="13">
        <v>103.0</v>
      </c>
      <c r="I7" s="17">
        <v>0.03532407407407412</v>
      </c>
      <c r="J7" s="17">
        <f t="shared" si="2"/>
        <v>0.0007407407407</v>
      </c>
      <c r="K7" s="22">
        <f t="shared" si="3"/>
        <v>0.003532407407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3">
        <v>4.0</v>
      </c>
      <c r="B8" s="14" t="s">
        <v>30</v>
      </c>
      <c r="C8" s="14" t="s">
        <v>31</v>
      </c>
      <c r="D8" s="15">
        <v>31105.0</v>
      </c>
      <c r="E8" s="16">
        <f t="shared" si="1"/>
        <v>37</v>
      </c>
      <c r="F8" s="21" t="s">
        <v>23</v>
      </c>
      <c r="G8" s="14" t="s">
        <v>19</v>
      </c>
      <c r="H8" s="13">
        <v>111.0</v>
      </c>
      <c r="I8" s="17">
        <v>0.03560185185185185</v>
      </c>
      <c r="J8" s="17">
        <f t="shared" si="2"/>
        <v>0.001018518519</v>
      </c>
      <c r="K8" s="22">
        <f t="shared" si="3"/>
        <v>0.003560185185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3">
        <v>5.0</v>
      </c>
      <c r="B9" s="14" t="s">
        <v>32</v>
      </c>
      <c r="C9" s="14" t="s">
        <v>17</v>
      </c>
      <c r="D9" s="15">
        <v>31506.0</v>
      </c>
      <c r="E9" s="16">
        <f t="shared" si="1"/>
        <v>36</v>
      </c>
      <c r="F9" s="21" t="s">
        <v>23</v>
      </c>
      <c r="G9" s="14" t="s">
        <v>19</v>
      </c>
      <c r="H9" s="13">
        <v>117.0</v>
      </c>
      <c r="I9" s="17">
        <v>0.035694444444444584</v>
      </c>
      <c r="J9" s="17">
        <f t="shared" si="2"/>
        <v>0.001111111111</v>
      </c>
      <c r="K9" s="22">
        <f t="shared" si="3"/>
        <v>0.003569444444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3">
        <v>6.0</v>
      </c>
      <c r="B10" s="14" t="s">
        <v>33</v>
      </c>
      <c r="C10" s="14" t="s">
        <v>26</v>
      </c>
      <c r="D10" s="15">
        <v>31672.0</v>
      </c>
      <c r="E10" s="16">
        <f t="shared" si="1"/>
        <v>36</v>
      </c>
      <c r="F10" s="21" t="s">
        <v>23</v>
      </c>
      <c r="G10" s="14" t="s">
        <v>19</v>
      </c>
      <c r="H10" s="13">
        <v>121.0</v>
      </c>
      <c r="I10" s="17">
        <v>0.03570601851851851</v>
      </c>
      <c r="J10" s="17">
        <f t="shared" si="2"/>
        <v>0.001122685185</v>
      </c>
      <c r="K10" s="22">
        <f t="shared" si="3"/>
        <v>0.003570601852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3">
        <v>7.0</v>
      </c>
      <c r="B11" s="14" t="s">
        <v>34</v>
      </c>
      <c r="C11" s="14" t="s">
        <v>26</v>
      </c>
      <c r="D11" s="15">
        <v>31750.0</v>
      </c>
      <c r="E11" s="16">
        <f t="shared" si="1"/>
        <v>36</v>
      </c>
      <c r="F11" s="21" t="s">
        <v>23</v>
      </c>
      <c r="G11" s="14" t="s">
        <v>19</v>
      </c>
      <c r="H11" s="13">
        <v>110.0</v>
      </c>
      <c r="I11" s="17">
        <v>0.03721064814814812</v>
      </c>
      <c r="J11" s="17">
        <f t="shared" si="2"/>
        <v>0.002627314815</v>
      </c>
      <c r="K11" s="22">
        <f t="shared" si="3"/>
        <v>0.003721064815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3">
        <v>8.0</v>
      </c>
      <c r="B12" s="14" t="s">
        <v>35</v>
      </c>
      <c r="C12" s="14" t="s">
        <v>26</v>
      </c>
      <c r="D12" s="15">
        <v>34137.0</v>
      </c>
      <c r="E12" s="16">
        <f t="shared" si="1"/>
        <v>29</v>
      </c>
      <c r="F12" s="21" t="s">
        <v>27</v>
      </c>
      <c r="G12" s="14" t="s">
        <v>36</v>
      </c>
      <c r="H12" s="13">
        <v>113.0</v>
      </c>
      <c r="I12" s="17">
        <v>0.038599537037037</v>
      </c>
      <c r="J12" s="17">
        <f t="shared" si="2"/>
        <v>0.004016203704</v>
      </c>
      <c r="K12" s="22">
        <f t="shared" si="3"/>
        <v>0.003859953704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3">
        <v>9.0</v>
      </c>
      <c r="B13" s="14" t="s">
        <v>37</v>
      </c>
      <c r="C13" s="14" t="s">
        <v>38</v>
      </c>
      <c r="D13" s="15">
        <v>31681.0</v>
      </c>
      <c r="E13" s="16">
        <f t="shared" si="1"/>
        <v>36</v>
      </c>
      <c r="F13" s="21" t="s">
        <v>23</v>
      </c>
      <c r="G13" s="14" t="s">
        <v>28</v>
      </c>
      <c r="H13" s="13">
        <v>124.0</v>
      </c>
      <c r="I13" s="17">
        <v>0.03924768518518518</v>
      </c>
      <c r="J13" s="17">
        <f t="shared" si="2"/>
        <v>0.004664351852</v>
      </c>
      <c r="K13" s="22">
        <f t="shared" si="3"/>
        <v>0.003924768519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3">
        <v>10.0</v>
      </c>
      <c r="B14" s="14" t="s">
        <v>39</v>
      </c>
      <c r="C14" s="14" t="s">
        <v>40</v>
      </c>
      <c r="D14" s="15">
        <v>28192.0</v>
      </c>
      <c r="E14" s="16">
        <f t="shared" si="1"/>
        <v>45</v>
      </c>
      <c r="F14" s="21" t="s">
        <v>41</v>
      </c>
      <c r="G14" s="14" t="s">
        <v>42</v>
      </c>
      <c r="H14" s="13">
        <v>104.0</v>
      </c>
      <c r="I14" s="17">
        <v>0.0396643518518518</v>
      </c>
      <c r="J14" s="17">
        <f t="shared" si="2"/>
        <v>0.005081018519</v>
      </c>
      <c r="K14" s="22">
        <f t="shared" si="3"/>
        <v>0.003966435185</v>
      </c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3">
        <v>11.0</v>
      </c>
      <c r="B15" s="14" t="s">
        <v>43</v>
      </c>
      <c r="C15" s="14" t="s">
        <v>44</v>
      </c>
      <c r="D15" s="15">
        <v>34152.0</v>
      </c>
      <c r="E15" s="16">
        <f t="shared" si="1"/>
        <v>29</v>
      </c>
      <c r="F15" s="21" t="s">
        <v>27</v>
      </c>
      <c r="G15" s="14" t="s">
        <v>19</v>
      </c>
      <c r="H15" s="13">
        <v>118.0</v>
      </c>
      <c r="I15" s="17">
        <v>0.04543981481481474</v>
      </c>
      <c r="J15" s="17">
        <f t="shared" si="2"/>
        <v>0.01085648148</v>
      </c>
      <c r="K15" s="22">
        <f t="shared" si="3"/>
        <v>0.004543981481</v>
      </c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2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3">
        <v>1.0</v>
      </c>
      <c r="B17" s="14" t="s">
        <v>46</v>
      </c>
      <c r="C17" s="14" t="s">
        <v>47</v>
      </c>
      <c r="D17" s="15">
        <v>36193.0</v>
      </c>
      <c r="E17" s="16">
        <f t="shared" ref="E17:E26" si="4">DATEDIF(D17,"14.02.2023","y")</f>
        <v>24</v>
      </c>
      <c r="F17" s="13" t="s">
        <v>48</v>
      </c>
      <c r="G17" s="14" t="s">
        <v>28</v>
      </c>
      <c r="H17" s="13">
        <v>119.0</v>
      </c>
      <c r="I17" s="17">
        <v>0.03531249999999997</v>
      </c>
      <c r="J17" s="18">
        <f t="shared" ref="J17:J26" si="5">I17-$I$17</f>
        <v>0</v>
      </c>
      <c r="K17" s="19">
        <f t="shared" ref="K17:K26" si="6">I17/10</f>
        <v>0.00353125</v>
      </c>
      <c r="L17" s="20" t="s">
        <v>20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3">
        <v>2.0</v>
      </c>
      <c r="B18" s="14" t="s">
        <v>49</v>
      </c>
      <c r="C18" s="14" t="s">
        <v>50</v>
      </c>
      <c r="D18" s="15">
        <v>29690.0</v>
      </c>
      <c r="E18" s="16">
        <f t="shared" si="4"/>
        <v>41</v>
      </c>
      <c r="F18" s="13" t="s">
        <v>51</v>
      </c>
      <c r="G18" s="14" t="s">
        <v>19</v>
      </c>
      <c r="H18" s="13">
        <v>123.0</v>
      </c>
      <c r="I18" s="17">
        <v>0.03737268518518533</v>
      </c>
      <c r="J18" s="18">
        <f t="shared" si="5"/>
        <v>0.002060185185</v>
      </c>
      <c r="K18" s="19">
        <f t="shared" si="6"/>
        <v>0.003737268519</v>
      </c>
      <c r="L18" s="23" t="s">
        <v>24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3">
        <v>3.0</v>
      </c>
      <c r="B19" s="14" t="s">
        <v>52</v>
      </c>
      <c r="C19" s="14" t="s">
        <v>53</v>
      </c>
      <c r="D19" s="15">
        <v>32672.0</v>
      </c>
      <c r="E19" s="16">
        <f t="shared" si="4"/>
        <v>33</v>
      </c>
      <c r="F19" s="13" t="s">
        <v>48</v>
      </c>
      <c r="G19" s="14" t="s">
        <v>19</v>
      </c>
      <c r="H19" s="13">
        <v>115.0</v>
      </c>
      <c r="I19" s="17">
        <v>0.03873842592592591</v>
      </c>
      <c r="J19" s="18">
        <f t="shared" si="5"/>
        <v>0.003425925926</v>
      </c>
      <c r="K19" s="19">
        <f t="shared" si="6"/>
        <v>0.003873842593</v>
      </c>
      <c r="L19" s="24" t="s">
        <v>29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3">
        <v>4.0</v>
      </c>
      <c r="B20" s="14" t="s">
        <v>54</v>
      </c>
      <c r="C20" s="14" t="s">
        <v>47</v>
      </c>
      <c r="D20" s="15">
        <v>33467.0</v>
      </c>
      <c r="E20" s="16">
        <f t="shared" si="4"/>
        <v>31</v>
      </c>
      <c r="F20" s="13" t="s">
        <v>48</v>
      </c>
      <c r="G20" s="14" t="s">
        <v>19</v>
      </c>
      <c r="H20" s="13">
        <v>108.0</v>
      </c>
      <c r="I20" s="17">
        <v>0.040428240740740806</v>
      </c>
      <c r="J20" s="18">
        <f t="shared" si="5"/>
        <v>0.005115740741</v>
      </c>
      <c r="K20" s="19">
        <f t="shared" si="6"/>
        <v>0.004042824074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5.0</v>
      </c>
      <c r="B21" s="14" t="s">
        <v>55</v>
      </c>
      <c r="C21" s="14" t="s">
        <v>56</v>
      </c>
      <c r="D21" s="15">
        <v>27982.0</v>
      </c>
      <c r="E21" s="16">
        <f t="shared" si="4"/>
        <v>46</v>
      </c>
      <c r="F21" s="13" t="s">
        <v>57</v>
      </c>
      <c r="G21" s="14" t="s">
        <v>28</v>
      </c>
      <c r="H21" s="13">
        <v>114.0</v>
      </c>
      <c r="I21" s="17">
        <v>0.043460648148148096</v>
      </c>
      <c r="J21" s="18">
        <f t="shared" si="5"/>
        <v>0.008148148148</v>
      </c>
      <c r="K21" s="19">
        <f t="shared" si="6"/>
        <v>0.004346064815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6.0</v>
      </c>
      <c r="B22" s="14" t="s">
        <v>58</v>
      </c>
      <c r="C22" s="14" t="s">
        <v>59</v>
      </c>
      <c r="D22" s="15">
        <v>26347.0</v>
      </c>
      <c r="E22" s="16">
        <f t="shared" si="4"/>
        <v>50</v>
      </c>
      <c r="F22" s="13" t="s">
        <v>60</v>
      </c>
      <c r="G22" s="14" t="s">
        <v>19</v>
      </c>
      <c r="H22" s="13">
        <v>109.0</v>
      </c>
      <c r="I22" s="17">
        <v>0.04877314814814815</v>
      </c>
      <c r="J22" s="18">
        <f t="shared" si="5"/>
        <v>0.01346064815</v>
      </c>
      <c r="K22" s="19">
        <f t="shared" si="6"/>
        <v>0.004877314815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>
        <v>7.0</v>
      </c>
      <c r="B23" s="14" t="s">
        <v>61</v>
      </c>
      <c r="C23" s="14" t="s">
        <v>62</v>
      </c>
      <c r="D23" s="15">
        <v>32895.0</v>
      </c>
      <c r="E23" s="16">
        <f t="shared" si="4"/>
        <v>33</v>
      </c>
      <c r="F23" s="13" t="s">
        <v>48</v>
      </c>
      <c r="G23" s="14" t="s">
        <v>19</v>
      </c>
      <c r="H23" s="13">
        <v>107.0</v>
      </c>
      <c r="I23" s="17">
        <v>0.04879629629629634</v>
      </c>
      <c r="J23" s="18">
        <f t="shared" si="5"/>
        <v>0.0134837963</v>
      </c>
      <c r="K23" s="19">
        <f t="shared" si="6"/>
        <v>0.00487962963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8.0</v>
      </c>
      <c r="B24" s="14" t="s">
        <v>63</v>
      </c>
      <c r="C24" s="14" t="s">
        <v>64</v>
      </c>
      <c r="D24" s="15">
        <v>33869.0</v>
      </c>
      <c r="E24" s="16">
        <f t="shared" si="4"/>
        <v>30</v>
      </c>
      <c r="F24" s="13" t="s">
        <v>48</v>
      </c>
      <c r="G24" s="14" t="s">
        <v>19</v>
      </c>
      <c r="H24" s="13">
        <v>106.0</v>
      </c>
      <c r="I24" s="17">
        <v>0.049849537037037095</v>
      </c>
      <c r="J24" s="18">
        <f t="shared" si="5"/>
        <v>0.01453703704</v>
      </c>
      <c r="K24" s="19">
        <f t="shared" si="6"/>
        <v>0.004984953704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9.0</v>
      </c>
      <c r="B25" s="14" t="s">
        <v>65</v>
      </c>
      <c r="C25" s="14" t="s">
        <v>66</v>
      </c>
      <c r="D25" s="15">
        <v>30346.0</v>
      </c>
      <c r="E25" s="16">
        <f t="shared" si="4"/>
        <v>40</v>
      </c>
      <c r="F25" s="13" t="s">
        <v>51</v>
      </c>
      <c r="G25" s="14" t="s">
        <v>19</v>
      </c>
      <c r="H25" s="13">
        <v>101.0</v>
      </c>
      <c r="I25" s="17">
        <v>0.049861111111111245</v>
      </c>
      <c r="J25" s="18">
        <f t="shared" si="5"/>
        <v>0.01454861111</v>
      </c>
      <c r="K25" s="19">
        <f t="shared" si="6"/>
        <v>0.004986111111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10.0</v>
      </c>
      <c r="B26" s="14" t="s">
        <v>67</v>
      </c>
      <c r="C26" s="14" t="s">
        <v>68</v>
      </c>
      <c r="D26" s="15">
        <v>31672.0</v>
      </c>
      <c r="E26" s="16">
        <f t="shared" si="4"/>
        <v>36</v>
      </c>
      <c r="F26" s="13" t="s">
        <v>69</v>
      </c>
      <c r="G26" s="14" t="s">
        <v>19</v>
      </c>
      <c r="H26" s="13">
        <v>120.0</v>
      </c>
      <c r="I26" s="17">
        <v>0.05587962962962967</v>
      </c>
      <c r="J26" s="18">
        <f t="shared" si="5"/>
        <v>0.02056712963</v>
      </c>
      <c r="K26" s="19">
        <f t="shared" si="6"/>
        <v>0.005587962963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" t="s">
        <v>70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" t="s">
        <v>1</v>
      </c>
      <c r="B29" s="6" t="s">
        <v>2</v>
      </c>
      <c r="C29" s="2"/>
      <c r="D29" s="2"/>
      <c r="E29" s="2"/>
      <c r="F29" s="2"/>
      <c r="G29" s="3"/>
      <c r="H29" s="5" t="s">
        <v>3</v>
      </c>
      <c r="I29" s="6" t="s">
        <v>4</v>
      </c>
      <c r="J29" s="2"/>
      <c r="K29" s="7"/>
      <c r="L29" s="5" t="s">
        <v>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8"/>
      <c r="B30" s="9" t="s">
        <v>6</v>
      </c>
      <c r="C30" s="10" t="s">
        <v>7</v>
      </c>
      <c r="D30" s="11" t="s">
        <v>8</v>
      </c>
      <c r="E30" s="10" t="s">
        <v>9</v>
      </c>
      <c r="F30" s="10" t="s">
        <v>10</v>
      </c>
      <c r="G30" s="9" t="s">
        <v>11</v>
      </c>
      <c r="H30" s="8"/>
      <c r="I30" s="9" t="s">
        <v>12</v>
      </c>
      <c r="J30" s="9" t="s">
        <v>13</v>
      </c>
      <c r="K30" s="9" t="s">
        <v>14</v>
      </c>
      <c r="L30" s="8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3">
        <v>1.0</v>
      </c>
      <c r="B32" s="14" t="s">
        <v>71</v>
      </c>
      <c r="C32" s="14" t="s">
        <v>22</v>
      </c>
      <c r="D32" s="15">
        <v>27242.0</v>
      </c>
      <c r="E32" s="16">
        <f t="shared" ref="E32:E43" si="7">DATEDIF(D32,"14.02.2023","y")</f>
        <v>48</v>
      </c>
      <c r="F32" s="13" t="s">
        <v>41</v>
      </c>
      <c r="G32" s="14" t="s">
        <v>28</v>
      </c>
      <c r="H32" s="13">
        <v>12.0</v>
      </c>
      <c r="I32" s="17">
        <v>0.015972222222222165</v>
      </c>
      <c r="J32" s="18">
        <f t="shared" ref="J32:J43" si="8">I32-$I$32</f>
        <v>0</v>
      </c>
      <c r="K32" s="19">
        <f t="shared" ref="K32:K43" si="9">I32/5</f>
        <v>0.003194444444</v>
      </c>
      <c r="L32" s="20" t="s">
        <v>20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2.0</v>
      </c>
      <c r="B33" s="14" t="s">
        <v>71</v>
      </c>
      <c r="C33" s="14" t="s">
        <v>72</v>
      </c>
      <c r="D33" s="15">
        <v>34681.0</v>
      </c>
      <c r="E33" s="16">
        <f t="shared" si="7"/>
        <v>28</v>
      </c>
      <c r="F33" s="13" t="s">
        <v>27</v>
      </c>
      <c r="G33" s="14" t="s">
        <v>28</v>
      </c>
      <c r="H33" s="13">
        <v>13.0</v>
      </c>
      <c r="I33" s="17">
        <v>0.016701388888888946</v>
      </c>
      <c r="J33" s="18">
        <f t="shared" si="8"/>
        <v>0.0007291666667</v>
      </c>
      <c r="K33" s="19">
        <f t="shared" si="9"/>
        <v>0.003340277778</v>
      </c>
      <c r="L33" s="23" t="s">
        <v>24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3.0</v>
      </c>
      <c r="B34" s="14" t="s">
        <v>73</v>
      </c>
      <c r="C34" s="14" t="s">
        <v>74</v>
      </c>
      <c r="D34" s="15">
        <v>25190.0</v>
      </c>
      <c r="E34" s="16">
        <f t="shared" si="7"/>
        <v>54</v>
      </c>
      <c r="F34" s="13" t="s">
        <v>75</v>
      </c>
      <c r="G34" s="14" t="s">
        <v>19</v>
      </c>
      <c r="H34" s="13">
        <v>5.0</v>
      </c>
      <c r="I34" s="17">
        <v>0.01752314814814815</v>
      </c>
      <c r="J34" s="18">
        <f t="shared" si="8"/>
        <v>0.001550925926</v>
      </c>
      <c r="K34" s="19">
        <f t="shared" si="9"/>
        <v>0.00350462963</v>
      </c>
      <c r="L34" s="24" t="s">
        <v>29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4.0</v>
      </c>
      <c r="B35" s="14" t="s">
        <v>76</v>
      </c>
      <c r="C35" s="14" t="s">
        <v>77</v>
      </c>
      <c r="D35" s="15">
        <v>30061.0</v>
      </c>
      <c r="E35" s="16">
        <f t="shared" si="7"/>
        <v>40</v>
      </c>
      <c r="F35" s="13" t="s">
        <v>18</v>
      </c>
      <c r="G35" s="14" t="s">
        <v>19</v>
      </c>
      <c r="H35" s="13">
        <v>4.0</v>
      </c>
      <c r="I35" s="17">
        <v>0.017881944444444464</v>
      </c>
      <c r="J35" s="18">
        <f t="shared" si="8"/>
        <v>0.001909722222</v>
      </c>
      <c r="K35" s="19">
        <f t="shared" si="9"/>
        <v>0.003576388889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5.0</v>
      </c>
      <c r="B36" s="14" t="s">
        <v>78</v>
      </c>
      <c r="C36" s="14" t="s">
        <v>22</v>
      </c>
      <c r="D36" s="15">
        <v>29641.0</v>
      </c>
      <c r="E36" s="16">
        <f t="shared" si="7"/>
        <v>41</v>
      </c>
      <c r="F36" s="13" t="s">
        <v>18</v>
      </c>
      <c r="G36" s="14" t="s">
        <v>28</v>
      </c>
      <c r="H36" s="13">
        <v>17.0</v>
      </c>
      <c r="I36" s="17">
        <v>0.01809027777777783</v>
      </c>
      <c r="J36" s="18">
        <f t="shared" si="8"/>
        <v>0.002118055556</v>
      </c>
      <c r="K36" s="19">
        <f t="shared" si="9"/>
        <v>0.003618055556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6.0</v>
      </c>
      <c r="B37" s="14" t="s">
        <v>79</v>
      </c>
      <c r="C37" s="14" t="s">
        <v>38</v>
      </c>
      <c r="D37" s="15">
        <v>32320.0</v>
      </c>
      <c r="E37" s="16">
        <f t="shared" si="7"/>
        <v>34</v>
      </c>
      <c r="F37" s="13" t="s">
        <v>27</v>
      </c>
      <c r="G37" s="14" t="s">
        <v>28</v>
      </c>
      <c r="H37" s="13">
        <v>7.0</v>
      </c>
      <c r="I37" s="17">
        <v>0.02013888888888893</v>
      </c>
      <c r="J37" s="18">
        <f t="shared" si="8"/>
        <v>0.004166666667</v>
      </c>
      <c r="K37" s="19">
        <f t="shared" si="9"/>
        <v>0.004027777778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7.0</v>
      </c>
      <c r="B38" s="14" t="s">
        <v>80</v>
      </c>
      <c r="C38" s="14" t="s">
        <v>22</v>
      </c>
      <c r="D38" s="15">
        <v>30023.0</v>
      </c>
      <c r="E38" s="16">
        <f t="shared" si="7"/>
        <v>40</v>
      </c>
      <c r="F38" s="13" t="s">
        <v>18</v>
      </c>
      <c r="G38" s="14" t="s">
        <v>19</v>
      </c>
      <c r="H38" s="13">
        <v>21.0</v>
      </c>
      <c r="I38" s="17">
        <v>0.020729166666666687</v>
      </c>
      <c r="J38" s="18">
        <f t="shared" si="8"/>
        <v>0.004756944444</v>
      </c>
      <c r="K38" s="19">
        <f t="shared" si="9"/>
        <v>0.004145833333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8.0</v>
      </c>
      <c r="B39" s="14" t="s">
        <v>81</v>
      </c>
      <c r="C39" s="14" t="s">
        <v>82</v>
      </c>
      <c r="D39" s="15">
        <v>29800.0</v>
      </c>
      <c r="E39" s="16">
        <f t="shared" si="7"/>
        <v>41</v>
      </c>
      <c r="F39" s="13" t="s">
        <v>18</v>
      </c>
      <c r="G39" s="14" t="s">
        <v>19</v>
      </c>
      <c r="H39" s="13">
        <v>8.0</v>
      </c>
      <c r="I39" s="17">
        <v>0.022361111111111054</v>
      </c>
      <c r="J39" s="18">
        <f t="shared" si="8"/>
        <v>0.006388888889</v>
      </c>
      <c r="K39" s="19">
        <f t="shared" si="9"/>
        <v>0.004472222222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9.0</v>
      </c>
      <c r="B40" s="14" t="s">
        <v>83</v>
      </c>
      <c r="C40" s="14" t="s">
        <v>22</v>
      </c>
      <c r="D40" s="15">
        <v>29799.0</v>
      </c>
      <c r="E40" s="16">
        <f t="shared" si="7"/>
        <v>41</v>
      </c>
      <c r="F40" s="13" t="s">
        <v>18</v>
      </c>
      <c r="G40" s="14" t="s">
        <v>28</v>
      </c>
      <c r="H40" s="13">
        <v>20.0</v>
      </c>
      <c r="I40" s="17">
        <v>0.024953703703703756</v>
      </c>
      <c r="J40" s="18">
        <f t="shared" si="8"/>
        <v>0.008981481481</v>
      </c>
      <c r="K40" s="19">
        <f t="shared" si="9"/>
        <v>0.004990740741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10.0</v>
      </c>
      <c r="B41" s="14" t="s">
        <v>84</v>
      </c>
      <c r="C41" s="14" t="s">
        <v>74</v>
      </c>
      <c r="D41" s="15">
        <v>31563.0</v>
      </c>
      <c r="E41" s="16">
        <f t="shared" si="7"/>
        <v>36</v>
      </c>
      <c r="F41" s="13" t="s">
        <v>23</v>
      </c>
      <c r="G41" s="14" t="s">
        <v>19</v>
      </c>
      <c r="H41" s="13">
        <v>10.0</v>
      </c>
      <c r="I41" s="17">
        <v>0.02503472222222225</v>
      </c>
      <c r="J41" s="18">
        <f t="shared" si="8"/>
        <v>0.0090625</v>
      </c>
      <c r="K41" s="19">
        <f t="shared" si="9"/>
        <v>0.005006944444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11.0</v>
      </c>
      <c r="B42" s="14" t="s">
        <v>85</v>
      </c>
      <c r="C42" s="14" t="s">
        <v>38</v>
      </c>
      <c r="D42" s="15">
        <v>32495.0</v>
      </c>
      <c r="E42" s="16">
        <f t="shared" si="7"/>
        <v>34</v>
      </c>
      <c r="F42" s="13" t="s">
        <v>27</v>
      </c>
      <c r="G42" s="14" t="s">
        <v>19</v>
      </c>
      <c r="H42" s="13">
        <v>102.0</v>
      </c>
      <c r="I42" s="17">
        <v>0.025289351851851882</v>
      </c>
      <c r="J42" s="18">
        <f t="shared" si="8"/>
        <v>0.00931712963</v>
      </c>
      <c r="K42" s="19">
        <f t="shared" si="9"/>
        <v>0.00505787037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3">
        <v>12.0</v>
      </c>
      <c r="B43" s="14" t="s">
        <v>86</v>
      </c>
      <c r="C43" s="14" t="s">
        <v>87</v>
      </c>
      <c r="D43" s="15">
        <v>30372.0</v>
      </c>
      <c r="E43" s="16">
        <f t="shared" si="7"/>
        <v>39</v>
      </c>
      <c r="F43" s="13" t="s">
        <v>23</v>
      </c>
      <c r="G43" s="14" t="s">
        <v>19</v>
      </c>
      <c r="H43" s="13">
        <v>1.0</v>
      </c>
      <c r="I43" s="17">
        <v>0.031493055555555705</v>
      </c>
      <c r="J43" s="18">
        <f t="shared" si="8"/>
        <v>0.01552083333</v>
      </c>
      <c r="K43" s="19">
        <f t="shared" si="9"/>
        <v>0.006298611111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2" t="s">
        <v>45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3">
        <v>1.0</v>
      </c>
      <c r="B45" s="14" t="s">
        <v>88</v>
      </c>
      <c r="C45" s="14" t="s">
        <v>66</v>
      </c>
      <c r="D45" s="15">
        <v>29696.0</v>
      </c>
      <c r="E45" s="16">
        <f t="shared" ref="E45:E51" si="10">DATEDIF(D45,"29.01.2023","y")</f>
        <v>41</v>
      </c>
      <c r="F45" s="13" t="s">
        <v>51</v>
      </c>
      <c r="G45" s="14" t="s">
        <v>28</v>
      </c>
      <c r="H45" s="13">
        <v>18.0</v>
      </c>
      <c r="I45" s="17">
        <v>0.01938657407407418</v>
      </c>
      <c r="J45" s="17">
        <f t="shared" ref="J45:J51" si="11">I45-$I$45</f>
        <v>0</v>
      </c>
      <c r="K45" s="22">
        <f t="shared" ref="K45:K51" si="12">I45/5</f>
        <v>0.003877314815</v>
      </c>
      <c r="L45" s="20" t="s">
        <v>20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2.0</v>
      </c>
      <c r="B46" s="14" t="s">
        <v>89</v>
      </c>
      <c r="C46" s="14" t="s">
        <v>90</v>
      </c>
      <c r="D46" s="15">
        <v>30455.0</v>
      </c>
      <c r="E46" s="16">
        <f t="shared" si="10"/>
        <v>39</v>
      </c>
      <c r="F46" s="13" t="s">
        <v>69</v>
      </c>
      <c r="G46" s="14" t="s">
        <v>19</v>
      </c>
      <c r="H46" s="13">
        <v>6.0</v>
      </c>
      <c r="I46" s="17">
        <v>0.022222222222222365</v>
      </c>
      <c r="J46" s="17">
        <f t="shared" si="11"/>
        <v>0.002835648148</v>
      </c>
      <c r="K46" s="22">
        <f t="shared" si="12"/>
        <v>0.004444444444</v>
      </c>
      <c r="L46" s="23" t="s">
        <v>24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3">
        <v>3.0</v>
      </c>
      <c r="B47" s="14" t="s">
        <v>91</v>
      </c>
      <c r="C47" s="14" t="s">
        <v>92</v>
      </c>
      <c r="D47" s="15">
        <v>31579.0</v>
      </c>
      <c r="E47" s="16">
        <f t="shared" si="10"/>
        <v>36</v>
      </c>
      <c r="F47" s="13" t="s">
        <v>69</v>
      </c>
      <c r="G47" s="14" t="s">
        <v>19</v>
      </c>
      <c r="H47" s="13">
        <v>11.0</v>
      </c>
      <c r="I47" s="17">
        <v>0.0250231481481481</v>
      </c>
      <c r="J47" s="17">
        <f t="shared" si="11"/>
        <v>0.005636574074</v>
      </c>
      <c r="K47" s="22">
        <f t="shared" si="12"/>
        <v>0.00500462963</v>
      </c>
      <c r="L47" s="24" t="s">
        <v>29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4.0</v>
      </c>
      <c r="B48" s="14" t="s">
        <v>93</v>
      </c>
      <c r="C48" s="14" t="s">
        <v>94</v>
      </c>
      <c r="D48" s="15">
        <v>32710.0</v>
      </c>
      <c r="E48" s="16">
        <f t="shared" si="10"/>
        <v>33</v>
      </c>
      <c r="F48" s="13" t="s">
        <v>48</v>
      </c>
      <c r="G48" s="14" t="s">
        <v>19</v>
      </c>
      <c r="H48" s="13">
        <v>14.0</v>
      </c>
      <c r="I48" s="17">
        <v>0.025231481481481577</v>
      </c>
      <c r="J48" s="18">
        <f t="shared" si="11"/>
        <v>0.005844907407</v>
      </c>
      <c r="K48" s="19">
        <f t="shared" si="12"/>
        <v>0.005046296296</v>
      </c>
      <c r="L48" s="2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5.0</v>
      </c>
      <c r="B49" s="14" t="s">
        <v>95</v>
      </c>
      <c r="C49" s="14" t="s">
        <v>96</v>
      </c>
      <c r="D49" s="15">
        <v>27882.0</v>
      </c>
      <c r="E49" s="16">
        <f t="shared" si="10"/>
        <v>46</v>
      </c>
      <c r="F49" s="13" t="s">
        <v>57</v>
      </c>
      <c r="G49" s="14" t="s">
        <v>19</v>
      </c>
      <c r="H49" s="13">
        <v>3.0</v>
      </c>
      <c r="I49" s="17">
        <v>0.026122685185185235</v>
      </c>
      <c r="J49" s="18">
        <f t="shared" si="11"/>
        <v>0.006736111111</v>
      </c>
      <c r="K49" s="19">
        <f t="shared" si="12"/>
        <v>0.005224537037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6.0</v>
      </c>
      <c r="B50" s="14" t="s">
        <v>97</v>
      </c>
      <c r="C50" s="14" t="s">
        <v>66</v>
      </c>
      <c r="D50" s="15">
        <v>32359.0</v>
      </c>
      <c r="E50" s="16">
        <f t="shared" si="10"/>
        <v>34</v>
      </c>
      <c r="F50" s="13" t="s">
        <v>48</v>
      </c>
      <c r="G50" s="14" t="s">
        <v>28</v>
      </c>
      <c r="H50" s="13">
        <v>9.0</v>
      </c>
      <c r="I50" s="17">
        <v>0.02751157407407412</v>
      </c>
      <c r="J50" s="18">
        <f t="shared" si="11"/>
        <v>0.008125</v>
      </c>
      <c r="K50" s="19">
        <f t="shared" si="12"/>
        <v>0.005502314815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7.0</v>
      </c>
      <c r="B51" s="14" t="s">
        <v>86</v>
      </c>
      <c r="C51" s="14" t="s">
        <v>98</v>
      </c>
      <c r="D51" s="15">
        <v>30593.0</v>
      </c>
      <c r="E51" s="16">
        <f t="shared" si="10"/>
        <v>39</v>
      </c>
      <c r="F51" s="13" t="s">
        <v>69</v>
      </c>
      <c r="G51" s="14" t="s">
        <v>19</v>
      </c>
      <c r="H51" s="13">
        <v>2.0</v>
      </c>
      <c r="I51" s="17">
        <v>0.03150462962962963</v>
      </c>
      <c r="J51" s="18">
        <f t="shared" si="11"/>
        <v>0.01211805556</v>
      </c>
      <c r="K51" s="19">
        <f t="shared" si="12"/>
        <v>0.006300925926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" t="s">
        <v>99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5" t="s">
        <v>3</v>
      </c>
      <c r="B54" s="6" t="s">
        <v>2</v>
      </c>
      <c r="C54" s="2"/>
      <c r="D54" s="2"/>
      <c r="E54" s="2"/>
      <c r="F54" s="2"/>
      <c r="G54" s="3"/>
      <c r="H54" s="5" t="s">
        <v>3</v>
      </c>
      <c r="I54" s="6" t="s">
        <v>4</v>
      </c>
      <c r="J54" s="2"/>
      <c r="K54" s="7"/>
      <c r="L54" s="5" t="s">
        <v>100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8"/>
      <c r="B55" s="9" t="s">
        <v>6</v>
      </c>
      <c r="C55" s="10" t="s">
        <v>7</v>
      </c>
      <c r="D55" s="11" t="s">
        <v>8</v>
      </c>
      <c r="E55" s="10" t="s">
        <v>9</v>
      </c>
      <c r="F55" s="10" t="s">
        <v>10</v>
      </c>
      <c r="G55" s="9" t="s">
        <v>11</v>
      </c>
      <c r="H55" s="8"/>
      <c r="I55" s="9" t="s">
        <v>12</v>
      </c>
      <c r="J55" s="9" t="s">
        <v>13</v>
      </c>
      <c r="K55" s="9" t="s">
        <v>14</v>
      </c>
      <c r="L55" s="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2" t="s">
        <v>15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3">
        <v>1.0</v>
      </c>
      <c r="B57" s="14" t="s">
        <v>101</v>
      </c>
      <c r="C57" s="14" t="s">
        <v>102</v>
      </c>
      <c r="D57" s="15">
        <v>30202.0</v>
      </c>
      <c r="E57" s="16">
        <f>DATEDIF(D57,"14.02.2023","y")</f>
        <v>40</v>
      </c>
      <c r="F57" s="13" t="s">
        <v>18</v>
      </c>
      <c r="G57" s="14" t="s">
        <v>19</v>
      </c>
      <c r="H57" s="13"/>
      <c r="I57" s="17">
        <v>0.047511574074074074</v>
      </c>
      <c r="J57" s="18"/>
      <c r="K57" s="19">
        <f>I57/10</f>
        <v>0.004751157407</v>
      </c>
      <c r="L57" s="27" t="s">
        <v>103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>
        <v>1.0</v>
      </c>
      <c r="B59" s="14" t="s">
        <v>104</v>
      </c>
      <c r="C59" s="14" t="s">
        <v>68</v>
      </c>
      <c r="D59" s="15">
        <v>32176.0</v>
      </c>
      <c r="E59" s="16">
        <f t="shared" ref="E59:E62" si="13">DATEDIF(D59,"14.02.2023","y")</f>
        <v>35</v>
      </c>
      <c r="F59" s="13" t="s">
        <v>69</v>
      </c>
      <c r="G59" s="14" t="s">
        <v>105</v>
      </c>
      <c r="H59" s="13"/>
      <c r="I59" s="17">
        <v>0.041192129629629634</v>
      </c>
      <c r="J59" s="18"/>
      <c r="K59" s="19">
        <f t="shared" ref="K59:K62" si="14">I59/10</f>
        <v>0.004119212963</v>
      </c>
      <c r="L59" s="27" t="s">
        <v>103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3">
        <v>2.0</v>
      </c>
      <c r="B60" s="14" t="s">
        <v>106</v>
      </c>
      <c r="C60" s="14" t="s">
        <v>107</v>
      </c>
      <c r="D60" s="15">
        <v>35306.0</v>
      </c>
      <c r="E60" s="16">
        <f t="shared" si="13"/>
        <v>26</v>
      </c>
      <c r="F60" s="13" t="s">
        <v>48</v>
      </c>
      <c r="G60" s="14" t="s">
        <v>28</v>
      </c>
      <c r="H60" s="13"/>
      <c r="I60" s="17">
        <v>0.03873842592592591</v>
      </c>
      <c r="J60" s="18"/>
      <c r="K60" s="19">
        <f t="shared" si="14"/>
        <v>0.003873842593</v>
      </c>
      <c r="L60" s="27" t="s">
        <v>103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3">
        <v>3.0</v>
      </c>
      <c r="B61" s="14" t="s">
        <v>108</v>
      </c>
      <c r="C61" s="14" t="s">
        <v>109</v>
      </c>
      <c r="D61" s="15">
        <v>23525.0</v>
      </c>
      <c r="E61" s="16">
        <f t="shared" si="13"/>
        <v>58</v>
      </c>
      <c r="F61" s="13" t="s">
        <v>110</v>
      </c>
      <c r="G61" s="14" t="s">
        <v>19</v>
      </c>
      <c r="H61" s="13"/>
      <c r="I61" s="17">
        <v>0.0516087962962963</v>
      </c>
      <c r="J61" s="18"/>
      <c r="K61" s="19">
        <f t="shared" si="14"/>
        <v>0.00516087963</v>
      </c>
      <c r="L61" s="27" t="s">
        <v>103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3">
        <v>4.0</v>
      </c>
      <c r="B62" s="14" t="s">
        <v>111</v>
      </c>
      <c r="C62" s="14" t="s">
        <v>56</v>
      </c>
      <c r="D62" s="15">
        <v>27817.0</v>
      </c>
      <c r="E62" s="16">
        <f t="shared" si="13"/>
        <v>46</v>
      </c>
      <c r="F62" s="13" t="s">
        <v>57</v>
      </c>
      <c r="G62" s="14" t="s">
        <v>19</v>
      </c>
      <c r="H62" s="13"/>
      <c r="I62" s="17">
        <v>0.05726851851851852</v>
      </c>
      <c r="J62" s="18"/>
      <c r="K62" s="19">
        <f t="shared" si="14"/>
        <v>0.005726851852</v>
      </c>
      <c r="L62" s="27" t="s">
        <v>103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" t="s">
        <v>112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5" t="s">
        <v>3</v>
      </c>
      <c r="B65" s="6" t="s">
        <v>2</v>
      </c>
      <c r="C65" s="2"/>
      <c r="D65" s="2"/>
      <c r="E65" s="2"/>
      <c r="F65" s="2"/>
      <c r="G65" s="3"/>
      <c r="H65" s="5" t="s">
        <v>3</v>
      </c>
      <c r="I65" s="6" t="s">
        <v>4</v>
      </c>
      <c r="J65" s="2"/>
      <c r="K65" s="7"/>
      <c r="L65" s="5" t="s">
        <v>100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8"/>
      <c r="B66" s="9" t="s">
        <v>6</v>
      </c>
      <c r="C66" s="10" t="s">
        <v>7</v>
      </c>
      <c r="D66" s="11" t="s">
        <v>8</v>
      </c>
      <c r="E66" s="10" t="s">
        <v>9</v>
      </c>
      <c r="F66" s="10" t="s">
        <v>10</v>
      </c>
      <c r="G66" s="9" t="s">
        <v>11</v>
      </c>
      <c r="H66" s="8"/>
      <c r="I66" s="9" t="s">
        <v>12</v>
      </c>
      <c r="J66" s="9" t="s">
        <v>13</v>
      </c>
      <c r="K66" s="9" t="s">
        <v>14</v>
      </c>
      <c r="L66" s="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1.0</v>
      </c>
      <c r="B68" s="14" t="s">
        <v>113</v>
      </c>
      <c r="C68" s="14" t="s">
        <v>26</v>
      </c>
      <c r="D68" s="15">
        <v>22018.0</v>
      </c>
      <c r="E68" s="16">
        <f t="shared" ref="E68:E70" si="15">DATEDIF(D68,"14.02.2023","y")</f>
        <v>62</v>
      </c>
      <c r="F68" s="13" t="s">
        <v>114</v>
      </c>
      <c r="G68" s="14" t="s">
        <v>115</v>
      </c>
      <c r="H68" s="13"/>
      <c r="I68" s="17">
        <v>0.025208333333333333</v>
      </c>
      <c r="J68" s="28" t="s">
        <v>116</v>
      </c>
      <c r="K68" s="19">
        <f t="shared" ref="K68:K70" si="16">I68/5</f>
        <v>0.005041666667</v>
      </c>
      <c r="L68" s="2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2.0</v>
      </c>
      <c r="B69" s="14" t="s">
        <v>117</v>
      </c>
      <c r="C69" s="14" t="s">
        <v>118</v>
      </c>
      <c r="D69" s="15">
        <v>28971.0</v>
      </c>
      <c r="E69" s="16">
        <f t="shared" si="15"/>
        <v>43</v>
      </c>
      <c r="F69" s="13" t="s">
        <v>18</v>
      </c>
      <c r="G69" s="14" t="s">
        <v>28</v>
      </c>
      <c r="H69" s="13"/>
      <c r="I69" s="17">
        <v>0.025694444444444447</v>
      </c>
      <c r="J69" s="28" t="s">
        <v>116</v>
      </c>
      <c r="K69" s="19">
        <f t="shared" si="16"/>
        <v>0.005138888889</v>
      </c>
      <c r="L69" s="27" t="s">
        <v>103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3.0</v>
      </c>
      <c r="B70" s="14" t="s">
        <v>119</v>
      </c>
      <c r="C70" s="14" t="s">
        <v>72</v>
      </c>
      <c r="D70" s="15">
        <v>29285.0</v>
      </c>
      <c r="E70" s="16">
        <f t="shared" si="15"/>
        <v>42</v>
      </c>
      <c r="F70" s="13" t="s">
        <v>18</v>
      </c>
      <c r="G70" s="14" t="s">
        <v>28</v>
      </c>
      <c r="H70" s="13"/>
      <c r="I70" s="17">
        <v>0.028414351851851847</v>
      </c>
      <c r="J70" s="28" t="s">
        <v>116</v>
      </c>
      <c r="K70" s="19">
        <f t="shared" si="16"/>
        <v>0.00568287037</v>
      </c>
      <c r="L70" s="27" t="s">
        <v>103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2" t="s">
        <v>45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>
        <v>1.0</v>
      </c>
      <c r="B72" s="14" t="s">
        <v>65</v>
      </c>
      <c r="C72" s="14" t="s">
        <v>120</v>
      </c>
      <c r="D72" s="15">
        <v>32310.0</v>
      </c>
      <c r="E72" s="16">
        <f t="shared" ref="E72:E80" si="17">DATEDIF(D72,"14.02.2023","y")</f>
        <v>34</v>
      </c>
      <c r="F72" s="13" t="s">
        <v>48</v>
      </c>
      <c r="G72" s="14" t="s">
        <v>115</v>
      </c>
      <c r="H72" s="13"/>
      <c r="I72" s="17">
        <v>0.021736111111111112</v>
      </c>
      <c r="J72" s="28" t="s">
        <v>116</v>
      </c>
      <c r="K72" s="22">
        <f t="shared" ref="K72:K80" si="18">I72/5</f>
        <v>0.004347222222</v>
      </c>
      <c r="L72" s="27" t="s">
        <v>103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3">
        <v>2.0</v>
      </c>
      <c r="B73" s="14" t="s">
        <v>121</v>
      </c>
      <c r="C73" s="14" t="s">
        <v>66</v>
      </c>
      <c r="D73" s="15">
        <v>33180.0</v>
      </c>
      <c r="E73" s="16">
        <f t="shared" si="17"/>
        <v>32</v>
      </c>
      <c r="F73" s="13" t="s">
        <v>48</v>
      </c>
      <c r="G73" s="14" t="s">
        <v>28</v>
      </c>
      <c r="H73" s="13"/>
      <c r="I73" s="17">
        <v>0.023576388888888893</v>
      </c>
      <c r="J73" s="28" t="s">
        <v>116</v>
      </c>
      <c r="K73" s="22">
        <f t="shared" si="18"/>
        <v>0.004715277778</v>
      </c>
      <c r="L73" s="27" t="s">
        <v>103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3">
        <v>3.0</v>
      </c>
      <c r="B74" s="14" t="s">
        <v>122</v>
      </c>
      <c r="C74" s="14" t="s">
        <v>107</v>
      </c>
      <c r="D74" s="15">
        <v>32960.0</v>
      </c>
      <c r="E74" s="16">
        <f t="shared" si="17"/>
        <v>32</v>
      </c>
      <c r="F74" s="13" t="s">
        <v>48</v>
      </c>
      <c r="G74" s="14" t="s">
        <v>28</v>
      </c>
      <c r="H74" s="13"/>
      <c r="I74" s="17">
        <v>0.019074074074074073</v>
      </c>
      <c r="J74" s="28" t="s">
        <v>116</v>
      </c>
      <c r="K74" s="22">
        <f t="shared" si="18"/>
        <v>0.003814814815</v>
      </c>
      <c r="L74" s="27" t="s">
        <v>103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3">
        <v>4.0</v>
      </c>
      <c r="B75" s="14" t="s">
        <v>123</v>
      </c>
      <c r="C75" s="14" t="s">
        <v>124</v>
      </c>
      <c r="D75" s="15">
        <v>27277.0</v>
      </c>
      <c r="E75" s="16">
        <f t="shared" si="17"/>
        <v>48</v>
      </c>
      <c r="F75" s="13" t="s">
        <v>57</v>
      </c>
      <c r="G75" s="14" t="s">
        <v>19</v>
      </c>
      <c r="H75" s="13"/>
      <c r="I75" s="17">
        <v>0.025636574074074072</v>
      </c>
      <c r="J75" s="28" t="s">
        <v>116</v>
      </c>
      <c r="K75" s="22">
        <f t="shared" si="18"/>
        <v>0.005127314815</v>
      </c>
      <c r="L75" s="2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3">
        <v>5.0</v>
      </c>
      <c r="B76" s="14" t="s">
        <v>125</v>
      </c>
      <c r="C76" s="14" t="s">
        <v>126</v>
      </c>
      <c r="D76" s="15">
        <v>30112.0</v>
      </c>
      <c r="E76" s="16">
        <f t="shared" si="17"/>
        <v>40</v>
      </c>
      <c r="F76" s="13" t="s">
        <v>51</v>
      </c>
      <c r="G76" s="14" t="s">
        <v>19</v>
      </c>
      <c r="H76" s="13"/>
      <c r="I76" s="17">
        <v>0.03229166666666667</v>
      </c>
      <c r="J76" s="28" t="s">
        <v>116</v>
      </c>
      <c r="K76" s="22">
        <f t="shared" si="18"/>
        <v>0.006458333333</v>
      </c>
      <c r="L76" s="27" t="s">
        <v>103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>
        <v>6.0</v>
      </c>
      <c r="B77" s="14" t="s">
        <v>127</v>
      </c>
      <c r="C77" s="14" t="s">
        <v>128</v>
      </c>
      <c r="D77" s="15">
        <v>30446.0</v>
      </c>
      <c r="E77" s="16">
        <f t="shared" si="17"/>
        <v>39</v>
      </c>
      <c r="F77" s="13" t="s">
        <v>48</v>
      </c>
      <c r="G77" s="14" t="s">
        <v>28</v>
      </c>
      <c r="H77" s="13"/>
      <c r="I77" s="17">
        <v>0.021180555555555553</v>
      </c>
      <c r="J77" s="28" t="s">
        <v>116</v>
      </c>
      <c r="K77" s="22">
        <f t="shared" si="18"/>
        <v>0.004236111111</v>
      </c>
      <c r="L77" s="27" t="s">
        <v>103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7.0</v>
      </c>
      <c r="B78" s="14" t="s">
        <v>129</v>
      </c>
      <c r="C78" s="14" t="s">
        <v>130</v>
      </c>
      <c r="D78" s="15">
        <v>34470.0</v>
      </c>
      <c r="E78" s="16">
        <f t="shared" si="17"/>
        <v>28</v>
      </c>
      <c r="F78" s="13" t="s">
        <v>48</v>
      </c>
      <c r="G78" s="14" t="s">
        <v>28</v>
      </c>
      <c r="H78" s="13"/>
      <c r="I78" s="17">
        <v>0.02517361111111111</v>
      </c>
      <c r="J78" s="28" t="s">
        <v>116</v>
      </c>
      <c r="K78" s="19">
        <f t="shared" si="18"/>
        <v>0.005034722222</v>
      </c>
      <c r="L78" s="27" t="s">
        <v>103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8.0</v>
      </c>
      <c r="B79" s="14" t="s">
        <v>131</v>
      </c>
      <c r="C79" s="14" t="s">
        <v>132</v>
      </c>
      <c r="D79" s="15">
        <v>32020.0</v>
      </c>
      <c r="E79" s="16">
        <f t="shared" si="17"/>
        <v>35</v>
      </c>
      <c r="F79" s="13" t="s">
        <v>69</v>
      </c>
      <c r="G79" s="14" t="s">
        <v>28</v>
      </c>
      <c r="H79" s="13"/>
      <c r="I79" s="17">
        <v>0.02310185185185185</v>
      </c>
      <c r="J79" s="28" t="s">
        <v>116</v>
      </c>
      <c r="K79" s="22">
        <f t="shared" si="18"/>
        <v>0.00462037037</v>
      </c>
      <c r="L79" s="2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3">
        <v>9.0</v>
      </c>
      <c r="B80" s="14" t="s">
        <v>133</v>
      </c>
      <c r="C80" s="14" t="s">
        <v>134</v>
      </c>
      <c r="D80" s="15">
        <v>33470.0</v>
      </c>
      <c r="E80" s="16">
        <f t="shared" si="17"/>
        <v>31</v>
      </c>
      <c r="F80" s="13" t="s">
        <v>48</v>
      </c>
      <c r="G80" s="14" t="s">
        <v>19</v>
      </c>
      <c r="H80" s="13"/>
      <c r="I80" s="17">
        <v>0.029236111111111112</v>
      </c>
      <c r="J80" s="28" t="s">
        <v>116</v>
      </c>
      <c r="K80" s="22">
        <f t="shared" si="18"/>
        <v>0.005847222222</v>
      </c>
      <c r="L80" s="27" t="s">
        <v>103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4"/>
      <c r="C81" s="4"/>
      <c r="D81" s="31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4"/>
      <c r="C82" s="4"/>
      <c r="D82" s="31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4"/>
      <c r="C83" s="4"/>
      <c r="D83" s="31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4"/>
      <c r="C84" s="4"/>
      <c r="D84" s="31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4"/>
      <c r="C85" s="4"/>
      <c r="D85" s="31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4"/>
      <c r="C86" s="4"/>
      <c r="D86" s="31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1:L1"/>
    <mergeCell ref="A2:A3"/>
    <mergeCell ref="B2:G2"/>
    <mergeCell ref="H2:H3"/>
    <mergeCell ref="I2:K2"/>
    <mergeCell ref="L2:L3"/>
    <mergeCell ref="A4:L4"/>
    <mergeCell ref="A16:L16"/>
    <mergeCell ref="A27:L27"/>
    <mergeCell ref="A28:L28"/>
    <mergeCell ref="A29:A30"/>
    <mergeCell ref="H29:H30"/>
    <mergeCell ref="I29:K29"/>
    <mergeCell ref="L29:L30"/>
    <mergeCell ref="B54:G54"/>
    <mergeCell ref="I54:K54"/>
    <mergeCell ref="B29:G29"/>
    <mergeCell ref="A31:L31"/>
    <mergeCell ref="A44:L44"/>
    <mergeCell ref="A52:L52"/>
    <mergeCell ref="A53:L53"/>
    <mergeCell ref="A54:A55"/>
    <mergeCell ref="H54:H55"/>
    <mergeCell ref="B65:G65"/>
    <mergeCell ref="I65:K65"/>
    <mergeCell ref="L65:L66"/>
    <mergeCell ref="A67:L67"/>
    <mergeCell ref="A71:L71"/>
    <mergeCell ref="L54:L55"/>
    <mergeCell ref="A56:L56"/>
    <mergeCell ref="A58:L58"/>
    <mergeCell ref="A63:L63"/>
    <mergeCell ref="A64:L64"/>
    <mergeCell ref="A65:A66"/>
    <mergeCell ref="H65:H66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136</v>
      </c>
      <c r="C5" s="14" t="s">
        <v>38</v>
      </c>
      <c r="D5" s="15">
        <v>30273.0</v>
      </c>
      <c r="E5" s="16">
        <f t="shared" ref="E5:E8" si="1">DATEDIF(D5,"08.03.2023","y")</f>
        <v>40</v>
      </c>
      <c r="F5" s="13" t="s">
        <v>18</v>
      </c>
      <c r="G5" s="14" t="s">
        <v>19</v>
      </c>
      <c r="H5" s="13">
        <v>201.0</v>
      </c>
      <c r="I5" s="17">
        <v>0.07103009259259259</v>
      </c>
      <c r="J5" s="18">
        <f t="shared" ref="J5:J7" si="2">I5-$I$5</f>
        <v>0</v>
      </c>
      <c r="K5" s="19">
        <f t="shared" ref="K5:K8" si="3">I5/21.1</f>
        <v>0.003366355099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37</v>
      </c>
      <c r="C6" s="14" t="s">
        <v>38</v>
      </c>
      <c r="D6" s="15">
        <v>31681.0</v>
      </c>
      <c r="E6" s="16">
        <f t="shared" si="1"/>
        <v>36</v>
      </c>
      <c r="F6" s="21" t="s">
        <v>23</v>
      </c>
      <c r="G6" s="14" t="s">
        <v>28</v>
      </c>
      <c r="H6" s="13">
        <v>208.0</v>
      </c>
      <c r="I6" s="17">
        <v>0.08333333333333333</v>
      </c>
      <c r="J6" s="18">
        <f t="shared" si="2"/>
        <v>0.01230324074</v>
      </c>
      <c r="K6" s="19">
        <f t="shared" si="3"/>
        <v>0.003949447077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137</v>
      </c>
      <c r="C7" s="14" t="s">
        <v>72</v>
      </c>
      <c r="D7" s="15">
        <v>26996.0</v>
      </c>
      <c r="E7" s="16">
        <f t="shared" si="1"/>
        <v>49</v>
      </c>
      <c r="F7" s="21" t="s">
        <v>41</v>
      </c>
      <c r="G7" s="14" t="s">
        <v>28</v>
      </c>
      <c r="H7" s="13">
        <v>210.0</v>
      </c>
      <c r="I7" s="17">
        <v>0.09497685185185185</v>
      </c>
      <c r="J7" s="18">
        <f t="shared" si="2"/>
        <v>0.02394675926</v>
      </c>
      <c r="K7" s="19">
        <f t="shared" si="3"/>
        <v>0.0045012726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3"/>
      <c r="B8" s="14" t="s">
        <v>30</v>
      </c>
      <c r="C8" s="14" t="s">
        <v>31</v>
      </c>
      <c r="D8" s="15">
        <v>31105.0</v>
      </c>
      <c r="E8" s="16">
        <f t="shared" si="1"/>
        <v>38</v>
      </c>
      <c r="F8" s="21" t="s">
        <v>23</v>
      </c>
      <c r="G8" s="14" t="s">
        <v>19</v>
      </c>
      <c r="H8" s="13">
        <v>205.0</v>
      </c>
      <c r="I8" s="17">
        <v>0.07905092592592593</v>
      </c>
      <c r="J8" s="28" t="s">
        <v>116</v>
      </c>
      <c r="K8" s="19">
        <f t="shared" si="3"/>
        <v>0.00374648938</v>
      </c>
      <c r="L8" s="25" t="s">
        <v>138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2" t="s">
        <v>45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3">
        <v>1.0</v>
      </c>
      <c r="B10" s="14" t="s">
        <v>139</v>
      </c>
      <c r="C10" s="14" t="s">
        <v>90</v>
      </c>
      <c r="D10" s="15">
        <v>30955.0</v>
      </c>
      <c r="E10" s="16">
        <f t="shared" ref="E10:E13" si="4">DATEDIF(D10,"08.03.2023","y")</f>
        <v>38</v>
      </c>
      <c r="F10" s="13" t="s">
        <v>69</v>
      </c>
      <c r="G10" s="14" t="s">
        <v>19</v>
      </c>
      <c r="H10" s="13">
        <v>202.0</v>
      </c>
      <c r="I10" s="17">
        <v>0.08353009259259259</v>
      </c>
      <c r="J10" s="18">
        <f t="shared" ref="J10:J13" si="5">I10-$I$10</f>
        <v>0</v>
      </c>
      <c r="K10" s="19">
        <f t="shared" ref="K10:K13" si="6">I10/21.1</f>
        <v>0.003958772161</v>
      </c>
      <c r="L10" s="20" t="s">
        <v>20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3">
        <v>2.0</v>
      </c>
      <c r="B11" s="14" t="s">
        <v>140</v>
      </c>
      <c r="C11" s="14" t="s">
        <v>53</v>
      </c>
      <c r="D11" s="15">
        <v>30079.0</v>
      </c>
      <c r="E11" s="16">
        <f t="shared" si="4"/>
        <v>40</v>
      </c>
      <c r="F11" s="21" t="s">
        <v>51</v>
      </c>
      <c r="G11" s="14" t="s">
        <v>28</v>
      </c>
      <c r="H11" s="13">
        <v>209.0</v>
      </c>
      <c r="I11" s="17">
        <v>0.09934027777777778</v>
      </c>
      <c r="J11" s="18">
        <f t="shared" si="5"/>
        <v>0.01581018519</v>
      </c>
      <c r="K11" s="19">
        <f t="shared" si="6"/>
        <v>0.004708070037</v>
      </c>
      <c r="L11" s="23" t="s">
        <v>24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3">
        <v>3.0</v>
      </c>
      <c r="B12" s="14" t="s">
        <v>141</v>
      </c>
      <c r="C12" s="14" t="s">
        <v>142</v>
      </c>
      <c r="D12" s="15">
        <v>31981.0</v>
      </c>
      <c r="E12" s="16">
        <f t="shared" si="4"/>
        <v>35</v>
      </c>
      <c r="F12" s="13" t="s">
        <v>69</v>
      </c>
      <c r="G12" s="14" t="s">
        <v>28</v>
      </c>
      <c r="H12" s="13">
        <v>204.0</v>
      </c>
      <c r="I12" s="17">
        <v>0.1019212962962963</v>
      </c>
      <c r="J12" s="18">
        <f t="shared" si="5"/>
        <v>0.0183912037</v>
      </c>
      <c r="K12" s="19">
        <f t="shared" si="6"/>
        <v>0.004830393189</v>
      </c>
      <c r="L12" s="24" t="s">
        <v>29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3">
        <v>4.0</v>
      </c>
      <c r="B13" s="14" t="s">
        <v>143</v>
      </c>
      <c r="C13" s="14" t="s">
        <v>130</v>
      </c>
      <c r="D13" s="15">
        <v>29341.0</v>
      </c>
      <c r="E13" s="16">
        <f t="shared" si="4"/>
        <v>42</v>
      </c>
      <c r="F13" s="21" t="s">
        <v>51</v>
      </c>
      <c r="G13" s="14" t="s">
        <v>19</v>
      </c>
      <c r="H13" s="13">
        <v>203.0</v>
      </c>
      <c r="I13" s="17">
        <v>0.10194444444444445</v>
      </c>
      <c r="J13" s="18">
        <f t="shared" si="5"/>
        <v>0.01841435185</v>
      </c>
      <c r="K13" s="19">
        <f t="shared" si="6"/>
        <v>0.004831490258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>
      <c r="A15" s="1" t="s">
        <v>144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">
        <v>1</v>
      </c>
      <c r="B16" s="6" t="s">
        <v>2</v>
      </c>
      <c r="C16" s="2"/>
      <c r="D16" s="2"/>
      <c r="E16" s="2"/>
      <c r="F16" s="2"/>
      <c r="G16" s="3"/>
      <c r="H16" s="5" t="s">
        <v>3</v>
      </c>
      <c r="I16" s="6" t="s">
        <v>4</v>
      </c>
      <c r="J16" s="2"/>
      <c r="K16" s="7"/>
      <c r="L16" s="5" t="s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8"/>
      <c r="B17" s="9" t="s">
        <v>6</v>
      </c>
      <c r="C17" s="10" t="s">
        <v>7</v>
      </c>
      <c r="D17" s="11" t="s">
        <v>8</v>
      </c>
      <c r="E17" s="10" t="s">
        <v>9</v>
      </c>
      <c r="F17" s="10" t="s">
        <v>10</v>
      </c>
      <c r="G17" s="9" t="s">
        <v>11</v>
      </c>
      <c r="H17" s="8"/>
      <c r="I17" s="9" t="s">
        <v>12</v>
      </c>
      <c r="J17" s="9" t="s">
        <v>13</v>
      </c>
      <c r="K17" s="9" t="s">
        <v>14</v>
      </c>
      <c r="L17" s="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3">
        <v>1.0</v>
      </c>
      <c r="B19" s="14" t="s">
        <v>25</v>
      </c>
      <c r="C19" s="14" t="s">
        <v>26</v>
      </c>
      <c r="D19" s="15">
        <v>33510.0</v>
      </c>
      <c r="E19" s="16">
        <f t="shared" ref="E19:E25" si="7">DATEDIF(D19,"08.03.2023","y")</f>
        <v>31</v>
      </c>
      <c r="F19" s="13" t="s">
        <v>27</v>
      </c>
      <c r="G19" s="14" t="s">
        <v>28</v>
      </c>
      <c r="H19" s="13">
        <v>103.0</v>
      </c>
      <c r="I19" s="17">
        <v>0.03163194444444444</v>
      </c>
      <c r="J19" s="18">
        <f t="shared" ref="J19:J25" si="8">I19-$I$19</f>
        <v>0</v>
      </c>
      <c r="K19" s="19">
        <f t="shared" ref="K19:K25" si="9">I19/10</f>
        <v>0.003163194444</v>
      </c>
      <c r="L19" s="20" t="s">
        <v>20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3">
        <v>2.0</v>
      </c>
      <c r="B20" s="14" t="s">
        <v>145</v>
      </c>
      <c r="C20" s="14" t="s">
        <v>146</v>
      </c>
      <c r="D20" s="15">
        <v>24829.0</v>
      </c>
      <c r="E20" s="16">
        <f t="shared" si="7"/>
        <v>55</v>
      </c>
      <c r="F20" s="21" t="s">
        <v>147</v>
      </c>
      <c r="G20" s="14" t="s">
        <v>19</v>
      </c>
      <c r="H20" s="13">
        <v>105.0</v>
      </c>
      <c r="I20" s="17">
        <v>0.031712962962962964</v>
      </c>
      <c r="J20" s="17">
        <f t="shared" si="8"/>
        <v>0.00008101851852</v>
      </c>
      <c r="K20" s="22">
        <f t="shared" si="9"/>
        <v>0.003171296296</v>
      </c>
      <c r="L20" s="23" t="s">
        <v>24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3.0</v>
      </c>
      <c r="B21" s="14" t="s">
        <v>73</v>
      </c>
      <c r="C21" s="14" t="s">
        <v>74</v>
      </c>
      <c r="D21" s="15">
        <v>25190.0</v>
      </c>
      <c r="E21" s="16">
        <f t="shared" si="7"/>
        <v>54</v>
      </c>
      <c r="F21" s="21" t="s">
        <v>148</v>
      </c>
      <c r="G21" s="14" t="s">
        <v>19</v>
      </c>
      <c r="H21" s="13">
        <v>109.0</v>
      </c>
      <c r="I21" s="17">
        <v>0.03184027777777778</v>
      </c>
      <c r="J21" s="17">
        <f t="shared" si="8"/>
        <v>0.0002083333333</v>
      </c>
      <c r="K21" s="22">
        <f t="shared" si="9"/>
        <v>0.003184027778</v>
      </c>
      <c r="L21" s="24" t="s">
        <v>29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4.0</v>
      </c>
      <c r="B22" s="14" t="s">
        <v>149</v>
      </c>
      <c r="C22" s="14" t="s">
        <v>150</v>
      </c>
      <c r="D22" s="15">
        <v>29982.0</v>
      </c>
      <c r="E22" s="16">
        <f t="shared" si="7"/>
        <v>41</v>
      </c>
      <c r="F22" s="21" t="s">
        <v>18</v>
      </c>
      <c r="G22" s="14" t="s">
        <v>19</v>
      </c>
      <c r="H22" s="13">
        <v>124.0</v>
      </c>
      <c r="I22" s="17">
        <v>0.037395833333333336</v>
      </c>
      <c r="J22" s="17">
        <f t="shared" si="8"/>
        <v>0.005763888889</v>
      </c>
      <c r="K22" s="22">
        <f t="shared" si="9"/>
        <v>0.003739583333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>
        <v>5.0</v>
      </c>
      <c r="B23" s="14" t="s">
        <v>151</v>
      </c>
      <c r="C23" s="14" t="s">
        <v>72</v>
      </c>
      <c r="D23" s="15">
        <v>26345.0</v>
      </c>
      <c r="E23" s="16">
        <f t="shared" si="7"/>
        <v>51</v>
      </c>
      <c r="F23" s="21" t="s">
        <v>148</v>
      </c>
      <c r="G23" s="14" t="s">
        <v>19</v>
      </c>
      <c r="H23" s="13">
        <v>106.0</v>
      </c>
      <c r="I23" s="17">
        <v>0.0428587962962963</v>
      </c>
      <c r="J23" s="17">
        <f t="shared" si="8"/>
        <v>0.01122685185</v>
      </c>
      <c r="K23" s="22">
        <f t="shared" si="9"/>
        <v>0.00428587963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6.0</v>
      </c>
      <c r="B24" s="14" t="s">
        <v>152</v>
      </c>
      <c r="C24" s="14" t="s">
        <v>22</v>
      </c>
      <c r="D24" s="15">
        <v>25841.0</v>
      </c>
      <c r="E24" s="16">
        <f t="shared" si="7"/>
        <v>52</v>
      </c>
      <c r="F24" s="21" t="s">
        <v>148</v>
      </c>
      <c r="G24" s="14" t="s">
        <v>19</v>
      </c>
      <c r="H24" s="13">
        <v>125.0</v>
      </c>
      <c r="I24" s="17">
        <v>0.04652777777777778</v>
      </c>
      <c r="J24" s="17">
        <f t="shared" si="8"/>
        <v>0.01489583333</v>
      </c>
      <c r="K24" s="22">
        <f t="shared" si="9"/>
        <v>0.004652777778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7.0</v>
      </c>
      <c r="B25" s="14" t="s">
        <v>153</v>
      </c>
      <c r="C25" s="14" t="s">
        <v>154</v>
      </c>
      <c r="D25" s="15">
        <v>24234.0</v>
      </c>
      <c r="E25" s="16">
        <f t="shared" si="7"/>
        <v>56</v>
      </c>
      <c r="F25" s="21" t="s">
        <v>147</v>
      </c>
      <c r="G25" s="14" t="s">
        <v>19</v>
      </c>
      <c r="H25" s="13">
        <v>118.0</v>
      </c>
      <c r="I25" s="17">
        <v>0.05212962962962963</v>
      </c>
      <c r="J25" s="17">
        <f t="shared" si="8"/>
        <v>0.02049768519</v>
      </c>
      <c r="K25" s="22">
        <f t="shared" si="9"/>
        <v>0.005212962963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2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1.0</v>
      </c>
      <c r="B27" s="14" t="s">
        <v>155</v>
      </c>
      <c r="C27" s="14" t="s">
        <v>156</v>
      </c>
      <c r="D27" s="15">
        <v>31350.0</v>
      </c>
      <c r="E27" s="16">
        <f t="shared" ref="E27:E42" si="10">DATEDIF(D27,"08.03.2023","y")</f>
        <v>37</v>
      </c>
      <c r="F27" s="13" t="s">
        <v>69</v>
      </c>
      <c r="G27" s="14" t="s">
        <v>19</v>
      </c>
      <c r="H27" s="13">
        <v>114.0</v>
      </c>
      <c r="I27" s="17">
        <v>0.03181712962962963</v>
      </c>
      <c r="J27" s="18">
        <f t="shared" ref="J27:J42" si="11">I27-$I$27</f>
        <v>0</v>
      </c>
      <c r="K27" s="19">
        <f t="shared" ref="K27:K42" si="12">I27/10</f>
        <v>0.003181712963</v>
      </c>
      <c r="L27" s="20" t="s">
        <v>20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3">
        <v>2.0</v>
      </c>
      <c r="B28" s="14" t="s">
        <v>46</v>
      </c>
      <c r="C28" s="14" t="s">
        <v>47</v>
      </c>
      <c r="D28" s="15">
        <v>36193.0</v>
      </c>
      <c r="E28" s="16">
        <f t="shared" si="10"/>
        <v>24</v>
      </c>
      <c r="F28" s="13" t="s">
        <v>48</v>
      </c>
      <c r="G28" s="14" t="s">
        <v>28</v>
      </c>
      <c r="H28" s="13">
        <v>116.0</v>
      </c>
      <c r="I28" s="17">
        <v>0.032094907407407405</v>
      </c>
      <c r="J28" s="18">
        <f t="shared" si="11"/>
        <v>0.0002777777778</v>
      </c>
      <c r="K28" s="19">
        <f t="shared" si="12"/>
        <v>0.003209490741</v>
      </c>
      <c r="L28" s="23" t="s">
        <v>24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3">
        <v>3.0</v>
      </c>
      <c r="B29" s="14" t="s">
        <v>157</v>
      </c>
      <c r="C29" s="14" t="s">
        <v>109</v>
      </c>
      <c r="D29" s="15">
        <v>30036.0</v>
      </c>
      <c r="E29" s="16">
        <f t="shared" si="10"/>
        <v>40</v>
      </c>
      <c r="F29" s="13" t="s">
        <v>51</v>
      </c>
      <c r="G29" s="14" t="s">
        <v>19</v>
      </c>
      <c r="H29" s="13">
        <v>104.0</v>
      </c>
      <c r="I29" s="17">
        <v>0.03450231481481481</v>
      </c>
      <c r="J29" s="18">
        <f t="shared" si="11"/>
        <v>0.002685185185</v>
      </c>
      <c r="K29" s="19">
        <f t="shared" si="12"/>
        <v>0.003450231481</v>
      </c>
      <c r="L29" s="24" t="s">
        <v>29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3">
        <v>4.0</v>
      </c>
      <c r="B30" s="14" t="s">
        <v>49</v>
      </c>
      <c r="C30" s="14" t="s">
        <v>50</v>
      </c>
      <c r="D30" s="15">
        <v>29690.0</v>
      </c>
      <c r="E30" s="16">
        <f t="shared" si="10"/>
        <v>41</v>
      </c>
      <c r="F30" s="13" t="s">
        <v>51</v>
      </c>
      <c r="G30" s="14" t="s">
        <v>19</v>
      </c>
      <c r="H30" s="13">
        <v>123.0</v>
      </c>
      <c r="I30" s="17">
        <v>0.034513888888888886</v>
      </c>
      <c r="J30" s="18">
        <f t="shared" si="11"/>
        <v>0.002696759259</v>
      </c>
      <c r="K30" s="19">
        <f t="shared" si="12"/>
        <v>0.003451388889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>
        <v>5.0</v>
      </c>
      <c r="B31" s="14" t="s">
        <v>158</v>
      </c>
      <c r="C31" s="14" t="s">
        <v>159</v>
      </c>
      <c r="D31" s="15">
        <v>30261.0</v>
      </c>
      <c r="E31" s="16">
        <f t="shared" si="10"/>
        <v>40</v>
      </c>
      <c r="F31" s="13" t="s">
        <v>51</v>
      </c>
      <c r="G31" s="14" t="s">
        <v>19</v>
      </c>
      <c r="H31" s="13">
        <v>122.0</v>
      </c>
      <c r="I31" s="17">
        <v>0.037800925925925925</v>
      </c>
      <c r="J31" s="18">
        <f t="shared" si="11"/>
        <v>0.005983796296</v>
      </c>
      <c r="K31" s="19">
        <f t="shared" si="12"/>
        <v>0.003780092593</v>
      </c>
      <c r="L31" s="2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3">
        <v>6.0</v>
      </c>
      <c r="B32" s="14" t="s">
        <v>160</v>
      </c>
      <c r="C32" s="14" t="s">
        <v>130</v>
      </c>
      <c r="D32" s="15">
        <v>32092.0</v>
      </c>
      <c r="E32" s="16">
        <f t="shared" si="10"/>
        <v>35</v>
      </c>
      <c r="F32" s="13" t="s">
        <v>69</v>
      </c>
      <c r="G32" s="14" t="s">
        <v>19</v>
      </c>
      <c r="H32" s="13">
        <v>120.0</v>
      </c>
      <c r="I32" s="17">
        <v>0.0390625</v>
      </c>
      <c r="J32" s="18">
        <f t="shared" si="11"/>
        <v>0.00724537037</v>
      </c>
      <c r="K32" s="19">
        <f t="shared" si="12"/>
        <v>0.00390625</v>
      </c>
      <c r="L32" s="2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7.0</v>
      </c>
      <c r="B33" s="14" t="s">
        <v>161</v>
      </c>
      <c r="C33" s="14" t="s">
        <v>132</v>
      </c>
      <c r="D33" s="15">
        <v>31743.0</v>
      </c>
      <c r="E33" s="16">
        <f t="shared" si="10"/>
        <v>36</v>
      </c>
      <c r="F33" s="13" t="s">
        <v>69</v>
      </c>
      <c r="G33" s="14" t="s">
        <v>19</v>
      </c>
      <c r="H33" s="13">
        <v>112.0</v>
      </c>
      <c r="I33" s="17">
        <v>0.04185185185185185</v>
      </c>
      <c r="J33" s="18">
        <f t="shared" si="11"/>
        <v>0.01003472222</v>
      </c>
      <c r="K33" s="19">
        <f t="shared" si="12"/>
        <v>0.004185185185</v>
      </c>
      <c r="L33" s="2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8.0</v>
      </c>
      <c r="B34" s="14" t="s">
        <v>58</v>
      </c>
      <c r="C34" s="14" t="s">
        <v>59</v>
      </c>
      <c r="D34" s="15">
        <v>26347.0</v>
      </c>
      <c r="E34" s="16">
        <f t="shared" si="10"/>
        <v>51</v>
      </c>
      <c r="F34" s="13" t="s">
        <v>60</v>
      </c>
      <c r="G34" s="14" t="s">
        <v>19</v>
      </c>
      <c r="H34" s="13">
        <v>110.0</v>
      </c>
      <c r="I34" s="17">
        <v>0.04476851851851852</v>
      </c>
      <c r="J34" s="18">
        <f t="shared" si="11"/>
        <v>0.01295138889</v>
      </c>
      <c r="K34" s="19">
        <f t="shared" si="12"/>
        <v>0.004476851852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9.0</v>
      </c>
      <c r="B35" s="14" t="s">
        <v>61</v>
      </c>
      <c r="C35" s="14" t="s">
        <v>62</v>
      </c>
      <c r="D35" s="15">
        <v>32895.0</v>
      </c>
      <c r="E35" s="16">
        <f t="shared" si="10"/>
        <v>33</v>
      </c>
      <c r="F35" s="13" t="s">
        <v>48</v>
      </c>
      <c r="G35" s="14" t="s">
        <v>19</v>
      </c>
      <c r="H35" s="13">
        <v>108.0</v>
      </c>
      <c r="I35" s="17">
        <v>0.04483796296296296</v>
      </c>
      <c r="J35" s="18">
        <f t="shared" si="11"/>
        <v>0.01302083333</v>
      </c>
      <c r="K35" s="19">
        <f t="shared" si="12"/>
        <v>0.004483796296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10.0</v>
      </c>
      <c r="B36" s="14" t="s">
        <v>162</v>
      </c>
      <c r="C36" s="14" t="s">
        <v>53</v>
      </c>
      <c r="D36" s="15">
        <v>31350.0</v>
      </c>
      <c r="E36" s="16">
        <f t="shared" si="10"/>
        <v>37</v>
      </c>
      <c r="F36" s="13" t="s">
        <v>69</v>
      </c>
      <c r="G36" s="14" t="s">
        <v>28</v>
      </c>
      <c r="H36" s="13">
        <v>101.0</v>
      </c>
      <c r="I36" s="17">
        <v>0.04628472222222222</v>
      </c>
      <c r="J36" s="18">
        <f t="shared" si="11"/>
        <v>0.01446759259</v>
      </c>
      <c r="K36" s="19">
        <f t="shared" si="12"/>
        <v>0.004628472222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11.0</v>
      </c>
      <c r="B37" s="14" t="s">
        <v>163</v>
      </c>
      <c r="C37" s="14" t="s">
        <v>164</v>
      </c>
      <c r="D37" s="15">
        <v>29982.0</v>
      </c>
      <c r="E37" s="16">
        <f t="shared" si="10"/>
        <v>41</v>
      </c>
      <c r="F37" s="13" t="s">
        <v>51</v>
      </c>
      <c r="G37" s="14" t="s">
        <v>19</v>
      </c>
      <c r="H37" s="13">
        <v>113.0</v>
      </c>
      <c r="I37" s="17">
        <v>0.04642361111111111</v>
      </c>
      <c r="J37" s="18">
        <f t="shared" si="11"/>
        <v>0.01460648148</v>
      </c>
      <c r="K37" s="19">
        <f t="shared" si="12"/>
        <v>0.004642361111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12.0</v>
      </c>
      <c r="B38" s="14" t="s">
        <v>165</v>
      </c>
      <c r="C38" s="14" t="s">
        <v>94</v>
      </c>
      <c r="D38" s="15">
        <v>29881.0</v>
      </c>
      <c r="E38" s="16">
        <f t="shared" si="10"/>
        <v>41</v>
      </c>
      <c r="F38" s="13" t="s">
        <v>51</v>
      </c>
      <c r="G38" s="14" t="s">
        <v>19</v>
      </c>
      <c r="H38" s="13">
        <v>111.0</v>
      </c>
      <c r="I38" s="17">
        <v>0.05028935185185185</v>
      </c>
      <c r="J38" s="18">
        <f t="shared" si="11"/>
        <v>0.01847222222</v>
      </c>
      <c r="K38" s="19">
        <f t="shared" si="12"/>
        <v>0.005028935185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13.0</v>
      </c>
      <c r="B39" s="14" t="s">
        <v>121</v>
      </c>
      <c r="C39" s="14" t="s">
        <v>66</v>
      </c>
      <c r="D39" s="15">
        <v>33180.0</v>
      </c>
      <c r="E39" s="16">
        <f t="shared" si="10"/>
        <v>32</v>
      </c>
      <c r="F39" s="13" t="s">
        <v>48</v>
      </c>
      <c r="G39" s="14" t="s">
        <v>28</v>
      </c>
      <c r="H39" s="13">
        <v>102.0</v>
      </c>
      <c r="I39" s="17">
        <v>0.05193287037037037</v>
      </c>
      <c r="J39" s="18">
        <f t="shared" si="11"/>
        <v>0.02011574074</v>
      </c>
      <c r="K39" s="19">
        <f t="shared" si="12"/>
        <v>0.005193287037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14.0</v>
      </c>
      <c r="B40" s="14" t="s">
        <v>166</v>
      </c>
      <c r="C40" s="14" t="s">
        <v>132</v>
      </c>
      <c r="D40" s="15">
        <v>34953.0</v>
      </c>
      <c r="E40" s="16">
        <f t="shared" si="10"/>
        <v>27</v>
      </c>
      <c r="F40" s="13" t="s">
        <v>48</v>
      </c>
      <c r="G40" s="14" t="s">
        <v>19</v>
      </c>
      <c r="H40" s="13">
        <v>119.0</v>
      </c>
      <c r="I40" s="17">
        <v>0.051944444444444446</v>
      </c>
      <c r="J40" s="18">
        <f t="shared" si="11"/>
        <v>0.02012731481</v>
      </c>
      <c r="K40" s="19">
        <f t="shared" si="12"/>
        <v>0.005194444444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15.0</v>
      </c>
      <c r="B41" s="14" t="s">
        <v>167</v>
      </c>
      <c r="C41" s="14" t="s">
        <v>62</v>
      </c>
      <c r="D41" s="15">
        <v>31760.0</v>
      </c>
      <c r="E41" s="16">
        <f t="shared" si="10"/>
        <v>36</v>
      </c>
      <c r="F41" s="13" t="s">
        <v>69</v>
      </c>
      <c r="G41" s="14" t="s">
        <v>19</v>
      </c>
      <c r="H41" s="13">
        <v>115.0</v>
      </c>
      <c r="I41" s="17">
        <v>0.05209490740740741</v>
      </c>
      <c r="J41" s="18">
        <f t="shared" si="11"/>
        <v>0.02027777778</v>
      </c>
      <c r="K41" s="19">
        <f t="shared" si="12"/>
        <v>0.005209490741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16.0</v>
      </c>
      <c r="B42" s="14" t="s">
        <v>67</v>
      </c>
      <c r="C42" s="14" t="s">
        <v>68</v>
      </c>
      <c r="D42" s="15">
        <v>31672.0</v>
      </c>
      <c r="E42" s="16">
        <f t="shared" si="10"/>
        <v>36</v>
      </c>
      <c r="F42" s="13" t="s">
        <v>69</v>
      </c>
      <c r="G42" s="14" t="s">
        <v>19</v>
      </c>
      <c r="H42" s="13">
        <v>120.0</v>
      </c>
      <c r="I42" s="17">
        <v>0.05587962962962967</v>
      </c>
      <c r="J42" s="18">
        <f t="shared" si="11"/>
        <v>0.0240625</v>
      </c>
      <c r="K42" s="19">
        <f t="shared" si="12"/>
        <v>0.005587962963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" t="s">
        <v>168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5" t="s">
        <v>1</v>
      </c>
      <c r="B45" s="6" t="s">
        <v>2</v>
      </c>
      <c r="C45" s="2"/>
      <c r="D45" s="2"/>
      <c r="E45" s="2"/>
      <c r="F45" s="2"/>
      <c r="G45" s="3"/>
      <c r="H45" s="5" t="s">
        <v>3</v>
      </c>
      <c r="I45" s="6" t="s">
        <v>4</v>
      </c>
      <c r="J45" s="2"/>
      <c r="K45" s="7"/>
      <c r="L45" s="5" t="s">
        <v>5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"/>
      <c r="B46" s="9" t="s">
        <v>6</v>
      </c>
      <c r="C46" s="10" t="s">
        <v>7</v>
      </c>
      <c r="D46" s="11" t="s">
        <v>8</v>
      </c>
      <c r="E46" s="10" t="s">
        <v>9</v>
      </c>
      <c r="F46" s="10" t="s">
        <v>10</v>
      </c>
      <c r="G46" s="9" t="s">
        <v>11</v>
      </c>
      <c r="H46" s="8"/>
      <c r="I46" s="9" t="s">
        <v>12</v>
      </c>
      <c r="J46" s="9" t="s">
        <v>13</v>
      </c>
      <c r="K46" s="9" t="s">
        <v>14</v>
      </c>
      <c r="L46" s="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1.0</v>
      </c>
      <c r="B48" s="14" t="s">
        <v>169</v>
      </c>
      <c r="C48" s="14" t="s">
        <v>74</v>
      </c>
      <c r="D48" s="15">
        <v>29574.0</v>
      </c>
      <c r="E48" s="16">
        <f t="shared" ref="E48:E57" si="13">DATEDIF(D48,"08.03.2023","y")</f>
        <v>42</v>
      </c>
      <c r="F48" s="13" t="s">
        <v>18</v>
      </c>
      <c r="G48" s="14" t="s">
        <v>19</v>
      </c>
      <c r="H48" s="13">
        <v>5.0</v>
      </c>
      <c r="I48" s="18">
        <v>0.015208333333333334</v>
      </c>
      <c r="J48" s="18">
        <f t="shared" ref="J48:J57" si="14">I48-$I$48</f>
        <v>0</v>
      </c>
      <c r="K48" s="19">
        <f t="shared" ref="K48:K57" si="15">I48/5</f>
        <v>0.003041666667</v>
      </c>
      <c r="L48" s="20" t="s">
        <v>20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2.0</v>
      </c>
      <c r="B49" s="14" t="s">
        <v>170</v>
      </c>
      <c r="C49" s="14" t="s">
        <v>40</v>
      </c>
      <c r="D49" s="15">
        <v>28251.0</v>
      </c>
      <c r="E49" s="16">
        <f t="shared" si="13"/>
        <v>45</v>
      </c>
      <c r="F49" s="13" t="s">
        <v>41</v>
      </c>
      <c r="G49" s="14" t="s">
        <v>19</v>
      </c>
      <c r="H49" s="13">
        <v>26.0</v>
      </c>
      <c r="I49" s="18">
        <v>0.0159375</v>
      </c>
      <c r="J49" s="18">
        <f t="shared" si="14"/>
        <v>0.0007291666667</v>
      </c>
      <c r="K49" s="19">
        <f t="shared" si="15"/>
        <v>0.0031875</v>
      </c>
      <c r="L49" s="23" t="s">
        <v>24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3.0</v>
      </c>
      <c r="B50" s="14" t="s">
        <v>171</v>
      </c>
      <c r="C50" s="14" t="s">
        <v>77</v>
      </c>
      <c r="D50" s="15">
        <v>30500.0</v>
      </c>
      <c r="E50" s="16">
        <f t="shared" si="13"/>
        <v>39</v>
      </c>
      <c r="F50" s="13" t="s">
        <v>23</v>
      </c>
      <c r="G50" s="14" t="s">
        <v>19</v>
      </c>
      <c r="H50" s="13">
        <v>1.0</v>
      </c>
      <c r="I50" s="18">
        <v>0.01800925925925926</v>
      </c>
      <c r="J50" s="18">
        <f t="shared" si="14"/>
        <v>0.002800925926</v>
      </c>
      <c r="K50" s="19">
        <f t="shared" si="15"/>
        <v>0.003601851852</v>
      </c>
      <c r="L50" s="24" t="s">
        <v>29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4.0</v>
      </c>
      <c r="B51" s="14" t="s">
        <v>78</v>
      </c>
      <c r="C51" s="14" t="s">
        <v>22</v>
      </c>
      <c r="D51" s="15">
        <v>29641.0</v>
      </c>
      <c r="E51" s="16">
        <f t="shared" si="13"/>
        <v>42</v>
      </c>
      <c r="F51" s="13" t="s">
        <v>18</v>
      </c>
      <c r="G51" s="14" t="s">
        <v>28</v>
      </c>
      <c r="H51" s="13">
        <v>36.0</v>
      </c>
      <c r="I51" s="18">
        <v>0.019895833333333335</v>
      </c>
      <c r="J51" s="18">
        <f t="shared" si="14"/>
        <v>0.0046875</v>
      </c>
      <c r="K51" s="19">
        <f t="shared" si="15"/>
        <v>0.003979166667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3">
        <v>5.0</v>
      </c>
      <c r="B52" s="14" t="s">
        <v>80</v>
      </c>
      <c r="C52" s="14" t="s">
        <v>22</v>
      </c>
      <c r="D52" s="15">
        <v>30023.0</v>
      </c>
      <c r="E52" s="16">
        <f t="shared" si="13"/>
        <v>40</v>
      </c>
      <c r="F52" s="13" t="s">
        <v>18</v>
      </c>
      <c r="G52" s="14" t="s">
        <v>19</v>
      </c>
      <c r="H52" s="13">
        <v>41.0</v>
      </c>
      <c r="I52" s="18">
        <v>0.019930555555555556</v>
      </c>
      <c r="J52" s="18">
        <f t="shared" si="14"/>
        <v>0.004722222222</v>
      </c>
      <c r="K52" s="19">
        <f t="shared" si="15"/>
        <v>0.003986111111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3">
        <v>6.0</v>
      </c>
      <c r="B53" s="14" t="s">
        <v>101</v>
      </c>
      <c r="C53" s="14" t="s">
        <v>102</v>
      </c>
      <c r="D53" s="15">
        <v>30202.0</v>
      </c>
      <c r="E53" s="16">
        <f t="shared" si="13"/>
        <v>40</v>
      </c>
      <c r="F53" s="13" t="s">
        <v>18</v>
      </c>
      <c r="G53" s="14" t="s">
        <v>19</v>
      </c>
      <c r="H53" s="13">
        <v>42.0</v>
      </c>
      <c r="I53" s="18">
        <v>0.020196759259259258</v>
      </c>
      <c r="J53" s="18">
        <f t="shared" si="14"/>
        <v>0.004988425926</v>
      </c>
      <c r="K53" s="19">
        <f t="shared" si="15"/>
        <v>0.004039351852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3">
        <v>7.0</v>
      </c>
      <c r="B54" s="14" t="s">
        <v>172</v>
      </c>
      <c r="C54" s="14" t="s">
        <v>173</v>
      </c>
      <c r="D54" s="15">
        <v>32155.0</v>
      </c>
      <c r="E54" s="16">
        <f t="shared" si="13"/>
        <v>35</v>
      </c>
      <c r="F54" s="13" t="s">
        <v>23</v>
      </c>
      <c r="G54" s="14" t="s">
        <v>19</v>
      </c>
      <c r="H54" s="13">
        <v>8.0</v>
      </c>
      <c r="I54" s="18">
        <v>0.02162037037037037</v>
      </c>
      <c r="J54" s="18">
        <f t="shared" si="14"/>
        <v>0.006412037037</v>
      </c>
      <c r="K54" s="19">
        <f t="shared" si="15"/>
        <v>0.004324074074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3">
        <v>8.0</v>
      </c>
      <c r="B55" s="14" t="s">
        <v>174</v>
      </c>
      <c r="C55" s="14" t="s">
        <v>175</v>
      </c>
      <c r="D55" s="15">
        <v>32652.0</v>
      </c>
      <c r="E55" s="16">
        <f t="shared" si="13"/>
        <v>33</v>
      </c>
      <c r="F55" s="13" t="s">
        <v>27</v>
      </c>
      <c r="G55" s="14" t="s">
        <v>19</v>
      </c>
      <c r="H55" s="13">
        <v>30.0</v>
      </c>
      <c r="I55" s="18">
        <v>0.022893518518518518</v>
      </c>
      <c r="J55" s="18">
        <f t="shared" si="14"/>
        <v>0.007685185185</v>
      </c>
      <c r="K55" s="19">
        <f t="shared" si="15"/>
        <v>0.004578703704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3">
        <v>9.0</v>
      </c>
      <c r="B56" s="14" t="s">
        <v>81</v>
      </c>
      <c r="C56" s="14" t="s">
        <v>82</v>
      </c>
      <c r="D56" s="15">
        <v>29800.0</v>
      </c>
      <c r="E56" s="16">
        <f t="shared" si="13"/>
        <v>41</v>
      </c>
      <c r="F56" s="13" t="s">
        <v>18</v>
      </c>
      <c r="G56" s="14" t="s">
        <v>19</v>
      </c>
      <c r="H56" s="13">
        <v>24.0</v>
      </c>
      <c r="I56" s="18">
        <v>0.024560185185185185</v>
      </c>
      <c r="J56" s="18">
        <f t="shared" si="14"/>
        <v>0.009351851852</v>
      </c>
      <c r="K56" s="19">
        <f t="shared" si="15"/>
        <v>0.004912037037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3">
        <v>10.0</v>
      </c>
      <c r="B57" s="14" t="s">
        <v>176</v>
      </c>
      <c r="C57" s="14" t="s">
        <v>22</v>
      </c>
      <c r="D57" s="15">
        <v>29042.0</v>
      </c>
      <c r="E57" s="16">
        <f t="shared" si="13"/>
        <v>43</v>
      </c>
      <c r="F57" s="13" t="s">
        <v>18</v>
      </c>
      <c r="G57" s="14" t="s">
        <v>42</v>
      </c>
      <c r="H57" s="13">
        <v>15.0</v>
      </c>
      <c r="I57" s="18">
        <v>0.027685185185185184</v>
      </c>
      <c r="J57" s="18">
        <f t="shared" si="14"/>
        <v>0.01247685185</v>
      </c>
      <c r="K57" s="19">
        <f t="shared" si="15"/>
        <v>0.005537037037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>
        <v>1.0</v>
      </c>
      <c r="B59" s="14" t="s">
        <v>177</v>
      </c>
      <c r="C59" s="14" t="s">
        <v>120</v>
      </c>
      <c r="D59" s="15">
        <v>31065.0</v>
      </c>
      <c r="E59" s="16">
        <f t="shared" ref="E59:E87" si="16">DATEDIF(D59,"08.03.2023","y")</f>
        <v>38</v>
      </c>
      <c r="F59" s="13" t="s">
        <v>69</v>
      </c>
      <c r="G59" s="14" t="s">
        <v>19</v>
      </c>
      <c r="H59" s="13">
        <v>25.0</v>
      </c>
      <c r="I59" s="18">
        <v>0.015405092592592592</v>
      </c>
      <c r="J59" s="17">
        <f t="shared" ref="J59:J87" si="17">I59-$I$59</f>
        <v>0</v>
      </c>
      <c r="K59" s="22">
        <f t="shared" ref="K59:K87" si="18">I59/5</f>
        <v>0.003081018519</v>
      </c>
      <c r="L59" s="20" t="s">
        <v>20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3">
        <v>2.0</v>
      </c>
      <c r="B60" s="14" t="s">
        <v>178</v>
      </c>
      <c r="C60" s="14" t="s">
        <v>90</v>
      </c>
      <c r="D60" s="15">
        <v>29408.0</v>
      </c>
      <c r="E60" s="16">
        <f t="shared" si="16"/>
        <v>42</v>
      </c>
      <c r="F60" s="13" t="s">
        <v>51</v>
      </c>
      <c r="G60" s="14" t="s">
        <v>19</v>
      </c>
      <c r="H60" s="13">
        <v>29.0</v>
      </c>
      <c r="I60" s="18">
        <v>0.019780092592592592</v>
      </c>
      <c r="J60" s="17">
        <f t="shared" si="17"/>
        <v>0.004375</v>
      </c>
      <c r="K60" s="22">
        <f t="shared" si="18"/>
        <v>0.003956018519</v>
      </c>
      <c r="L60" s="23" t="s">
        <v>24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3">
        <v>3.0</v>
      </c>
      <c r="B61" s="14" t="s">
        <v>123</v>
      </c>
      <c r="C61" s="14" t="s">
        <v>124</v>
      </c>
      <c r="D61" s="15">
        <v>27277.0</v>
      </c>
      <c r="E61" s="16">
        <f t="shared" si="16"/>
        <v>48</v>
      </c>
      <c r="F61" s="13" t="s">
        <v>57</v>
      </c>
      <c r="G61" s="14" t="s">
        <v>19</v>
      </c>
      <c r="H61" s="13">
        <v>21.0</v>
      </c>
      <c r="I61" s="18">
        <v>0.020243055555555556</v>
      </c>
      <c r="J61" s="17">
        <f t="shared" si="17"/>
        <v>0.004837962963</v>
      </c>
      <c r="K61" s="22">
        <f t="shared" si="18"/>
        <v>0.004048611111</v>
      </c>
      <c r="L61" s="24" t="s">
        <v>29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3">
        <v>4.0</v>
      </c>
      <c r="B62" s="14" t="s">
        <v>179</v>
      </c>
      <c r="C62" s="14" t="s">
        <v>68</v>
      </c>
      <c r="D62" s="15">
        <v>33025.0</v>
      </c>
      <c r="E62" s="16">
        <f t="shared" si="16"/>
        <v>32</v>
      </c>
      <c r="F62" s="13" t="s">
        <v>48</v>
      </c>
      <c r="G62" s="14" t="s">
        <v>19</v>
      </c>
      <c r="H62" s="13">
        <v>32.0</v>
      </c>
      <c r="I62" s="18">
        <v>0.020300925925925927</v>
      </c>
      <c r="J62" s="17">
        <f t="shared" si="17"/>
        <v>0.004895833333</v>
      </c>
      <c r="K62" s="22">
        <f t="shared" si="18"/>
        <v>0.004060185185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3">
        <v>5.0</v>
      </c>
      <c r="B63" s="14" t="s">
        <v>180</v>
      </c>
      <c r="C63" s="14" t="s">
        <v>164</v>
      </c>
      <c r="D63" s="15">
        <v>36176.0</v>
      </c>
      <c r="E63" s="16">
        <f t="shared" si="16"/>
        <v>24</v>
      </c>
      <c r="F63" s="13" t="s">
        <v>48</v>
      </c>
      <c r="G63" s="14" t="s">
        <v>19</v>
      </c>
      <c r="H63" s="13">
        <v>23.0</v>
      </c>
      <c r="I63" s="18">
        <v>0.020324074074074074</v>
      </c>
      <c r="J63" s="17">
        <f t="shared" si="17"/>
        <v>0.004918981481</v>
      </c>
      <c r="K63" s="22">
        <f t="shared" si="18"/>
        <v>0.004064814815</v>
      </c>
      <c r="L63" s="2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3">
        <v>6.0</v>
      </c>
      <c r="B64" s="14" t="s">
        <v>181</v>
      </c>
      <c r="C64" s="14" t="s">
        <v>68</v>
      </c>
      <c r="D64" s="15">
        <v>30515.0</v>
      </c>
      <c r="E64" s="16">
        <f t="shared" si="16"/>
        <v>39</v>
      </c>
      <c r="F64" s="13" t="s">
        <v>69</v>
      </c>
      <c r="G64" s="14" t="s">
        <v>28</v>
      </c>
      <c r="H64" s="13">
        <v>6.0</v>
      </c>
      <c r="I64" s="18">
        <v>0.020462962962962964</v>
      </c>
      <c r="J64" s="17">
        <f t="shared" si="17"/>
        <v>0.00505787037</v>
      </c>
      <c r="K64" s="22">
        <f t="shared" si="18"/>
        <v>0.004092592593</v>
      </c>
      <c r="L64" s="2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>
        <v>7.0</v>
      </c>
      <c r="B65" s="14" t="s">
        <v>182</v>
      </c>
      <c r="C65" s="14" t="s">
        <v>183</v>
      </c>
      <c r="D65" s="15">
        <v>34449.0</v>
      </c>
      <c r="E65" s="16">
        <f t="shared" si="16"/>
        <v>28</v>
      </c>
      <c r="F65" s="13" t="s">
        <v>48</v>
      </c>
      <c r="G65" s="14" t="s">
        <v>19</v>
      </c>
      <c r="H65" s="13">
        <v>19.0</v>
      </c>
      <c r="I65" s="18">
        <v>0.020520833333333332</v>
      </c>
      <c r="J65" s="17">
        <f t="shared" si="17"/>
        <v>0.005115740741</v>
      </c>
      <c r="K65" s="22">
        <f t="shared" si="18"/>
        <v>0.004104166667</v>
      </c>
      <c r="L65" s="2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3">
        <v>8.0</v>
      </c>
      <c r="B66" s="14" t="s">
        <v>184</v>
      </c>
      <c r="C66" s="14" t="s">
        <v>56</v>
      </c>
      <c r="D66" s="15">
        <v>30830.0</v>
      </c>
      <c r="E66" s="16">
        <f t="shared" si="16"/>
        <v>38</v>
      </c>
      <c r="F66" s="13" t="s">
        <v>69</v>
      </c>
      <c r="G66" s="14" t="s">
        <v>19</v>
      </c>
      <c r="H66" s="13">
        <v>38.0</v>
      </c>
      <c r="I66" s="18">
        <v>0.020752314814814814</v>
      </c>
      <c r="J66" s="17">
        <f t="shared" si="17"/>
        <v>0.005347222222</v>
      </c>
      <c r="K66" s="22">
        <f t="shared" si="18"/>
        <v>0.004150462963</v>
      </c>
      <c r="L66" s="2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3">
        <v>9.0</v>
      </c>
      <c r="B67" s="14" t="s">
        <v>185</v>
      </c>
      <c r="C67" s="14" t="s">
        <v>134</v>
      </c>
      <c r="D67" s="15">
        <v>36427.0</v>
      </c>
      <c r="E67" s="16">
        <f t="shared" si="16"/>
        <v>23</v>
      </c>
      <c r="F67" s="13" t="s">
        <v>48</v>
      </c>
      <c r="G67" s="14" t="s">
        <v>19</v>
      </c>
      <c r="H67" s="13">
        <v>27.0</v>
      </c>
      <c r="I67" s="18">
        <v>0.0209375</v>
      </c>
      <c r="J67" s="17">
        <f t="shared" si="17"/>
        <v>0.005532407407</v>
      </c>
      <c r="K67" s="22">
        <f t="shared" si="18"/>
        <v>0.0041875</v>
      </c>
      <c r="L67" s="2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10.0</v>
      </c>
      <c r="B68" s="14" t="s">
        <v>88</v>
      </c>
      <c r="C68" s="14" t="s">
        <v>66</v>
      </c>
      <c r="D68" s="15">
        <v>29696.0</v>
      </c>
      <c r="E68" s="16">
        <f t="shared" si="16"/>
        <v>41</v>
      </c>
      <c r="F68" s="13" t="s">
        <v>51</v>
      </c>
      <c r="G68" s="14" t="s">
        <v>28</v>
      </c>
      <c r="H68" s="13">
        <v>37.0</v>
      </c>
      <c r="I68" s="18">
        <v>0.021030092592592593</v>
      </c>
      <c r="J68" s="17">
        <f t="shared" si="17"/>
        <v>0.005625</v>
      </c>
      <c r="K68" s="22">
        <f t="shared" si="18"/>
        <v>0.004206018519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11.0</v>
      </c>
      <c r="B69" s="14" t="s">
        <v>186</v>
      </c>
      <c r="C69" s="14" t="s">
        <v>187</v>
      </c>
      <c r="D69" s="15">
        <v>35347.0</v>
      </c>
      <c r="E69" s="16">
        <f t="shared" si="16"/>
        <v>26</v>
      </c>
      <c r="F69" s="13" t="s">
        <v>48</v>
      </c>
      <c r="G69" s="14" t="s">
        <v>19</v>
      </c>
      <c r="H69" s="13">
        <v>3.0</v>
      </c>
      <c r="I69" s="18">
        <v>0.021087962962962965</v>
      </c>
      <c r="J69" s="17">
        <f t="shared" si="17"/>
        <v>0.00568287037</v>
      </c>
      <c r="K69" s="22">
        <f t="shared" si="18"/>
        <v>0.004217592593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12.0</v>
      </c>
      <c r="B70" s="14" t="s">
        <v>188</v>
      </c>
      <c r="C70" s="14" t="s">
        <v>90</v>
      </c>
      <c r="D70" s="15">
        <v>25816.0</v>
      </c>
      <c r="E70" s="16">
        <f t="shared" si="16"/>
        <v>52</v>
      </c>
      <c r="F70" s="13" t="s">
        <v>60</v>
      </c>
      <c r="G70" s="14" t="s">
        <v>19</v>
      </c>
      <c r="H70" s="13">
        <v>18.0</v>
      </c>
      <c r="I70" s="18">
        <v>0.021180555555555557</v>
      </c>
      <c r="J70" s="17">
        <f t="shared" si="17"/>
        <v>0.005775462963</v>
      </c>
      <c r="K70" s="22">
        <f t="shared" si="18"/>
        <v>0.004236111111</v>
      </c>
      <c r="L70" s="2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3">
        <v>13.0</v>
      </c>
      <c r="B71" s="14" t="s">
        <v>189</v>
      </c>
      <c r="C71" s="14" t="s">
        <v>56</v>
      </c>
      <c r="D71" s="15">
        <v>31505.0</v>
      </c>
      <c r="E71" s="16">
        <f t="shared" si="16"/>
        <v>36</v>
      </c>
      <c r="F71" s="13" t="s">
        <v>69</v>
      </c>
      <c r="G71" s="14" t="s">
        <v>28</v>
      </c>
      <c r="H71" s="13">
        <v>12.0</v>
      </c>
      <c r="I71" s="18">
        <v>0.021921296296296296</v>
      </c>
      <c r="J71" s="17">
        <f t="shared" si="17"/>
        <v>0.006516203704</v>
      </c>
      <c r="K71" s="22">
        <f t="shared" si="18"/>
        <v>0.004384259259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>
        <v>14.0</v>
      </c>
      <c r="B72" s="14" t="s">
        <v>190</v>
      </c>
      <c r="C72" s="14" t="s">
        <v>130</v>
      </c>
      <c r="D72" s="15">
        <v>30517.0</v>
      </c>
      <c r="E72" s="16">
        <f t="shared" si="16"/>
        <v>39</v>
      </c>
      <c r="F72" s="13" t="s">
        <v>69</v>
      </c>
      <c r="G72" s="14" t="s">
        <v>19</v>
      </c>
      <c r="H72" s="13">
        <v>11.0</v>
      </c>
      <c r="I72" s="18">
        <v>0.02212962962962963</v>
      </c>
      <c r="J72" s="17">
        <f t="shared" si="17"/>
        <v>0.006724537037</v>
      </c>
      <c r="K72" s="22">
        <f t="shared" si="18"/>
        <v>0.004425925926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3">
        <v>15.0</v>
      </c>
      <c r="B73" s="14" t="s">
        <v>95</v>
      </c>
      <c r="C73" s="14" t="s">
        <v>96</v>
      </c>
      <c r="D73" s="15">
        <v>27882.0</v>
      </c>
      <c r="E73" s="16">
        <f t="shared" si="16"/>
        <v>46</v>
      </c>
      <c r="F73" s="13" t="s">
        <v>57</v>
      </c>
      <c r="G73" s="14" t="s">
        <v>19</v>
      </c>
      <c r="H73" s="13">
        <v>17.0</v>
      </c>
      <c r="I73" s="18">
        <v>0.022175925925925925</v>
      </c>
      <c r="J73" s="17">
        <f t="shared" si="17"/>
        <v>0.006770833333</v>
      </c>
      <c r="K73" s="22">
        <f t="shared" si="18"/>
        <v>0.004435185185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3">
        <v>16.0</v>
      </c>
      <c r="B74" s="14" t="s">
        <v>191</v>
      </c>
      <c r="C74" s="14" t="s">
        <v>134</v>
      </c>
      <c r="D74" s="15">
        <v>31791.0</v>
      </c>
      <c r="E74" s="16">
        <f t="shared" si="16"/>
        <v>36</v>
      </c>
      <c r="F74" s="13" t="s">
        <v>69</v>
      </c>
      <c r="G74" s="14" t="s">
        <v>19</v>
      </c>
      <c r="H74" s="13">
        <v>40.0</v>
      </c>
      <c r="I74" s="18">
        <v>0.022372685185185186</v>
      </c>
      <c r="J74" s="17">
        <f t="shared" si="17"/>
        <v>0.006967592593</v>
      </c>
      <c r="K74" s="22">
        <f t="shared" si="18"/>
        <v>0.004474537037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3">
        <v>17.0</v>
      </c>
      <c r="B75" s="14" t="s">
        <v>192</v>
      </c>
      <c r="C75" s="14" t="s">
        <v>130</v>
      </c>
      <c r="D75" s="15">
        <v>28422.0</v>
      </c>
      <c r="E75" s="16">
        <f t="shared" si="16"/>
        <v>45</v>
      </c>
      <c r="F75" s="13" t="s">
        <v>57</v>
      </c>
      <c r="G75" s="14" t="s">
        <v>19</v>
      </c>
      <c r="H75" s="13">
        <v>13.0</v>
      </c>
      <c r="I75" s="18">
        <v>0.02244212962962963</v>
      </c>
      <c r="J75" s="17">
        <f t="shared" si="17"/>
        <v>0.007037037037</v>
      </c>
      <c r="K75" s="22">
        <f t="shared" si="18"/>
        <v>0.004488425926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3">
        <v>18.0</v>
      </c>
      <c r="B76" s="14" t="s">
        <v>193</v>
      </c>
      <c r="C76" s="14" t="s">
        <v>194</v>
      </c>
      <c r="D76" s="15">
        <v>35459.0</v>
      </c>
      <c r="E76" s="16">
        <f t="shared" si="16"/>
        <v>26</v>
      </c>
      <c r="F76" s="13" t="s">
        <v>48</v>
      </c>
      <c r="G76" s="14" t="s">
        <v>19</v>
      </c>
      <c r="H76" s="13">
        <v>35.0</v>
      </c>
      <c r="I76" s="18">
        <v>0.02252314814814815</v>
      </c>
      <c r="J76" s="17">
        <f t="shared" si="17"/>
        <v>0.007118055556</v>
      </c>
      <c r="K76" s="22">
        <f t="shared" si="18"/>
        <v>0.00450462963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>
        <v>19.0</v>
      </c>
      <c r="B77" s="14" t="s">
        <v>195</v>
      </c>
      <c r="C77" s="14" t="s">
        <v>132</v>
      </c>
      <c r="D77" s="15">
        <v>32085.0</v>
      </c>
      <c r="E77" s="16">
        <f t="shared" si="16"/>
        <v>35</v>
      </c>
      <c r="F77" s="13" t="s">
        <v>69</v>
      </c>
      <c r="G77" s="14" t="s">
        <v>28</v>
      </c>
      <c r="H77" s="13">
        <v>28.0</v>
      </c>
      <c r="I77" s="18">
        <v>0.022604166666666668</v>
      </c>
      <c r="J77" s="17">
        <f t="shared" si="17"/>
        <v>0.007199074074</v>
      </c>
      <c r="K77" s="22">
        <f t="shared" si="18"/>
        <v>0.004520833333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20.0</v>
      </c>
      <c r="B78" s="14" t="s">
        <v>196</v>
      </c>
      <c r="C78" s="14" t="s">
        <v>68</v>
      </c>
      <c r="D78" s="15">
        <v>28541.0</v>
      </c>
      <c r="E78" s="16">
        <f t="shared" si="16"/>
        <v>45</v>
      </c>
      <c r="F78" s="13" t="s">
        <v>57</v>
      </c>
      <c r="G78" s="14" t="s">
        <v>28</v>
      </c>
      <c r="H78" s="13">
        <v>10.0</v>
      </c>
      <c r="I78" s="18">
        <v>0.02462962962962963</v>
      </c>
      <c r="J78" s="17">
        <f t="shared" si="17"/>
        <v>0.009224537037</v>
      </c>
      <c r="K78" s="22">
        <f t="shared" si="18"/>
        <v>0.004925925926</v>
      </c>
      <c r="L78" s="2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21.0</v>
      </c>
      <c r="B79" s="14" t="s">
        <v>197</v>
      </c>
      <c r="C79" s="14" t="s">
        <v>198</v>
      </c>
      <c r="D79" s="15">
        <v>30954.0</v>
      </c>
      <c r="E79" s="16">
        <f t="shared" si="16"/>
        <v>38</v>
      </c>
      <c r="F79" s="13" t="s">
        <v>69</v>
      </c>
      <c r="G79" s="14" t="s">
        <v>42</v>
      </c>
      <c r="H79" s="13">
        <v>22.0</v>
      </c>
      <c r="I79" s="18">
        <v>0.024652777777777777</v>
      </c>
      <c r="J79" s="17">
        <f t="shared" si="17"/>
        <v>0.009247685185</v>
      </c>
      <c r="K79" s="22">
        <f t="shared" si="18"/>
        <v>0.004930555556</v>
      </c>
      <c r="L79" s="2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3">
        <v>22.0</v>
      </c>
      <c r="B80" s="14" t="s">
        <v>108</v>
      </c>
      <c r="C80" s="14" t="s">
        <v>199</v>
      </c>
      <c r="D80" s="15">
        <v>23525.0</v>
      </c>
      <c r="E80" s="16">
        <f t="shared" si="16"/>
        <v>58</v>
      </c>
      <c r="F80" s="13" t="s">
        <v>110</v>
      </c>
      <c r="G80" s="14" t="s">
        <v>19</v>
      </c>
      <c r="H80" s="13">
        <v>31.0</v>
      </c>
      <c r="I80" s="18">
        <v>0.02502314814814815</v>
      </c>
      <c r="J80" s="17">
        <f t="shared" si="17"/>
        <v>0.009618055556</v>
      </c>
      <c r="K80" s="22">
        <f t="shared" si="18"/>
        <v>0.00500462963</v>
      </c>
      <c r="L80" s="2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3">
        <v>23.0</v>
      </c>
      <c r="B81" s="14" t="s">
        <v>200</v>
      </c>
      <c r="C81" s="14" t="s">
        <v>66</v>
      </c>
      <c r="D81" s="15">
        <v>25416.0</v>
      </c>
      <c r="E81" s="16">
        <f t="shared" si="16"/>
        <v>53</v>
      </c>
      <c r="F81" s="13" t="s">
        <v>60</v>
      </c>
      <c r="G81" s="14" t="s">
        <v>19</v>
      </c>
      <c r="H81" s="13">
        <v>20.0</v>
      </c>
      <c r="I81" s="18">
        <v>0.025219907407407406</v>
      </c>
      <c r="J81" s="17">
        <f t="shared" si="17"/>
        <v>0.009814814815</v>
      </c>
      <c r="K81" s="22">
        <f t="shared" si="18"/>
        <v>0.005043981481</v>
      </c>
      <c r="L81" s="2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3">
        <v>24.0</v>
      </c>
      <c r="B82" s="14" t="s">
        <v>201</v>
      </c>
      <c r="C82" s="14" t="s">
        <v>202</v>
      </c>
      <c r="D82" s="15">
        <v>28810.0</v>
      </c>
      <c r="E82" s="16">
        <f t="shared" si="16"/>
        <v>44</v>
      </c>
      <c r="F82" s="13" t="s">
        <v>51</v>
      </c>
      <c r="G82" s="14" t="s">
        <v>19</v>
      </c>
      <c r="H82" s="13">
        <v>33.0</v>
      </c>
      <c r="I82" s="18">
        <v>0.02616898148148148</v>
      </c>
      <c r="J82" s="17">
        <f t="shared" si="17"/>
        <v>0.01076388889</v>
      </c>
      <c r="K82" s="22">
        <f t="shared" si="18"/>
        <v>0.005233796296</v>
      </c>
      <c r="L82" s="2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3">
        <v>25.0</v>
      </c>
      <c r="B83" s="14" t="s">
        <v>203</v>
      </c>
      <c r="C83" s="14" t="s">
        <v>56</v>
      </c>
      <c r="D83" s="15">
        <v>29087.0</v>
      </c>
      <c r="E83" s="16">
        <f t="shared" si="16"/>
        <v>43</v>
      </c>
      <c r="F83" s="13" t="s">
        <v>51</v>
      </c>
      <c r="G83" s="14" t="s">
        <v>19</v>
      </c>
      <c r="H83" s="13">
        <v>34.0</v>
      </c>
      <c r="I83" s="18">
        <v>0.026180555555555554</v>
      </c>
      <c r="J83" s="17">
        <f t="shared" si="17"/>
        <v>0.01077546296</v>
      </c>
      <c r="K83" s="22">
        <f t="shared" si="18"/>
        <v>0.005236111111</v>
      </c>
      <c r="L83" s="2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3">
        <v>26.0</v>
      </c>
      <c r="B84" s="14" t="s">
        <v>204</v>
      </c>
      <c r="C84" s="14" t="s">
        <v>53</v>
      </c>
      <c r="D84" s="15">
        <v>30499.0</v>
      </c>
      <c r="E84" s="16">
        <f t="shared" si="16"/>
        <v>39</v>
      </c>
      <c r="F84" s="13" t="s">
        <v>69</v>
      </c>
      <c r="G84" s="14" t="s">
        <v>19</v>
      </c>
      <c r="H84" s="13">
        <v>7.0</v>
      </c>
      <c r="I84" s="18">
        <v>0.02627314814814815</v>
      </c>
      <c r="J84" s="17">
        <f t="shared" si="17"/>
        <v>0.01086805556</v>
      </c>
      <c r="K84" s="22">
        <f t="shared" si="18"/>
        <v>0.00525462963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3">
        <v>27.0</v>
      </c>
      <c r="B85" s="14" t="s">
        <v>205</v>
      </c>
      <c r="C85" s="14" t="s">
        <v>206</v>
      </c>
      <c r="D85" s="15">
        <v>24296.0</v>
      </c>
      <c r="E85" s="16">
        <f t="shared" si="16"/>
        <v>56</v>
      </c>
      <c r="F85" s="13" t="s">
        <v>110</v>
      </c>
      <c r="G85" s="14" t="s">
        <v>19</v>
      </c>
      <c r="H85" s="13">
        <v>14.0</v>
      </c>
      <c r="I85" s="18">
        <v>0.026828703703703705</v>
      </c>
      <c r="J85" s="17">
        <f t="shared" si="17"/>
        <v>0.01142361111</v>
      </c>
      <c r="K85" s="22">
        <f t="shared" si="18"/>
        <v>0.005365740741</v>
      </c>
      <c r="L85" s="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3">
        <v>28.0</v>
      </c>
      <c r="B86" s="14" t="s">
        <v>207</v>
      </c>
      <c r="C86" s="14" t="s">
        <v>109</v>
      </c>
      <c r="D86" s="15">
        <v>30294.0</v>
      </c>
      <c r="E86" s="16">
        <f t="shared" si="16"/>
        <v>40</v>
      </c>
      <c r="F86" s="13" t="s">
        <v>51</v>
      </c>
      <c r="G86" s="14" t="s">
        <v>42</v>
      </c>
      <c r="H86" s="13">
        <v>4.0</v>
      </c>
      <c r="I86" s="18">
        <v>0.026863425925925926</v>
      </c>
      <c r="J86" s="17">
        <f t="shared" si="17"/>
        <v>0.01145833333</v>
      </c>
      <c r="K86" s="22">
        <f t="shared" si="18"/>
        <v>0.005372685185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3">
        <v>29.0</v>
      </c>
      <c r="B87" s="14" t="s">
        <v>208</v>
      </c>
      <c r="C87" s="14" t="s">
        <v>164</v>
      </c>
      <c r="D87" s="15">
        <v>30010.0</v>
      </c>
      <c r="E87" s="16">
        <f t="shared" si="16"/>
        <v>41</v>
      </c>
      <c r="F87" s="13" t="s">
        <v>51</v>
      </c>
      <c r="G87" s="14" t="s">
        <v>42</v>
      </c>
      <c r="H87" s="13">
        <v>16.0</v>
      </c>
      <c r="I87" s="18">
        <v>0.026875</v>
      </c>
      <c r="J87" s="17">
        <f t="shared" si="17"/>
        <v>0.01146990741</v>
      </c>
      <c r="K87" s="22">
        <f t="shared" si="18"/>
        <v>0.005375</v>
      </c>
      <c r="L87" s="2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0"/>
      <c r="B281" s="4"/>
      <c r="C281" s="4"/>
      <c r="D281" s="31"/>
      <c r="E281" s="4"/>
      <c r="F281" s="4"/>
      <c r="G281" s="4"/>
      <c r="H281" s="3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0"/>
      <c r="B282" s="4"/>
      <c r="C282" s="4"/>
      <c r="D282" s="31"/>
      <c r="E282" s="4"/>
      <c r="F282" s="4"/>
      <c r="G282" s="4"/>
      <c r="H282" s="3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0"/>
      <c r="B283" s="4"/>
      <c r="C283" s="4"/>
      <c r="D283" s="31"/>
      <c r="E283" s="4"/>
      <c r="F283" s="4"/>
      <c r="G283" s="4"/>
      <c r="H283" s="3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0"/>
      <c r="B284" s="4"/>
      <c r="C284" s="4"/>
      <c r="D284" s="31"/>
      <c r="E284" s="4"/>
      <c r="F284" s="4"/>
      <c r="G284" s="4"/>
      <c r="H284" s="3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0"/>
      <c r="B285" s="4"/>
      <c r="C285" s="4"/>
      <c r="D285" s="31"/>
      <c r="E285" s="4"/>
      <c r="F285" s="4"/>
      <c r="G285" s="4"/>
      <c r="H285" s="3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0"/>
      <c r="B286" s="4"/>
      <c r="C286" s="4"/>
      <c r="D286" s="31"/>
      <c r="E286" s="4"/>
      <c r="F286" s="4"/>
      <c r="G286" s="4"/>
      <c r="H286" s="3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0"/>
      <c r="B287" s="4"/>
      <c r="C287" s="4"/>
      <c r="D287" s="31"/>
      <c r="E287" s="4"/>
      <c r="F287" s="4"/>
      <c r="G287" s="4"/>
      <c r="H287" s="30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1:L1"/>
    <mergeCell ref="A2:A3"/>
    <mergeCell ref="B2:G2"/>
    <mergeCell ref="H2:H3"/>
    <mergeCell ref="I2:K2"/>
    <mergeCell ref="L2:L3"/>
    <mergeCell ref="A4:L4"/>
    <mergeCell ref="A9:L9"/>
    <mergeCell ref="A14:L14"/>
    <mergeCell ref="A15:L15"/>
    <mergeCell ref="A16:A17"/>
    <mergeCell ref="H16:H17"/>
    <mergeCell ref="I16:K16"/>
    <mergeCell ref="L16:L17"/>
    <mergeCell ref="B45:G45"/>
    <mergeCell ref="I45:K45"/>
    <mergeCell ref="L45:L46"/>
    <mergeCell ref="A47:L47"/>
    <mergeCell ref="A58:L58"/>
    <mergeCell ref="B16:G16"/>
    <mergeCell ref="A18:L18"/>
    <mergeCell ref="A26:L26"/>
    <mergeCell ref="A43:L43"/>
    <mergeCell ref="A44:L44"/>
    <mergeCell ref="A45:A46"/>
    <mergeCell ref="H45:H4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210</v>
      </c>
      <c r="C5" s="14" t="s">
        <v>211</v>
      </c>
      <c r="D5" s="15">
        <v>28619.0</v>
      </c>
      <c r="E5" s="16">
        <f t="shared" ref="E5:E7" si="1">DATEDIF(D5,"08.05.2023","y")</f>
        <v>44</v>
      </c>
      <c r="F5" s="13" t="s">
        <v>18</v>
      </c>
      <c r="G5" s="14" t="s">
        <v>19</v>
      </c>
      <c r="H5" s="13">
        <v>403.0</v>
      </c>
      <c r="I5" s="17">
        <v>0.1310185185185185</v>
      </c>
      <c r="J5" s="18">
        <f t="shared" ref="J5:J7" si="2">I5-$I$5</f>
        <v>0</v>
      </c>
      <c r="K5" s="19">
        <f t="shared" ref="K5:K7" si="3">I5/42.2</f>
        <v>0.00310470423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212</v>
      </c>
      <c r="C6" s="14" t="s">
        <v>40</v>
      </c>
      <c r="D6" s="15">
        <v>25978.0</v>
      </c>
      <c r="E6" s="16">
        <f t="shared" si="1"/>
        <v>52</v>
      </c>
      <c r="F6" s="13" t="s">
        <v>148</v>
      </c>
      <c r="G6" s="14" t="s">
        <v>19</v>
      </c>
      <c r="H6" s="13">
        <v>404.0</v>
      </c>
      <c r="I6" s="17">
        <v>0.17270833333333332</v>
      </c>
      <c r="J6" s="18">
        <f t="shared" si="2"/>
        <v>0.04168981481</v>
      </c>
      <c r="K6" s="19">
        <f t="shared" si="3"/>
        <v>0.004092614534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213</v>
      </c>
      <c r="C7" s="14" t="s">
        <v>40</v>
      </c>
      <c r="D7" s="15">
        <v>28512.0</v>
      </c>
      <c r="E7" s="16">
        <f t="shared" si="1"/>
        <v>45</v>
      </c>
      <c r="F7" s="13" t="s">
        <v>41</v>
      </c>
      <c r="G7" s="14" t="s">
        <v>19</v>
      </c>
      <c r="H7" s="13">
        <v>402.0</v>
      </c>
      <c r="I7" s="17">
        <v>0.2276388888888889</v>
      </c>
      <c r="J7" s="18">
        <f t="shared" si="2"/>
        <v>0.09662037037</v>
      </c>
      <c r="K7" s="19">
        <f t="shared" si="3"/>
        <v>0.005394286467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2" t="s">
        <v>45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3">
        <v>1.0</v>
      </c>
      <c r="B9" s="14" t="s">
        <v>214</v>
      </c>
      <c r="C9" s="14" t="s">
        <v>132</v>
      </c>
      <c r="D9" s="15">
        <v>32030.0</v>
      </c>
      <c r="E9" s="16">
        <f>DATEDIF(D9,"08.05.2023","y")</f>
        <v>35</v>
      </c>
      <c r="F9" s="13" t="s">
        <v>69</v>
      </c>
      <c r="G9" s="14" t="s">
        <v>28</v>
      </c>
      <c r="H9" s="13">
        <v>401.0</v>
      </c>
      <c r="I9" s="17">
        <v>0.19011574074074075</v>
      </c>
      <c r="J9" s="18">
        <f>I9-$I$9</f>
        <v>0</v>
      </c>
      <c r="K9" s="19">
        <f>I9/42.2</f>
        <v>0.00450511234</v>
      </c>
      <c r="L9" s="20" t="s">
        <v>20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" t="s">
        <v>215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34" t="s">
        <v>1</v>
      </c>
      <c r="B12" s="35" t="s">
        <v>2</v>
      </c>
      <c r="C12" s="36"/>
      <c r="D12" s="36"/>
      <c r="E12" s="36"/>
      <c r="F12" s="36"/>
      <c r="G12" s="37"/>
      <c r="H12" s="38" t="s">
        <v>3</v>
      </c>
      <c r="I12" s="35" t="s">
        <v>4</v>
      </c>
      <c r="J12" s="36"/>
      <c r="K12" s="37"/>
      <c r="L12" s="38" t="s">
        <v>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8"/>
      <c r="B13" s="39" t="s">
        <v>6</v>
      </c>
      <c r="C13" s="39" t="s">
        <v>7</v>
      </c>
      <c r="D13" s="40" t="s">
        <v>8</v>
      </c>
      <c r="E13" s="39" t="s">
        <v>9</v>
      </c>
      <c r="F13" s="39" t="s">
        <v>10</v>
      </c>
      <c r="G13" s="39" t="s">
        <v>11</v>
      </c>
      <c r="H13" s="41"/>
      <c r="I13" s="39" t="s">
        <v>12</v>
      </c>
      <c r="J13" s="39" t="s">
        <v>13</v>
      </c>
      <c r="K13" s="39" t="s">
        <v>14</v>
      </c>
      <c r="L13" s="4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3">
        <v>1.0</v>
      </c>
      <c r="B15" s="14" t="s">
        <v>216</v>
      </c>
      <c r="C15" s="14" t="s">
        <v>44</v>
      </c>
      <c r="D15" s="15">
        <v>32577.0</v>
      </c>
      <c r="E15" s="16">
        <f t="shared" ref="E15:E19" si="4">DATEDIF(D15,"08.05.2023","y")</f>
        <v>34</v>
      </c>
      <c r="F15" s="13" t="s">
        <v>27</v>
      </c>
      <c r="G15" s="14" t="s">
        <v>28</v>
      </c>
      <c r="H15" s="13">
        <v>202.0</v>
      </c>
      <c r="I15" s="17">
        <v>0.07153935185185185</v>
      </c>
      <c r="J15" s="18">
        <f t="shared" ref="J15:J19" si="5">I15-$I$15</f>
        <v>0</v>
      </c>
      <c r="K15" s="19">
        <f t="shared" ref="K15:K19" si="6">I15/21.1</f>
        <v>0.003390490609</v>
      </c>
      <c r="L15" s="20" t="s">
        <v>20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3">
        <v>2.0</v>
      </c>
      <c r="B16" s="14" t="s">
        <v>217</v>
      </c>
      <c r="C16" s="14" t="s">
        <v>72</v>
      </c>
      <c r="D16" s="15">
        <v>31232.0</v>
      </c>
      <c r="E16" s="16">
        <f t="shared" si="4"/>
        <v>37</v>
      </c>
      <c r="F16" s="13" t="s">
        <v>23</v>
      </c>
      <c r="G16" s="14" t="s">
        <v>28</v>
      </c>
      <c r="H16" s="13">
        <v>208.0</v>
      </c>
      <c r="I16" s="17">
        <v>0.07167824074074074</v>
      </c>
      <c r="J16" s="18">
        <f t="shared" si="5"/>
        <v>0.0001388888889</v>
      </c>
      <c r="K16" s="19">
        <f t="shared" si="6"/>
        <v>0.003397073021</v>
      </c>
      <c r="L16" s="23" t="s">
        <v>24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3">
        <v>3.0</v>
      </c>
      <c r="B17" s="14" t="s">
        <v>218</v>
      </c>
      <c r="C17" s="14" t="s">
        <v>74</v>
      </c>
      <c r="D17" s="15">
        <v>29200.0</v>
      </c>
      <c r="E17" s="16">
        <f t="shared" si="4"/>
        <v>43</v>
      </c>
      <c r="F17" s="13" t="s">
        <v>18</v>
      </c>
      <c r="G17" s="14" t="s">
        <v>28</v>
      </c>
      <c r="H17" s="13">
        <v>203.0</v>
      </c>
      <c r="I17" s="17">
        <v>0.07226851851851852</v>
      </c>
      <c r="J17" s="18">
        <f t="shared" si="5"/>
        <v>0.0007291666667</v>
      </c>
      <c r="K17" s="19">
        <f t="shared" si="6"/>
        <v>0.003425048271</v>
      </c>
      <c r="L17" s="24" t="s">
        <v>29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>
        <v>4.0</v>
      </c>
      <c r="B18" s="14" t="s">
        <v>219</v>
      </c>
      <c r="C18" s="14" t="s">
        <v>150</v>
      </c>
      <c r="D18" s="15">
        <v>25934.0</v>
      </c>
      <c r="E18" s="16">
        <f t="shared" si="4"/>
        <v>52</v>
      </c>
      <c r="F18" s="13" t="s">
        <v>148</v>
      </c>
      <c r="G18" s="14" t="s">
        <v>28</v>
      </c>
      <c r="H18" s="13">
        <v>209.0</v>
      </c>
      <c r="I18" s="17">
        <v>0.09101851851851851</v>
      </c>
      <c r="J18" s="18">
        <f t="shared" si="5"/>
        <v>0.01947916667</v>
      </c>
      <c r="K18" s="19">
        <f t="shared" si="6"/>
        <v>0.004313673863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5.0</v>
      </c>
      <c r="B19" s="14" t="s">
        <v>220</v>
      </c>
      <c r="C19" s="14" t="s">
        <v>221</v>
      </c>
      <c r="D19" s="15">
        <v>19735.0</v>
      </c>
      <c r="E19" s="16">
        <f t="shared" si="4"/>
        <v>69</v>
      </c>
      <c r="F19" s="13" t="s">
        <v>222</v>
      </c>
      <c r="G19" s="14" t="s">
        <v>28</v>
      </c>
      <c r="H19" s="13">
        <v>206.0</v>
      </c>
      <c r="I19" s="17">
        <v>0.09236111111111112</v>
      </c>
      <c r="J19" s="18">
        <f t="shared" si="5"/>
        <v>0.02082175926</v>
      </c>
      <c r="K19" s="19">
        <f t="shared" si="6"/>
        <v>0.004377303844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2" t="s">
        <v>45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1.0</v>
      </c>
      <c r="B21" s="14" t="s">
        <v>223</v>
      </c>
      <c r="C21" s="14" t="s">
        <v>183</v>
      </c>
      <c r="D21" s="15">
        <v>33831.0</v>
      </c>
      <c r="E21" s="16">
        <f t="shared" ref="E21:E25" si="7">DATEDIF(D21,"08.05.2023","y")</f>
        <v>30</v>
      </c>
      <c r="F21" s="13" t="s">
        <v>48</v>
      </c>
      <c r="G21" s="14" t="s">
        <v>224</v>
      </c>
      <c r="H21" s="13">
        <v>210.0</v>
      </c>
      <c r="I21" s="17">
        <v>0.06916666666666667</v>
      </c>
      <c r="J21" s="18">
        <f t="shared" ref="J21:J25" si="8">I21-$I$21</f>
        <v>0</v>
      </c>
      <c r="K21" s="19">
        <f t="shared" ref="K21:K25" si="9">I21/21.1</f>
        <v>0.003278041074</v>
      </c>
      <c r="L21" s="20" t="s">
        <v>20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2.0</v>
      </c>
      <c r="B22" s="14" t="s">
        <v>225</v>
      </c>
      <c r="C22" s="14" t="s">
        <v>68</v>
      </c>
      <c r="D22" s="15">
        <v>30760.0</v>
      </c>
      <c r="E22" s="16">
        <f t="shared" si="7"/>
        <v>39</v>
      </c>
      <c r="F22" s="13" t="s">
        <v>69</v>
      </c>
      <c r="G22" s="14" t="s">
        <v>28</v>
      </c>
      <c r="H22" s="13">
        <v>205.0</v>
      </c>
      <c r="I22" s="17">
        <v>0.07420138888888889</v>
      </c>
      <c r="J22" s="18">
        <f t="shared" si="8"/>
        <v>0.005034722222</v>
      </c>
      <c r="K22" s="19">
        <f t="shared" si="9"/>
        <v>0.003516653502</v>
      </c>
      <c r="L22" s="23" t="s">
        <v>24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>
        <v>3.0</v>
      </c>
      <c r="B23" s="14" t="s">
        <v>226</v>
      </c>
      <c r="C23" s="14" t="s">
        <v>227</v>
      </c>
      <c r="D23" s="15">
        <v>31091.0</v>
      </c>
      <c r="E23" s="16">
        <f t="shared" si="7"/>
        <v>38</v>
      </c>
      <c r="F23" s="13" t="s">
        <v>69</v>
      </c>
      <c r="G23" s="14" t="s">
        <v>19</v>
      </c>
      <c r="H23" s="13">
        <v>201.0</v>
      </c>
      <c r="I23" s="17">
        <v>0.07717592592592593</v>
      </c>
      <c r="J23" s="18">
        <f t="shared" si="8"/>
        <v>0.008009259259</v>
      </c>
      <c r="K23" s="19">
        <f t="shared" si="9"/>
        <v>0.003657626821</v>
      </c>
      <c r="L23" s="24" t="s">
        <v>29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4.0</v>
      </c>
      <c r="B24" s="14" t="s">
        <v>228</v>
      </c>
      <c r="C24" s="14" t="s">
        <v>134</v>
      </c>
      <c r="D24" s="15">
        <v>37715.0</v>
      </c>
      <c r="E24" s="16">
        <f t="shared" si="7"/>
        <v>20</v>
      </c>
      <c r="F24" s="13" t="s">
        <v>48</v>
      </c>
      <c r="G24" s="14" t="s">
        <v>19</v>
      </c>
      <c r="H24" s="13">
        <v>211.0</v>
      </c>
      <c r="I24" s="17">
        <v>0.08782407407407407</v>
      </c>
      <c r="J24" s="18">
        <f t="shared" si="8"/>
        <v>0.01865740741</v>
      </c>
      <c r="K24" s="19">
        <f t="shared" si="9"/>
        <v>0.004162278392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5.0</v>
      </c>
      <c r="B25" s="14" t="s">
        <v>229</v>
      </c>
      <c r="C25" s="14" t="s">
        <v>56</v>
      </c>
      <c r="D25" s="15">
        <v>27508.0</v>
      </c>
      <c r="E25" s="16">
        <f t="shared" si="7"/>
        <v>48</v>
      </c>
      <c r="F25" s="13" t="s">
        <v>57</v>
      </c>
      <c r="G25" s="14" t="s">
        <v>230</v>
      </c>
      <c r="H25" s="13">
        <v>204.0</v>
      </c>
      <c r="I25" s="17">
        <v>0.09027777777777778</v>
      </c>
      <c r="J25" s="18">
        <f t="shared" si="8"/>
        <v>0.02111111111</v>
      </c>
      <c r="K25" s="19">
        <f t="shared" si="9"/>
        <v>0.004278567667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" t="s">
        <v>231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4" t="s">
        <v>1</v>
      </c>
      <c r="B28" s="35" t="s">
        <v>2</v>
      </c>
      <c r="C28" s="36"/>
      <c r="D28" s="36"/>
      <c r="E28" s="36"/>
      <c r="F28" s="36"/>
      <c r="G28" s="37"/>
      <c r="H28" s="38" t="s">
        <v>3</v>
      </c>
      <c r="I28" s="35" t="s">
        <v>4</v>
      </c>
      <c r="J28" s="36"/>
      <c r="K28" s="37"/>
      <c r="L28" s="38" t="s">
        <v>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8"/>
      <c r="B29" s="39" t="s">
        <v>6</v>
      </c>
      <c r="C29" s="39" t="s">
        <v>7</v>
      </c>
      <c r="D29" s="40" t="s">
        <v>8</v>
      </c>
      <c r="E29" s="39" t="s">
        <v>9</v>
      </c>
      <c r="F29" s="39" t="s">
        <v>10</v>
      </c>
      <c r="G29" s="39" t="s">
        <v>11</v>
      </c>
      <c r="H29" s="41"/>
      <c r="I29" s="39" t="s">
        <v>12</v>
      </c>
      <c r="J29" s="39" t="s">
        <v>13</v>
      </c>
      <c r="K29" s="39" t="s">
        <v>14</v>
      </c>
      <c r="L29" s="4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>
        <v>1.0</v>
      </c>
      <c r="B31" s="14" t="s">
        <v>145</v>
      </c>
      <c r="C31" s="14" t="s">
        <v>146</v>
      </c>
      <c r="D31" s="15">
        <v>24829.0</v>
      </c>
      <c r="E31" s="16">
        <f t="shared" ref="E31:E44" si="10">DATEDIF(D31,"08.05.2023","y")</f>
        <v>55</v>
      </c>
      <c r="F31" s="13" t="s">
        <v>147</v>
      </c>
      <c r="G31" s="14" t="s">
        <v>19</v>
      </c>
      <c r="H31" s="13">
        <v>102.0</v>
      </c>
      <c r="I31" s="17">
        <v>0.031655092592592596</v>
      </c>
      <c r="J31" s="18">
        <f t="shared" ref="J31:J44" si="11">I31-$I$31</f>
        <v>0</v>
      </c>
      <c r="K31" s="19">
        <f t="shared" ref="K31:K44" si="12">I31/10</f>
        <v>0.003165509259</v>
      </c>
      <c r="L31" s="20" t="s">
        <v>20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3">
        <v>2.0</v>
      </c>
      <c r="B32" s="14" t="s">
        <v>43</v>
      </c>
      <c r="C32" s="14" t="s">
        <v>232</v>
      </c>
      <c r="D32" s="15">
        <v>31002.0</v>
      </c>
      <c r="E32" s="16">
        <f t="shared" si="10"/>
        <v>38</v>
      </c>
      <c r="F32" s="13" t="s">
        <v>23</v>
      </c>
      <c r="G32" s="14" t="s">
        <v>19</v>
      </c>
      <c r="H32" s="13">
        <v>122.0</v>
      </c>
      <c r="I32" s="17">
        <v>0.031956018518518516</v>
      </c>
      <c r="J32" s="18">
        <f t="shared" si="11"/>
        <v>0.0003009259259</v>
      </c>
      <c r="K32" s="19">
        <f t="shared" si="12"/>
        <v>0.003195601852</v>
      </c>
      <c r="L32" s="23" t="s">
        <v>24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3.0</v>
      </c>
      <c r="B33" s="14" t="s">
        <v>233</v>
      </c>
      <c r="C33" s="14" t="s">
        <v>234</v>
      </c>
      <c r="D33" s="15">
        <v>24895.0</v>
      </c>
      <c r="E33" s="16">
        <f t="shared" si="10"/>
        <v>55</v>
      </c>
      <c r="F33" s="13" t="s">
        <v>147</v>
      </c>
      <c r="G33" s="14" t="s">
        <v>28</v>
      </c>
      <c r="H33" s="13">
        <v>125.0</v>
      </c>
      <c r="I33" s="17">
        <v>0.032685185185185185</v>
      </c>
      <c r="J33" s="18">
        <f t="shared" si="11"/>
        <v>0.001030092593</v>
      </c>
      <c r="K33" s="19">
        <f t="shared" si="12"/>
        <v>0.003268518519</v>
      </c>
      <c r="L33" s="24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4.0</v>
      </c>
      <c r="B34" s="14" t="s">
        <v>235</v>
      </c>
      <c r="C34" s="14" t="s">
        <v>236</v>
      </c>
      <c r="D34" s="15">
        <v>31404.0</v>
      </c>
      <c r="E34" s="16">
        <f t="shared" si="10"/>
        <v>37</v>
      </c>
      <c r="F34" s="13" t="s">
        <v>23</v>
      </c>
      <c r="G34" s="14" t="s">
        <v>28</v>
      </c>
      <c r="H34" s="13">
        <v>104.0</v>
      </c>
      <c r="I34" s="17">
        <v>0.03321759259259259</v>
      </c>
      <c r="J34" s="18">
        <f t="shared" si="11"/>
        <v>0.0015625</v>
      </c>
      <c r="K34" s="19">
        <f t="shared" si="12"/>
        <v>0.003321759259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5.0</v>
      </c>
      <c r="B35" s="14" t="s">
        <v>237</v>
      </c>
      <c r="C35" s="14" t="s">
        <v>17</v>
      </c>
      <c r="D35" s="15">
        <v>32212.0</v>
      </c>
      <c r="E35" s="16">
        <f t="shared" si="10"/>
        <v>35</v>
      </c>
      <c r="F35" s="13" t="s">
        <v>23</v>
      </c>
      <c r="G35" s="14" t="s">
        <v>28</v>
      </c>
      <c r="H35" s="13">
        <v>131.0</v>
      </c>
      <c r="I35" s="17">
        <v>0.033414351851851855</v>
      </c>
      <c r="J35" s="18">
        <f t="shared" si="11"/>
        <v>0.001759259259</v>
      </c>
      <c r="K35" s="19">
        <f t="shared" si="12"/>
        <v>0.003341435185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6.0</v>
      </c>
      <c r="B36" s="14" t="s">
        <v>238</v>
      </c>
      <c r="C36" s="14" t="s">
        <v>22</v>
      </c>
      <c r="D36" s="15">
        <v>32129.0</v>
      </c>
      <c r="E36" s="16">
        <f t="shared" si="10"/>
        <v>35</v>
      </c>
      <c r="F36" s="13" t="s">
        <v>23</v>
      </c>
      <c r="G36" s="14" t="s">
        <v>28</v>
      </c>
      <c r="H36" s="13">
        <v>128.0</v>
      </c>
      <c r="I36" s="17">
        <v>0.03642361111111111</v>
      </c>
      <c r="J36" s="18">
        <f t="shared" si="11"/>
        <v>0.004768518519</v>
      </c>
      <c r="K36" s="19">
        <f t="shared" si="12"/>
        <v>0.003642361111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7.0</v>
      </c>
      <c r="B37" s="14" t="s">
        <v>239</v>
      </c>
      <c r="C37" s="14" t="s">
        <v>175</v>
      </c>
      <c r="D37" s="15">
        <v>30418.0</v>
      </c>
      <c r="E37" s="16">
        <f t="shared" si="10"/>
        <v>40</v>
      </c>
      <c r="F37" s="13" t="s">
        <v>18</v>
      </c>
      <c r="G37" s="14" t="s">
        <v>19</v>
      </c>
      <c r="H37" s="13">
        <v>130.0</v>
      </c>
      <c r="I37" s="17">
        <v>0.03688657407407407</v>
      </c>
      <c r="J37" s="18">
        <f t="shared" si="11"/>
        <v>0.005231481481</v>
      </c>
      <c r="K37" s="19">
        <f t="shared" si="12"/>
        <v>0.003688657407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8.0</v>
      </c>
      <c r="B38" s="14" t="s">
        <v>240</v>
      </c>
      <c r="C38" s="14" t="s">
        <v>241</v>
      </c>
      <c r="D38" s="15">
        <v>30170.0</v>
      </c>
      <c r="E38" s="16">
        <f t="shared" si="10"/>
        <v>40</v>
      </c>
      <c r="F38" s="13" t="s">
        <v>18</v>
      </c>
      <c r="G38" s="14" t="s">
        <v>28</v>
      </c>
      <c r="H38" s="13">
        <v>111.0</v>
      </c>
      <c r="I38" s="17">
        <v>0.03754629629629629</v>
      </c>
      <c r="J38" s="18">
        <f t="shared" si="11"/>
        <v>0.005891203704</v>
      </c>
      <c r="K38" s="19">
        <f t="shared" si="12"/>
        <v>0.00375462963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9.0</v>
      </c>
      <c r="B39" s="14" t="s">
        <v>242</v>
      </c>
      <c r="C39" s="14" t="s">
        <v>211</v>
      </c>
      <c r="D39" s="15">
        <v>20997.0</v>
      </c>
      <c r="E39" s="16">
        <f t="shared" si="10"/>
        <v>65</v>
      </c>
      <c r="F39" s="13" t="s">
        <v>222</v>
      </c>
      <c r="G39" s="14" t="s">
        <v>19</v>
      </c>
      <c r="H39" s="13">
        <v>108.0</v>
      </c>
      <c r="I39" s="17">
        <v>0.040358796296296295</v>
      </c>
      <c r="J39" s="18">
        <f t="shared" si="11"/>
        <v>0.008703703704</v>
      </c>
      <c r="K39" s="19">
        <f t="shared" si="12"/>
        <v>0.00403587963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10.0</v>
      </c>
      <c r="B40" s="14" t="s">
        <v>243</v>
      </c>
      <c r="C40" s="14" t="s">
        <v>74</v>
      </c>
      <c r="D40" s="15">
        <v>29878.0</v>
      </c>
      <c r="E40" s="16">
        <f t="shared" si="10"/>
        <v>41</v>
      </c>
      <c r="F40" s="13" t="s">
        <v>18</v>
      </c>
      <c r="G40" s="14" t="s">
        <v>19</v>
      </c>
      <c r="H40" s="13">
        <v>133.0</v>
      </c>
      <c r="I40" s="17">
        <v>0.04111111111111111</v>
      </c>
      <c r="J40" s="18">
        <f t="shared" si="11"/>
        <v>0.009456018519</v>
      </c>
      <c r="K40" s="19">
        <f t="shared" si="12"/>
        <v>0.004111111111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11.0</v>
      </c>
      <c r="B41" s="14" t="s">
        <v>244</v>
      </c>
      <c r="C41" s="14" t="s">
        <v>38</v>
      </c>
      <c r="D41" s="15">
        <v>27345.0</v>
      </c>
      <c r="E41" s="16">
        <f t="shared" si="10"/>
        <v>48</v>
      </c>
      <c r="F41" s="13" t="s">
        <v>41</v>
      </c>
      <c r="G41" s="14" t="s">
        <v>19</v>
      </c>
      <c r="H41" s="13">
        <v>107.0</v>
      </c>
      <c r="I41" s="17">
        <v>0.04181712962962963</v>
      </c>
      <c r="J41" s="18">
        <f t="shared" si="11"/>
        <v>0.01016203704</v>
      </c>
      <c r="K41" s="19">
        <f t="shared" si="12"/>
        <v>0.004181712963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12.0</v>
      </c>
      <c r="B42" s="14" t="s">
        <v>119</v>
      </c>
      <c r="C42" s="14" t="s">
        <v>72</v>
      </c>
      <c r="D42" s="15">
        <v>29285.0</v>
      </c>
      <c r="E42" s="16">
        <f t="shared" si="10"/>
        <v>43</v>
      </c>
      <c r="F42" s="13" t="s">
        <v>18</v>
      </c>
      <c r="G42" s="14" t="s">
        <v>28</v>
      </c>
      <c r="H42" s="13">
        <v>127.0</v>
      </c>
      <c r="I42" s="17">
        <v>0.04261574074074074</v>
      </c>
      <c r="J42" s="18">
        <f t="shared" si="11"/>
        <v>0.01096064815</v>
      </c>
      <c r="K42" s="19">
        <f t="shared" si="12"/>
        <v>0.004261574074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3">
        <v>13.0</v>
      </c>
      <c r="B43" s="14" t="s">
        <v>245</v>
      </c>
      <c r="C43" s="14" t="s">
        <v>246</v>
      </c>
      <c r="D43" s="15">
        <v>21166.0</v>
      </c>
      <c r="E43" s="16">
        <f t="shared" si="10"/>
        <v>65</v>
      </c>
      <c r="F43" s="13" t="s">
        <v>222</v>
      </c>
      <c r="G43" s="14" t="s">
        <v>19</v>
      </c>
      <c r="H43" s="13">
        <v>118.0</v>
      </c>
      <c r="I43" s="17">
        <v>0.04776620370370371</v>
      </c>
      <c r="J43" s="18">
        <f t="shared" si="11"/>
        <v>0.01611111111</v>
      </c>
      <c r="K43" s="19">
        <f t="shared" si="12"/>
        <v>0.00477662037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3">
        <v>14.0</v>
      </c>
      <c r="B44" s="14" t="s">
        <v>247</v>
      </c>
      <c r="C44" s="14" t="s">
        <v>150</v>
      </c>
      <c r="D44" s="15">
        <v>30520.0</v>
      </c>
      <c r="E44" s="16">
        <f t="shared" si="10"/>
        <v>39</v>
      </c>
      <c r="F44" s="13" t="s">
        <v>23</v>
      </c>
      <c r="G44" s="14" t="s">
        <v>248</v>
      </c>
      <c r="H44" s="13">
        <v>126.0</v>
      </c>
      <c r="I44" s="17">
        <v>0.05303240740740741</v>
      </c>
      <c r="J44" s="18">
        <f t="shared" si="11"/>
        <v>0.02137731481</v>
      </c>
      <c r="K44" s="19">
        <f t="shared" si="12"/>
        <v>0.005303240741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2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1.0</v>
      </c>
      <c r="B46" s="14" t="s">
        <v>249</v>
      </c>
      <c r="C46" s="14" t="s">
        <v>183</v>
      </c>
      <c r="D46" s="15">
        <v>31390.0</v>
      </c>
      <c r="E46" s="16">
        <f t="shared" ref="E46:E57" si="13">DATEDIF(D46,"08.05.2023","y")</f>
        <v>37</v>
      </c>
      <c r="F46" s="13" t="s">
        <v>69</v>
      </c>
      <c r="G46" s="14" t="s">
        <v>19</v>
      </c>
      <c r="H46" s="13">
        <v>113.0</v>
      </c>
      <c r="I46" s="17">
        <v>0.03256944444444444</v>
      </c>
      <c r="J46" s="18">
        <f t="shared" ref="J46:J57" si="14">I46-$I$46</f>
        <v>0</v>
      </c>
      <c r="K46" s="19">
        <f t="shared" ref="K46:K57" si="15">I46/10</f>
        <v>0.003256944444</v>
      </c>
      <c r="L46" s="20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3">
        <v>2.0</v>
      </c>
      <c r="B47" s="14" t="s">
        <v>250</v>
      </c>
      <c r="C47" s="14" t="s">
        <v>164</v>
      </c>
      <c r="D47" s="15">
        <v>24877.0</v>
      </c>
      <c r="E47" s="16">
        <f t="shared" si="13"/>
        <v>55</v>
      </c>
      <c r="F47" s="13" t="s">
        <v>110</v>
      </c>
      <c r="G47" s="14" t="s">
        <v>28</v>
      </c>
      <c r="H47" s="13">
        <v>106.0</v>
      </c>
      <c r="I47" s="17">
        <v>0.03498842592592592</v>
      </c>
      <c r="J47" s="18">
        <f t="shared" si="14"/>
        <v>0.002418981481</v>
      </c>
      <c r="K47" s="19">
        <f t="shared" si="15"/>
        <v>0.003498842593</v>
      </c>
      <c r="L47" s="23" t="s">
        <v>24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3.0</v>
      </c>
      <c r="B48" s="14" t="s">
        <v>251</v>
      </c>
      <c r="C48" s="14" t="s">
        <v>159</v>
      </c>
      <c r="D48" s="15">
        <v>31378.0</v>
      </c>
      <c r="E48" s="16">
        <f t="shared" si="13"/>
        <v>37</v>
      </c>
      <c r="F48" s="13" t="s">
        <v>69</v>
      </c>
      <c r="G48" s="14" t="s">
        <v>19</v>
      </c>
      <c r="H48" s="13">
        <v>101.0</v>
      </c>
      <c r="I48" s="17">
        <v>0.03724537037037037</v>
      </c>
      <c r="J48" s="18">
        <f t="shared" si="14"/>
        <v>0.004675925926</v>
      </c>
      <c r="K48" s="19">
        <f t="shared" si="15"/>
        <v>0.003724537037</v>
      </c>
      <c r="L48" s="24" t="s">
        <v>29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4.0</v>
      </c>
      <c r="B49" s="14" t="s">
        <v>252</v>
      </c>
      <c r="C49" s="14" t="s">
        <v>66</v>
      </c>
      <c r="D49" s="15">
        <v>31651.0</v>
      </c>
      <c r="E49" s="16">
        <f t="shared" si="13"/>
        <v>36</v>
      </c>
      <c r="F49" s="13" t="s">
        <v>69</v>
      </c>
      <c r="G49" s="14" t="s">
        <v>28</v>
      </c>
      <c r="H49" s="13">
        <v>103.0</v>
      </c>
      <c r="I49" s="17">
        <v>0.03732638888888889</v>
      </c>
      <c r="J49" s="18">
        <f t="shared" si="14"/>
        <v>0.004756944444</v>
      </c>
      <c r="K49" s="19">
        <f t="shared" si="15"/>
        <v>0.003732638889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5.0</v>
      </c>
      <c r="B50" s="14" t="s">
        <v>240</v>
      </c>
      <c r="C50" s="14" t="s">
        <v>53</v>
      </c>
      <c r="D50" s="15">
        <v>30978.0</v>
      </c>
      <c r="E50" s="16">
        <f t="shared" si="13"/>
        <v>38</v>
      </c>
      <c r="F50" s="13" t="s">
        <v>69</v>
      </c>
      <c r="G50" s="14" t="s">
        <v>28</v>
      </c>
      <c r="H50" s="13">
        <v>112.0</v>
      </c>
      <c r="I50" s="17">
        <v>0.03753472222222222</v>
      </c>
      <c r="J50" s="18">
        <f t="shared" si="14"/>
        <v>0.004965277778</v>
      </c>
      <c r="K50" s="19">
        <f t="shared" si="15"/>
        <v>0.003753472222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6.0</v>
      </c>
      <c r="B51" s="14" t="s">
        <v>125</v>
      </c>
      <c r="C51" s="14" t="s">
        <v>62</v>
      </c>
      <c r="D51" s="15">
        <v>30138.0</v>
      </c>
      <c r="E51" s="16">
        <f t="shared" si="13"/>
        <v>40</v>
      </c>
      <c r="F51" s="13" t="s">
        <v>51</v>
      </c>
      <c r="G51" s="14" t="s">
        <v>28</v>
      </c>
      <c r="H51" s="13">
        <v>119.0</v>
      </c>
      <c r="I51" s="17">
        <v>0.038125</v>
      </c>
      <c r="J51" s="18">
        <f t="shared" si="14"/>
        <v>0.005555555556</v>
      </c>
      <c r="K51" s="19">
        <f t="shared" si="15"/>
        <v>0.0038125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3">
        <v>7.0</v>
      </c>
      <c r="B52" s="14" t="s">
        <v>253</v>
      </c>
      <c r="C52" s="14" t="s">
        <v>56</v>
      </c>
      <c r="D52" s="15">
        <v>32718.0</v>
      </c>
      <c r="E52" s="16">
        <f t="shared" si="13"/>
        <v>33</v>
      </c>
      <c r="F52" s="13" t="s">
        <v>48</v>
      </c>
      <c r="G52" s="14" t="s">
        <v>19</v>
      </c>
      <c r="H52" s="13">
        <v>109.0</v>
      </c>
      <c r="I52" s="17">
        <v>0.03967592592592593</v>
      </c>
      <c r="J52" s="18">
        <f t="shared" si="14"/>
        <v>0.007106481481</v>
      </c>
      <c r="K52" s="19">
        <f t="shared" si="15"/>
        <v>0.003967592593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3">
        <v>8.0</v>
      </c>
      <c r="B53" s="14" t="s">
        <v>254</v>
      </c>
      <c r="C53" s="14" t="s">
        <v>47</v>
      </c>
      <c r="D53" s="15">
        <v>33789.0</v>
      </c>
      <c r="E53" s="16">
        <f t="shared" si="13"/>
        <v>30</v>
      </c>
      <c r="F53" s="13" t="s">
        <v>48</v>
      </c>
      <c r="G53" s="14" t="s">
        <v>19</v>
      </c>
      <c r="H53" s="13">
        <v>124.0</v>
      </c>
      <c r="I53" s="17">
        <v>0.041608796296296297</v>
      </c>
      <c r="J53" s="18">
        <f t="shared" si="14"/>
        <v>0.009039351852</v>
      </c>
      <c r="K53" s="19">
        <f t="shared" si="15"/>
        <v>0.00416087963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3">
        <v>9.0</v>
      </c>
      <c r="B54" s="14" t="s">
        <v>255</v>
      </c>
      <c r="C54" s="14" t="s">
        <v>198</v>
      </c>
      <c r="D54" s="15">
        <v>33042.0</v>
      </c>
      <c r="E54" s="16">
        <f t="shared" si="13"/>
        <v>32</v>
      </c>
      <c r="F54" s="13" t="s">
        <v>48</v>
      </c>
      <c r="G54" s="14" t="s">
        <v>28</v>
      </c>
      <c r="H54" s="13">
        <v>120.0</v>
      </c>
      <c r="I54" s="17">
        <v>0.041666666666666664</v>
      </c>
      <c r="J54" s="18">
        <f t="shared" si="14"/>
        <v>0.009097222222</v>
      </c>
      <c r="K54" s="19">
        <f t="shared" si="15"/>
        <v>0.004166666667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3">
        <v>10.0</v>
      </c>
      <c r="B55" s="14" t="s">
        <v>256</v>
      </c>
      <c r="C55" s="14" t="s">
        <v>257</v>
      </c>
      <c r="D55" s="15">
        <v>23425.0</v>
      </c>
      <c r="E55" s="16">
        <f t="shared" si="13"/>
        <v>59</v>
      </c>
      <c r="F55" s="13" t="s">
        <v>110</v>
      </c>
      <c r="G55" s="14" t="s">
        <v>28</v>
      </c>
      <c r="H55" s="13">
        <v>121.0</v>
      </c>
      <c r="I55" s="17">
        <v>0.043819444444444446</v>
      </c>
      <c r="J55" s="18">
        <f t="shared" si="14"/>
        <v>0.01125</v>
      </c>
      <c r="K55" s="19">
        <f t="shared" si="15"/>
        <v>0.004381944444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3">
        <v>11.0</v>
      </c>
      <c r="B56" s="14" t="s">
        <v>258</v>
      </c>
      <c r="C56" s="14" t="s">
        <v>259</v>
      </c>
      <c r="D56" s="15">
        <v>33303.0</v>
      </c>
      <c r="E56" s="16">
        <f t="shared" si="13"/>
        <v>32</v>
      </c>
      <c r="F56" s="13" t="s">
        <v>48</v>
      </c>
      <c r="G56" s="14" t="s">
        <v>19</v>
      </c>
      <c r="H56" s="13">
        <v>132.0</v>
      </c>
      <c r="I56" s="17">
        <v>0.04570601851851852</v>
      </c>
      <c r="J56" s="18">
        <f t="shared" si="14"/>
        <v>0.01313657407</v>
      </c>
      <c r="K56" s="19">
        <f t="shared" si="15"/>
        <v>0.004570601852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3">
        <v>12.0</v>
      </c>
      <c r="B57" s="14" t="s">
        <v>260</v>
      </c>
      <c r="C57" s="14" t="s">
        <v>134</v>
      </c>
      <c r="D57" s="15">
        <v>32988.0</v>
      </c>
      <c r="E57" s="16">
        <f t="shared" si="13"/>
        <v>33</v>
      </c>
      <c r="F57" s="13" t="s">
        <v>48</v>
      </c>
      <c r="G57" s="14" t="s">
        <v>28</v>
      </c>
      <c r="H57" s="13">
        <v>117.0</v>
      </c>
      <c r="I57" s="17">
        <v>0.05277777777777778</v>
      </c>
      <c r="J57" s="18">
        <f t="shared" si="14"/>
        <v>0.02020833333</v>
      </c>
      <c r="K57" s="19">
        <f t="shared" si="15"/>
        <v>0.005277777778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" t="s">
        <v>261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4" t="s">
        <v>1</v>
      </c>
      <c r="B60" s="35" t="s">
        <v>2</v>
      </c>
      <c r="C60" s="36"/>
      <c r="D60" s="36"/>
      <c r="E60" s="36"/>
      <c r="F60" s="36"/>
      <c r="G60" s="37"/>
      <c r="H60" s="38" t="s">
        <v>3</v>
      </c>
      <c r="I60" s="35" t="s">
        <v>4</v>
      </c>
      <c r="J60" s="36"/>
      <c r="K60" s="37"/>
      <c r="L60" s="38" t="s">
        <v>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8"/>
      <c r="B61" s="39" t="s">
        <v>6</v>
      </c>
      <c r="C61" s="39" t="s">
        <v>7</v>
      </c>
      <c r="D61" s="40" t="s">
        <v>8</v>
      </c>
      <c r="E61" s="39" t="s">
        <v>9</v>
      </c>
      <c r="F61" s="39" t="s">
        <v>10</v>
      </c>
      <c r="G61" s="39" t="s">
        <v>11</v>
      </c>
      <c r="H61" s="41"/>
      <c r="I61" s="39" t="s">
        <v>12</v>
      </c>
      <c r="J61" s="39" t="s">
        <v>13</v>
      </c>
      <c r="K61" s="39" t="s">
        <v>14</v>
      </c>
      <c r="L61" s="4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2" t="s">
        <v>15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3">
        <v>1.0</v>
      </c>
      <c r="B63" s="14" t="s">
        <v>262</v>
      </c>
      <c r="C63" s="14" t="s">
        <v>72</v>
      </c>
      <c r="D63" s="15">
        <v>36837.0</v>
      </c>
      <c r="E63" s="16">
        <f t="shared" ref="E63:E79" si="16">DATEDIF(D63,"08.05.2023","y")</f>
        <v>22</v>
      </c>
      <c r="F63" s="13" t="s">
        <v>27</v>
      </c>
      <c r="G63" s="14" t="s">
        <v>263</v>
      </c>
      <c r="H63" s="13">
        <v>88.0</v>
      </c>
      <c r="I63" s="17">
        <v>0.0128125</v>
      </c>
      <c r="J63" s="18">
        <f t="shared" ref="J63:J79" si="17">I63-$I$63</f>
        <v>0</v>
      </c>
      <c r="K63" s="19">
        <f t="shared" ref="K63:K79" si="18">I63/5</f>
        <v>0.0025625</v>
      </c>
      <c r="L63" s="20" t="s">
        <v>20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3">
        <v>2.0</v>
      </c>
      <c r="B64" s="14" t="s">
        <v>264</v>
      </c>
      <c r="C64" s="14" t="s">
        <v>22</v>
      </c>
      <c r="D64" s="15">
        <v>30572.0</v>
      </c>
      <c r="E64" s="16">
        <f t="shared" si="16"/>
        <v>39</v>
      </c>
      <c r="F64" s="13" t="s">
        <v>23</v>
      </c>
      <c r="G64" s="14" t="s">
        <v>19</v>
      </c>
      <c r="H64" s="13">
        <v>81.0</v>
      </c>
      <c r="I64" s="17">
        <v>0.01431712962962963</v>
      </c>
      <c r="J64" s="18">
        <f t="shared" si="17"/>
        <v>0.00150462963</v>
      </c>
      <c r="K64" s="19">
        <f t="shared" si="18"/>
        <v>0.002863425926</v>
      </c>
      <c r="L64" s="23" t="s">
        <v>24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>
        <v>3.0</v>
      </c>
      <c r="B65" s="14" t="s">
        <v>170</v>
      </c>
      <c r="C65" s="14" t="s">
        <v>40</v>
      </c>
      <c r="D65" s="15">
        <v>28251.0</v>
      </c>
      <c r="E65" s="16">
        <f t="shared" si="16"/>
        <v>46</v>
      </c>
      <c r="F65" s="13" t="s">
        <v>41</v>
      </c>
      <c r="G65" s="14" t="s">
        <v>19</v>
      </c>
      <c r="H65" s="13">
        <v>74.0</v>
      </c>
      <c r="I65" s="17">
        <v>0.014409722222222223</v>
      </c>
      <c r="J65" s="18">
        <f t="shared" si="17"/>
        <v>0.001597222222</v>
      </c>
      <c r="K65" s="19">
        <f t="shared" si="18"/>
        <v>0.002881944444</v>
      </c>
      <c r="L65" s="24" t="s">
        <v>29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3">
        <v>4.0</v>
      </c>
      <c r="B66" s="14" t="s">
        <v>265</v>
      </c>
      <c r="C66" s="14" t="s">
        <v>74</v>
      </c>
      <c r="D66" s="15">
        <v>36130.0</v>
      </c>
      <c r="E66" s="16">
        <f t="shared" si="16"/>
        <v>24</v>
      </c>
      <c r="F66" s="13" t="s">
        <v>27</v>
      </c>
      <c r="G66" s="14" t="s">
        <v>19</v>
      </c>
      <c r="H66" s="13">
        <v>56.0</v>
      </c>
      <c r="I66" s="17">
        <v>0.015011574074074075</v>
      </c>
      <c r="J66" s="18">
        <f t="shared" si="17"/>
        <v>0.002199074074</v>
      </c>
      <c r="K66" s="19">
        <f t="shared" si="18"/>
        <v>0.003002314815</v>
      </c>
      <c r="L66" s="2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3">
        <v>5.0</v>
      </c>
      <c r="B67" s="14" t="s">
        <v>266</v>
      </c>
      <c r="C67" s="14" t="s">
        <v>267</v>
      </c>
      <c r="D67" s="15">
        <v>23696.0</v>
      </c>
      <c r="E67" s="16">
        <f t="shared" si="16"/>
        <v>58</v>
      </c>
      <c r="F67" s="13" t="s">
        <v>147</v>
      </c>
      <c r="G67" s="14" t="s">
        <v>19</v>
      </c>
      <c r="H67" s="13">
        <v>55.0</v>
      </c>
      <c r="I67" s="17">
        <v>0.015092592592592593</v>
      </c>
      <c r="J67" s="18">
        <f t="shared" si="17"/>
        <v>0.002280092593</v>
      </c>
      <c r="K67" s="19">
        <f t="shared" si="18"/>
        <v>0.003018518519</v>
      </c>
      <c r="L67" s="2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6.0</v>
      </c>
      <c r="B68" s="14" t="s">
        <v>268</v>
      </c>
      <c r="C68" s="14" t="s">
        <v>175</v>
      </c>
      <c r="D68" s="15">
        <v>30084.0</v>
      </c>
      <c r="E68" s="16">
        <f t="shared" si="16"/>
        <v>40</v>
      </c>
      <c r="F68" s="13" t="s">
        <v>18</v>
      </c>
      <c r="G68" s="14" t="s">
        <v>28</v>
      </c>
      <c r="H68" s="13">
        <v>62.0</v>
      </c>
      <c r="I68" s="17">
        <v>0.01724537037037037</v>
      </c>
      <c r="J68" s="18">
        <f t="shared" si="17"/>
        <v>0.00443287037</v>
      </c>
      <c r="K68" s="19">
        <f t="shared" si="18"/>
        <v>0.003449074074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7.0</v>
      </c>
      <c r="B69" s="14" t="s">
        <v>269</v>
      </c>
      <c r="C69" s="14" t="s">
        <v>270</v>
      </c>
      <c r="D69" s="15">
        <v>23805.0</v>
      </c>
      <c r="E69" s="16">
        <f t="shared" si="16"/>
        <v>58</v>
      </c>
      <c r="F69" s="13" t="s">
        <v>147</v>
      </c>
      <c r="G69" s="14" t="s">
        <v>19</v>
      </c>
      <c r="H69" s="13">
        <v>72.0</v>
      </c>
      <c r="I69" s="17">
        <v>0.017326388888888888</v>
      </c>
      <c r="J69" s="18">
        <f t="shared" si="17"/>
        <v>0.004513888889</v>
      </c>
      <c r="K69" s="19">
        <f t="shared" si="18"/>
        <v>0.003465277778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8.0</v>
      </c>
      <c r="B70" s="14" t="s">
        <v>271</v>
      </c>
      <c r="C70" s="14" t="s">
        <v>232</v>
      </c>
      <c r="D70" s="15">
        <v>37006.0</v>
      </c>
      <c r="E70" s="16">
        <f t="shared" si="16"/>
        <v>22</v>
      </c>
      <c r="F70" s="13" t="s">
        <v>27</v>
      </c>
      <c r="G70" s="14" t="s">
        <v>19</v>
      </c>
      <c r="H70" s="13">
        <v>67.0</v>
      </c>
      <c r="I70" s="17">
        <v>0.01765046296296296</v>
      </c>
      <c r="J70" s="18">
        <f t="shared" si="17"/>
        <v>0.004837962963</v>
      </c>
      <c r="K70" s="19">
        <f t="shared" si="18"/>
        <v>0.003530092593</v>
      </c>
      <c r="L70" s="2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3">
        <v>9.0</v>
      </c>
      <c r="B71" s="14" t="s">
        <v>272</v>
      </c>
      <c r="C71" s="14" t="s">
        <v>22</v>
      </c>
      <c r="D71" s="15">
        <v>35695.0</v>
      </c>
      <c r="E71" s="16">
        <f t="shared" si="16"/>
        <v>25</v>
      </c>
      <c r="F71" s="13" t="s">
        <v>27</v>
      </c>
      <c r="G71" s="14" t="s">
        <v>28</v>
      </c>
      <c r="H71" s="13">
        <v>63.0</v>
      </c>
      <c r="I71" s="17">
        <v>0.01773148148148148</v>
      </c>
      <c r="J71" s="18">
        <f t="shared" si="17"/>
        <v>0.004918981481</v>
      </c>
      <c r="K71" s="19">
        <f t="shared" si="18"/>
        <v>0.003546296296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>
        <v>10.0</v>
      </c>
      <c r="B72" s="14" t="s">
        <v>71</v>
      </c>
      <c r="C72" s="14" t="s">
        <v>72</v>
      </c>
      <c r="D72" s="15">
        <v>34681.0</v>
      </c>
      <c r="E72" s="16">
        <f t="shared" si="16"/>
        <v>28</v>
      </c>
      <c r="F72" s="13" t="s">
        <v>27</v>
      </c>
      <c r="G72" s="14" t="s">
        <v>28</v>
      </c>
      <c r="H72" s="13">
        <v>75.0</v>
      </c>
      <c r="I72" s="17">
        <v>0.01775462962962963</v>
      </c>
      <c r="J72" s="18">
        <f t="shared" si="17"/>
        <v>0.00494212963</v>
      </c>
      <c r="K72" s="19">
        <f t="shared" si="18"/>
        <v>0.003550925926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3">
        <v>11.0</v>
      </c>
      <c r="B73" s="14" t="s">
        <v>80</v>
      </c>
      <c r="C73" s="14" t="s">
        <v>22</v>
      </c>
      <c r="D73" s="15">
        <v>30023.0</v>
      </c>
      <c r="E73" s="16">
        <f t="shared" si="16"/>
        <v>41</v>
      </c>
      <c r="F73" s="13" t="s">
        <v>18</v>
      </c>
      <c r="G73" s="14" t="s">
        <v>19</v>
      </c>
      <c r="H73" s="13">
        <v>89.0</v>
      </c>
      <c r="I73" s="17">
        <v>0.017777777777777778</v>
      </c>
      <c r="J73" s="18">
        <f t="shared" si="17"/>
        <v>0.004965277778</v>
      </c>
      <c r="K73" s="19">
        <f t="shared" si="18"/>
        <v>0.003555555556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3">
        <v>12.0</v>
      </c>
      <c r="B74" s="14" t="s">
        <v>81</v>
      </c>
      <c r="C74" s="14" t="s">
        <v>82</v>
      </c>
      <c r="D74" s="15">
        <v>29800.0</v>
      </c>
      <c r="E74" s="16">
        <f t="shared" si="16"/>
        <v>41</v>
      </c>
      <c r="F74" s="13" t="s">
        <v>18</v>
      </c>
      <c r="G74" s="14" t="s">
        <v>19</v>
      </c>
      <c r="H74" s="13">
        <v>70.0</v>
      </c>
      <c r="I74" s="17">
        <v>0.02011574074074074</v>
      </c>
      <c r="J74" s="18">
        <f t="shared" si="17"/>
        <v>0.007303240741</v>
      </c>
      <c r="K74" s="19">
        <f t="shared" si="18"/>
        <v>0.004023148148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3">
        <v>13.0</v>
      </c>
      <c r="B75" s="14" t="s">
        <v>273</v>
      </c>
      <c r="C75" s="14" t="s">
        <v>154</v>
      </c>
      <c r="D75" s="15">
        <v>39424.0</v>
      </c>
      <c r="E75" s="16">
        <f t="shared" si="16"/>
        <v>15</v>
      </c>
      <c r="F75" s="13" t="s">
        <v>274</v>
      </c>
      <c r="G75" s="14" t="s">
        <v>19</v>
      </c>
      <c r="H75" s="13">
        <v>85.0</v>
      </c>
      <c r="I75" s="17">
        <v>0.02053240740740741</v>
      </c>
      <c r="J75" s="18">
        <f t="shared" si="17"/>
        <v>0.007719907407</v>
      </c>
      <c r="K75" s="19">
        <f t="shared" si="18"/>
        <v>0.004106481481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3">
        <v>14.0</v>
      </c>
      <c r="B76" s="14" t="s">
        <v>275</v>
      </c>
      <c r="C76" s="14" t="s">
        <v>22</v>
      </c>
      <c r="D76" s="15">
        <v>28922.0</v>
      </c>
      <c r="E76" s="16">
        <f t="shared" si="16"/>
        <v>44</v>
      </c>
      <c r="F76" s="13" t="s">
        <v>18</v>
      </c>
      <c r="G76" s="14" t="s">
        <v>19</v>
      </c>
      <c r="H76" s="13">
        <v>73.0</v>
      </c>
      <c r="I76" s="17">
        <v>0.020983796296296296</v>
      </c>
      <c r="J76" s="18">
        <f t="shared" si="17"/>
        <v>0.008171296296</v>
      </c>
      <c r="K76" s="19">
        <f t="shared" si="18"/>
        <v>0.004196759259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>
        <v>15.0</v>
      </c>
      <c r="B77" s="14" t="s">
        <v>276</v>
      </c>
      <c r="C77" s="14" t="s">
        <v>277</v>
      </c>
      <c r="D77" s="15">
        <v>30418.0</v>
      </c>
      <c r="E77" s="16">
        <f t="shared" si="16"/>
        <v>40</v>
      </c>
      <c r="F77" s="13" t="s">
        <v>18</v>
      </c>
      <c r="G77" s="14" t="s">
        <v>28</v>
      </c>
      <c r="H77" s="13">
        <v>69.0</v>
      </c>
      <c r="I77" s="17">
        <v>0.021469907407407406</v>
      </c>
      <c r="J77" s="18">
        <f t="shared" si="17"/>
        <v>0.008657407407</v>
      </c>
      <c r="K77" s="19">
        <f t="shared" si="18"/>
        <v>0.004293981481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16.0</v>
      </c>
      <c r="B78" s="14" t="s">
        <v>278</v>
      </c>
      <c r="C78" s="14" t="s">
        <v>267</v>
      </c>
      <c r="D78" s="15">
        <v>19693.0</v>
      </c>
      <c r="E78" s="16">
        <f t="shared" si="16"/>
        <v>69</v>
      </c>
      <c r="F78" s="13" t="s">
        <v>222</v>
      </c>
      <c r="G78" s="14" t="s">
        <v>19</v>
      </c>
      <c r="H78" s="13">
        <v>87.0</v>
      </c>
      <c r="I78" s="17">
        <v>0.022962962962962963</v>
      </c>
      <c r="J78" s="18">
        <f t="shared" si="17"/>
        <v>0.01015046296</v>
      </c>
      <c r="K78" s="19">
        <f t="shared" si="18"/>
        <v>0.004592592593</v>
      </c>
      <c r="L78" s="2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17.0</v>
      </c>
      <c r="B79" s="14" t="s">
        <v>279</v>
      </c>
      <c r="C79" s="14" t="s">
        <v>280</v>
      </c>
      <c r="D79" s="15">
        <v>32641.0</v>
      </c>
      <c r="E79" s="16">
        <f t="shared" si="16"/>
        <v>33</v>
      </c>
      <c r="F79" s="13" t="s">
        <v>27</v>
      </c>
      <c r="G79" s="14" t="s">
        <v>28</v>
      </c>
      <c r="H79" s="13">
        <v>60.0</v>
      </c>
      <c r="I79" s="17">
        <v>0.023252314814814816</v>
      </c>
      <c r="J79" s="18">
        <f t="shared" si="17"/>
        <v>0.01043981481</v>
      </c>
      <c r="K79" s="19">
        <f t="shared" si="18"/>
        <v>0.004650462963</v>
      </c>
      <c r="L79" s="2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2" t="s">
        <v>45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3">
        <v>1.0</v>
      </c>
      <c r="B81" s="14" t="s">
        <v>249</v>
      </c>
      <c r="C81" s="14" t="s">
        <v>90</v>
      </c>
      <c r="D81" s="15">
        <v>40470.0</v>
      </c>
      <c r="E81" s="16">
        <f t="shared" ref="E81:E97" si="19">DATEDIF(D81,"08.05.2023","y")</f>
        <v>12</v>
      </c>
      <c r="F81" s="13" t="s">
        <v>281</v>
      </c>
      <c r="G81" s="14" t="s">
        <v>19</v>
      </c>
      <c r="H81" s="13">
        <v>71.0</v>
      </c>
      <c r="I81" s="17">
        <v>0.014328703703703703</v>
      </c>
      <c r="J81" s="18">
        <f t="shared" ref="J81:J97" si="20">I81-$I$81</f>
        <v>0</v>
      </c>
      <c r="K81" s="19">
        <f t="shared" ref="K81:K97" si="21">I81/5</f>
        <v>0.002865740741</v>
      </c>
      <c r="L81" s="20" t="s">
        <v>20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3">
        <v>2.0</v>
      </c>
      <c r="B82" s="14" t="s">
        <v>282</v>
      </c>
      <c r="C82" s="14" t="s">
        <v>68</v>
      </c>
      <c r="D82" s="15">
        <v>33324.0</v>
      </c>
      <c r="E82" s="16">
        <f t="shared" si="19"/>
        <v>32</v>
      </c>
      <c r="F82" s="13" t="s">
        <v>48</v>
      </c>
      <c r="G82" s="14" t="s">
        <v>19</v>
      </c>
      <c r="H82" s="13">
        <v>82.0</v>
      </c>
      <c r="I82" s="17">
        <v>0.014502314814814815</v>
      </c>
      <c r="J82" s="18">
        <f t="shared" si="20"/>
        <v>0.0001736111111</v>
      </c>
      <c r="K82" s="19">
        <f t="shared" si="21"/>
        <v>0.002900462963</v>
      </c>
      <c r="L82" s="23" t="s">
        <v>24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3">
        <v>3.0</v>
      </c>
      <c r="B83" s="14" t="s">
        <v>283</v>
      </c>
      <c r="C83" s="14" t="s">
        <v>53</v>
      </c>
      <c r="D83" s="15">
        <v>31651.0</v>
      </c>
      <c r="E83" s="16">
        <f t="shared" si="19"/>
        <v>36</v>
      </c>
      <c r="F83" s="13" t="s">
        <v>69</v>
      </c>
      <c r="G83" s="14" t="s">
        <v>28</v>
      </c>
      <c r="H83" s="13">
        <v>61.0</v>
      </c>
      <c r="I83" s="17">
        <v>0.017881944444444443</v>
      </c>
      <c r="J83" s="18">
        <f t="shared" si="20"/>
        <v>0.003553240741</v>
      </c>
      <c r="K83" s="19">
        <f t="shared" si="21"/>
        <v>0.003576388889</v>
      </c>
      <c r="L83" s="24" t="s">
        <v>29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3">
        <v>4.0</v>
      </c>
      <c r="B84" s="14" t="s">
        <v>108</v>
      </c>
      <c r="C84" s="14" t="s">
        <v>109</v>
      </c>
      <c r="D84" s="15">
        <v>23525.0</v>
      </c>
      <c r="E84" s="16">
        <f t="shared" si="19"/>
        <v>58</v>
      </c>
      <c r="F84" s="13" t="s">
        <v>110</v>
      </c>
      <c r="G84" s="14" t="s">
        <v>19</v>
      </c>
      <c r="H84" s="13">
        <v>77.0</v>
      </c>
      <c r="I84" s="17">
        <v>0.018483796296296297</v>
      </c>
      <c r="J84" s="18">
        <f t="shared" si="20"/>
        <v>0.004155092593</v>
      </c>
      <c r="K84" s="19">
        <f t="shared" si="21"/>
        <v>0.003696759259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3">
        <v>5.0</v>
      </c>
      <c r="B85" s="14" t="s">
        <v>284</v>
      </c>
      <c r="C85" s="14" t="s">
        <v>90</v>
      </c>
      <c r="D85" s="15">
        <v>31490.0</v>
      </c>
      <c r="E85" s="16">
        <f t="shared" si="19"/>
        <v>37</v>
      </c>
      <c r="F85" s="13" t="s">
        <v>69</v>
      </c>
      <c r="G85" s="14" t="s">
        <v>19</v>
      </c>
      <c r="H85" s="13">
        <v>57.0</v>
      </c>
      <c r="I85" s="17">
        <v>0.018796296296296297</v>
      </c>
      <c r="J85" s="18">
        <f t="shared" si="20"/>
        <v>0.004467592593</v>
      </c>
      <c r="K85" s="19">
        <f t="shared" si="21"/>
        <v>0.003759259259</v>
      </c>
      <c r="L85" s="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3">
        <v>6.0</v>
      </c>
      <c r="B86" s="14" t="s">
        <v>233</v>
      </c>
      <c r="C86" s="14" t="s">
        <v>56</v>
      </c>
      <c r="D86" s="15">
        <v>25823.0</v>
      </c>
      <c r="E86" s="16">
        <f t="shared" si="19"/>
        <v>52</v>
      </c>
      <c r="F86" s="13" t="s">
        <v>60</v>
      </c>
      <c r="G86" s="14" t="s">
        <v>28</v>
      </c>
      <c r="H86" s="13">
        <v>78.0</v>
      </c>
      <c r="I86" s="17">
        <v>0.018969907407407408</v>
      </c>
      <c r="J86" s="18">
        <f t="shared" si="20"/>
        <v>0.004641203704</v>
      </c>
      <c r="K86" s="19">
        <f t="shared" si="21"/>
        <v>0.003793981481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3">
        <v>7.0</v>
      </c>
      <c r="B87" s="14" t="s">
        <v>285</v>
      </c>
      <c r="C87" s="14" t="s">
        <v>286</v>
      </c>
      <c r="D87" s="15">
        <v>23923.0</v>
      </c>
      <c r="E87" s="16">
        <f t="shared" si="19"/>
        <v>57</v>
      </c>
      <c r="F87" s="13" t="s">
        <v>110</v>
      </c>
      <c r="G87" s="14" t="s">
        <v>19</v>
      </c>
      <c r="H87" s="13">
        <v>83.0</v>
      </c>
      <c r="I87" s="17">
        <v>0.019386574074074073</v>
      </c>
      <c r="J87" s="18">
        <f t="shared" si="20"/>
        <v>0.00505787037</v>
      </c>
      <c r="K87" s="19">
        <f t="shared" si="21"/>
        <v>0.003877314815</v>
      </c>
      <c r="L87" s="2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3">
        <v>8.0</v>
      </c>
      <c r="B88" s="14" t="s">
        <v>287</v>
      </c>
      <c r="C88" s="14" t="s">
        <v>68</v>
      </c>
      <c r="D88" s="15">
        <v>32724.0</v>
      </c>
      <c r="E88" s="16">
        <f t="shared" si="19"/>
        <v>33</v>
      </c>
      <c r="F88" s="13" t="s">
        <v>48</v>
      </c>
      <c r="G88" s="14" t="s">
        <v>28</v>
      </c>
      <c r="H88" s="13">
        <v>65.0</v>
      </c>
      <c r="I88" s="17">
        <v>0.02091435185185185</v>
      </c>
      <c r="J88" s="18">
        <f t="shared" si="20"/>
        <v>0.006585648148</v>
      </c>
      <c r="K88" s="19">
        <f t="shared" si="21"/>
        <v>0.00418287037</v>
      </c>
      <c r="L88" s="2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3">
        <v>9.0</v>
      </c>
      <c r="B89" s="14" t="s">
        <v>288</v>
      </c>
      <c r="C89" s="14" t="s">
        <v>56</v>
      </c>
      <c r="D89" s="15">
        <v>31454.0</v>
      </c>
      <c r="E89" s="16">
        <f t="shared" si="19"/>
        <v>37</v>
      </c>
      <c r="F89" s="13" t="s">
        <v>69</v>
      </c>
      <c r="G89" s="14" t="s">
        <v>19</v>
      </c>
      <c r="H89" s="13">
        <v>79.0</v>
      </c>
      <c r="I89" s="17">
        <v>0.02101851851851852</v>
      </c>
      <c r="J89" s="18">
        <f t="shared" si="20"/>
        <v>0.006689814815</v>
      </c>
      <c r="K89" s="19">
        <f t="shared" si="21"/>
        <v>0.004203703704</v>
      </c>
      <c r="L89" s="2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3">
        <v>10.0</v>
      </c>
      <c r="B90" s="14" t="s">
        <v>289</v>
      </c>
      <c r="C90" s="14" t="s">
        <v>62</v>
      </c>
      <c r="D90" s="15">
        <v>34044.0</v>
      </c>
      <c r="E90" s="16">
        <f t="shared" si="19"/>
        <v>30</v>
      </c>
      <c r="F90" s="13" t="s">
        <v>48</v>
      </c>
      <c r="G90" s="14" t="s">
        <v>28</v>
      </c>
      <c r="H90" s="13">
        <v>86.0</v>
      </c>
      <c r="I90" s="17">
        <v>0.02224537037037037</v>
      </c>
      <c r="J90" s="18">
        <f t="shared" si="20"/>
        <v>0.007916666667</v>
      </c>
      <c r="K90" s="19">
        <f t="shared" si="21"/>
        <v>0.004449074074</v>
      </c>
      <c r="L90" s="25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3">
        <v>11.0</v>
      </c>
      <c r="B91" s="14" t="s">
        <v>196</v>
      </c>
      <c r="C91" s="14" t="s">
        <v>290</v>
      </c>
      <c r="D91" s="15">
        <v>28541.0</v>
      </c>
      <c r="E91" s="16">
        <f t="shared" si="19"/>
        <v>45</v>
      </c>
      <c r="F91" s="13" t="s">
        <v>57</v>
      </c>
      <c r="G91" s="14" t="s">
        <v>28</v>
      </c>
      <c r="H91" s="13">
        <v>52.0</v>
      </c>
      <c r="I91" s="17">
        <v>0.02269675925925926</v>
      </c>
      <c r="J91" s="18">
        <f t="shared" si="20"/>
        <v>0.008368055556</v>
      </c>
      <c r="K91" s="19">
        <f t="shared" si="21"/>
        <v>0.004539351852</v>
      </c>
      <c r="L91" s="2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3">
        <v>12.0</v>
      </c>
      <c r="B92" s="14" t="s">
        <v>291</v>
      </c>
      <c r="C92" s="14" t="s">
        <v>53</v>
      </c>
      <c r="D92" s="15">
        <v>30692.0</v>
      </c>
      <c r="E92" s="16">
        <f t="shared" si="19"/>
        <v>39</v>
      </c>
      <c r="F92" s="13" t="s">
        <v>69</v>
      </c>
      <c r="G92" s="14" t="s">
        <v>19</v>
      </c>
      <c r="H92" s="13">
        <v>64.0</v>
      </c>
      <c r="I92" s="17">
        <v>0.022858796296296297</v>
      </c>
      <c r="J92" s="18">
        <f t="shared" si="20"/>
        <v>0.008530092593</v>
      </c>
      <c r="K92" s="19">
        <f t="shared" si="21"/>
        <v>0.004571759259</v>
      </c>
      <c r="L92" s="2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3">
        <v>13.0</v>
      </c>
      <c r="B93" s="14" t="s">
        <v>292</v>
      </c>
      <c r="C93" s="14" t="s">
        <v>53</v>
      </c>
      <c r="D93" s="15">
        <v>31767.0</v>
      </c>
      <c r="E93" s="16">
        <f t="shared" si="19"/>
        <v>36</v>
      </c>
      <c r="F93" s="13" t="s">
        <v>69</v>
      </c>
      <c r="G93" s="14" t="s">
        <v>19</v>
      </c>
      <c r="H93" s="13">
        <v>68.0</v>
      </c>
      <c r="I93" s="17">
        <v>0.023148148148148147</v>
      </c>
      <c r="J93" s="18">
        <f t="shared" si="20"/>
        <v>0.008819444444</v>
      </c>
      <c r="K93" s="19">
        <f t="shared" si="21"/>
        <v>0.00462962963</v>
      </c>
      <c r="L93" s="2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3">
        <v>14.0</v>
      </c>
      <c r="B94" s="14" t="s">
        <v>293</v>
      </c>
      <c r="C94" s="14" t="s">
        <v>50</v>
      </c>
      <c r="D94" s="15">
        <v>31548.0</v>
      </c>
      <c r="E94" s="16">
        <f t="shared" si="19"/>
        <v>36</v>
      </c>
      <c r="F94" s="13" t="s">
        <v>69</v>
      </c>
      <c r="G94" s="14" t="s">
        <v>19</v>
      </c>
      <c r="H94" s="13">
        <v>51.0</v>
      </c>
      <c r="I94" s="17">
        <v>0.02542824074074074</v>
      </c>
      <c r="J94" s="18">
        <f t="shared" si="20"/>
        <v>0.01109953704</v>
      </c>
      <c r="K94" s="19">
        <f t="shared" si="21"/>
        <v>0.005085648148</v>
      </c>
      <c r="L94" s="2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3">
        <v>15.0</v>
      </c>
      <c r="B95" s="14" t="s">
        <v>196</v>
      </c>
      <c r="C95" s="14" t="s">
        <v>294</v>
      </c>
      <c r="D95" s="15">
        <v>28753.0</v>
      </c>
      <c r="E95" s="16">
        <f t="shared" si="19"/>
        <v>44</v>
      </c>
      <c r="F95" s="13" t="s">
        <v>51</v>
      </c>
      <c r="G95" s="14" t="s">
        <v>28</v>
      </c>
      <c r="H95" s="13">
        <v>53.0</v>
      </c>
      <c r="I95" s="17">
        <v>0.02542824074074074</v>
      </c>
      <c r="J95" s="18">
        <f t="shared" si="20"/>
        <v>0.01109953704</v>
      </c>
      <c r="K95" s="19">
        <f t="shared" si="21"/>
        <v>0.005085648148</v>
      </c>
      <c r="L95" s="2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3">
        <v>16.0</v>
      </c>
      <c r="B96" s="14" t="s">
        <v>295</v>
      </c>
      <c r="C96" s="14" t="s">
        <v>124</v>
      </c>
      <c r="D96" s="15">
        <v>18448.0</v>
      </c>
      <c r="E96" s="16">
        <f t="shared" si="19"/>
        <v>72</v>
      </c>
      <c r="F96" s="13" t="s">
        <v>296</v>
      </c>
      <c r="G96" s="14" t="s">
        <v>28</v>
      </c>
      <c r="H96" s="13">
        <v>54.0</v>
      </c>
      <c r="I96" s="17">
        <v>0.026284722222222223</v>
      </c>
      <c r="J96" s="18">
        <f t="shared" si="20"/>
        <v>0.01195601852</v>
      </c>
      <c r="K96" s="19">
        <f t="shared" si="21"/>
        <v>0.005256944444</v>
      </c>
      <c r="L96" s="2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3">
        <v>17.0</v>
      </c>
      <c r="B97" s="14" t="s">
        <v>297</v>
      </c>
      <c r="C97" s="14" t="s">
        <v>56</v>
      </c>
      <c r="D97" s="15">
        <v>25302.0</v>
      </c>
      <c r="E97" s="16">
        <f t="shared" si="19"/>
        <v>54</v>
      </c>
      <c r="F97" s="13" t="s">
        <v>60</v>
      </c>
      <c r="G97" s="14" t="s">
        <v>298</v>
      </c>
      <c r="H97" s="13">
        <v>66.0</v>
      </c>
      <c r="I97" s="17">
        <v>0.026689814814814816</v>
      </c>
      <c r="J97" s="18">
        <f t="shared" si="20"/>
        <v>0.01236111111</v>
      </c>
      <c r="K97" s="19">
        <f t="shared" si="21"/>
        <v>0.005337962963</v>
      </c>
      <c r="L97" s="2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" t="s">
        <v>299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5" t="s">
        <v>1</v>
      </c>
      <c r="B100" s="6" t="s">
        <v>2</v>
      </c>
      <c r="C100" s="2"/>
      <c r="D100" s="2"/>
      <c r="E100" s="2"/>
      <c r="F100" s="2"/>
      <c r="G100" s="3"/>
      <c r="H100" s="5" t="s">
        <v>3</v>
      </c>
      <c r="I100" s="6" t="s">
        <v>4</v>
      </c>
      <c r="J100" s="2"/>
      <c r="K100" s="7"/>
      <c r="L100" s="5" t="s">
        <v>5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8"/>
      <c r="B101" s="9" t="s">
        <v>6</v>
      </c>
      <c r="C101" s="10" t="s">
        <v>7</v>
      </c>
      <c r="D101" s="11" t="s">
        <v>8</v>
      </c>
      <c r="E101" s="10" t="s">
        <v>9</v>
      </c>
      <c r="F101" s="10" t="s">
        <v>10</v>
      </c>
      <c r="G101" s="9" t="s">
        <v>11</v>
      </c>
      <c r="H101" s="8"/>
      <c r="I101" s="9" t="s">
        <v>12</v>
      </c>
      <c r="J101" s="9" t="s">
        <v>13</v>
      </c>
      <c r="K101" s="9" t="s">
        <v>14</v>
      </c>
      <c r="L101" s="8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2" t="s">
        <v>300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3">
        <v>1.0</v>
      </c>
      <c r="B103" s="14" t="s">
        <v>301</v>
      </c>
      <c r="C103" s="14" t="s">
        <v>302</v>
      </c>
      <c r="D103" s="15">
        <v>40897.0</v>
      </c>
      <c r="E103" s="16">
        <f t="shared" ref="E103:E104" si="22">DATEDIF(D103,"08.05.2023","y")</f>
        <v>11</v>
      </c>
      <c r="F103" s="13" t="s">
        <v>303</v>
      </c>
      <c r="G103" s="14" t="s">
        <v>28</v>
      </c>
      <c r="H103" s="13">
        <v>25.0</v>
      </c>
      <c r="I103" s="17">
        <v>0.010590277777777778</v>
      </c>
      <c r="J103" s="18">
        <f t="shared" ref="J103:J104" si="23">I103-$I$103</f>
        <v>0</v>
      </c>
      <c r="K103" s="19">
        <f t="shared" ref="K103:K104" si="24">I103/2</f>
        <v>0.005295138889</v>
      </c>
      <c r="L103" s="20" t="s">
        <v>20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3">
        <v>2.0</v>
      </c>
      <c r="B104" s="14" t="s">
        <v>268</v>
      </c>
      <c r="C104" s="14" t="s">
        <v>304</v>
      </c>
      <c r="D104" s="15">
        <v>40740.0</v>
      </c>
      <c r="E104" s="16">
        <f t="shared" si="22"/>
        <v>11</v>
      </c>
      <c r="F104" s="13" t="s">
        <v>303</v>
      </c>
      <c r="G104" s="14" t="s">
        <v>28</v>
      </c>
      <c r="H104" s="13">
        <v>21.0</v>
      </c>
      <c r="I104" s="17">
        <v>0.012326388888888888</v>
      </c>
      <c r="J104" s="18">
        <f t="shared" si="23"/>
        <v>0.001736111111</v>
      </c>
      <c r="K104" s="19">
        <f t="shared" si="24"/>
        <v>0.006163194444</v>
      </c>
      <c r="L104" s="23" t="s">
        <v>24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2" t="s">
        <v>305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3">
        <v>1.0</v>
      </c>
      <c r="B106" s="14" t="s">
        <v>306</v>
      </c>
      <c r="C106" s="14" t="s">
        <v>202</v>
      </c>
      <c r="D106" s="15">
        <v>41285.0</v>
      </c>
      <c r="E106" s="16">
        <f t="shared" ref="E106:E107" si="25">DATEDIF(D106,"08.05.2023","y")</f>
        <v>10</v>
      </c>
      <c r="F106" s="13" t="s">
        <v>307</v>
      </c>
      <c r="G106" s="14" t="s">
        <v>308</v>
      </c>
      <c r="H106" s="13">
        <v>22.0</v>
      </c>
      <c r="I106" s="17">
        <v>0.00798611111111111</v>
      </c>
      <c r="J106" s="18">
        <f t="shared" ref="J106:J107" si="26">I106-$I$106</f>
        <v>0</v>
      </c>
      <c r="K106" s="19">
        <f t="shared" ref="K106:K107" si="27">I106/2</f>
        <v>0.003993055556</v>
      </c>
      <c r="L106" s="20" t="s">
        <v>20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3">
        <v>2.0</v>
      </c>
      <c r="B107" s="14" t="s">
        <v>309</v>
      </c>
      <c r="C107" s="14" t="s">
        <v>107</v>
      </c>
      <c r="D107" s="15">
        <v>41491.0</v>
      </c>
      <c r="E107" s="16">
        <f t="shared" si="25"/>
        <v>9</v>
      </c>
      <c r="F107" s="13" t="s">
        <v>310</v>
      </c>
      <c r="G107" s="14" t="s">
        <v>19</v>
      </c>
      <c r="H107" s="13">
        <v>23.0</v>
      </c>
      <c r="I107" s="17">
        <v>0.008206018518518519</v>
      </c>
      <c r="J107" s="18">
        <f t="shared" si="26"/>
        <v>0.0002199074074</v>
      </c>
      <c r="K107" s="19">
        <f t="shared" si="27"/>
        <v>0.004103009259</v>
      </c>
      <c r="L107" s="23" t="s">
        <v>24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" t="s">
        <v>311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4" t="s">
        <v>1</v>
      </c>
      <c r="B110" s="35" t="s">
        <v>2</v>
      </c>
      <c r="C110" s="36"/>
      <c r="D110" s="36"/>
      <c r="E110" s="36"/>
      <c r="F110" s="36"/>
      <c r="G110" s="37"/>
      <c r="H110" s="38" t="s">
        <v>3</v>
      </c>
      <c r="I110" s="35" t="s">
        <v>4</v>
      </c>
      <c r="J110" s="36"/>
      <c r="K110" s="37"/>
      <c r="L110" s="38" t="s">
        <v>5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8"/>
      <c r="B111" s="39" t="s">
        <v>6</v>
      </c>
      <c r="C111" s="39" t="s">
        <v>7</v>
      </c>
      <c r="D111" s="40" t="s">
        <v>8</v>
      </c>
      <c r="E111" s="39" t="s">
        <v>9</v>
      </c>
      <c r="F111" s="39" t="s">
        <v>10</v>
      </c>
      <c r="G111" s="39" t="s">
        <v>11</v>
      </c>
      <c r="H111" s="41"/>
      <c r="I111" s="39" t="s">
        <v>12</v>
      </c>
      <c r="J111" s="39" t="s">
        <v>13</v>
      </c>
      <c r="K111" s="39" t="s">
        <v>14</v>
      </c>
      <c r="L111" s="4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2" t="s">
        <v>312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3">
        <v>1.0</v>
      </c>
      <c r="B113" s="14" t="s">
        <v>313</v>
      </c>
      <c r="C113" s="14" t="s">
        <v>314</v>
      </c>
      <c r="D113" s="15">
        <v>42059.0</v>
      </c>
      <c r="E113" s="16">
        <f t="shared" ref="E113:E119" si="28">DATEDIF(D113,"08.05.2023","y")</f>
        <v>8</v>
      </c>
      <c r="F113" s="13" t="s">
        <v>315</v>
      </c>
      <c r="G113" s="14" t="s">
        <v>19</v>
      </c>
      <c r="H113" s="13">
        <v>16.0</v>
      </c>
      <c r="I113" s="17">
        <v>0.0036805555555555554</v>
      </c>
      <c r="J113" s="18">
        <f t="shared" ref="J113:J119" si="29">I113-$I$113</f>
        <v>0</v>
      </c>
      <c r="K113" s="19">
        <f t="shared" ref="K113:K119" si="30">I113/1</f>
        <v>0.003680555556</v>
      </c>
      <c r="L113" s="20" t="s">
        <v>20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3">
        <v>2.0</v>
      </c>
      <c r="B114" s="14" t="s">
        <v>316</v>
      </c>
      <c r="C114" s="14" t="s">
        <v>31</v>
      </c>
      <c r="D114" s="15">
        <v>42013.0</v>
      </c>
      <c r="E114" s="16">
        <f t="shared" si="28"/>
        <v>8</v>
      </c>
      <c r="F114" s="13" t="s">
        <v>315</v>
      </c>
      <c r="G114" s="14" t="s">
        <v>19</v>
      </c>
      <c r="H114" s="13">
        <v>1.0</v>
      </c>
      <c r="I114" s="17">
        <v>0.0038194444444444443</v>
      </c>
      <c r="J114" s="18">
        <f t="shared" si="29"/>
        <v>0.0001388888889</v>
      </c>
      <c r="K114" s="19">
        <f t="shared" si="30"/>
        <v>0.003819444444</v>
      </c>
      <c r="L114" s="23" t="s">
        <v>24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3">
        <v>3.0</v>
      </c>
      <c r="B115" s="14" t="s">
        <v>317</v>
      </c>
      <c r="C115" s="14" t="s">
        <v>44</v>
      </c>
      <c r="D115" s="15">
        <v>42551.0</v>
      </c>
      <c r="E115" s="16">
        <f t="shared" si="28"/>
        <v>6</v>
      </c>
      <c r="F115" s="13" t="s">
        <v>315</v>
      </c>
      <c r="G115" s="14" t="s">
        <v>19</v>
      </c>
      <c r="H115" s="13">
        <v>13.0</v>
      </c>
      <c r="I115" s="17">
        <v>0.005023148148148148</v>
      </c>
      <c r="J115" s="18">
        <f t="shared" si="29"/>
        <v>0.001342592593</v>
      </c>
      <c r="K115" s="19">
        <f t="shared" si="30"/>
        <v>0.005023148148</v>
      </c>
      <c r="L115" s="24" t="s">
        <v>29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3">
        <v>4.0</v>
      </c>
      <c r="B116" s="14" t="s">
        <v>80</v>
      </c>
      <c r="C116" s="14" t="s">
        <v>318</v>
      </c>
      <c r="D116" s="15">
        <v>42046.0</v>
      </c>
      <c r="E116" s="16">
        <f t="shared" si="28"/>
        <v>8</v>
      </c>
      <c r="F116" s="13" t="s">
        <v>315</v>
      </c>
      <c r="G116" s="14" t="s">
        <v>19</v>
      </c>
      <c r="H116" s="13">
        <v>17.0</v>
      </c>
      <c r="I116" s="17">
        <v>0.0050578703703703706</v>
      </c>
      <c r="J116" s="18">
        <f t="shared" si="29"/>
        <v>0.001377314815</v>
      </c>
      <c r="K116" s="19">
        <f t="shared" si="30"/>
        <v>0.00505787037</v>
      </c>
      <c r="L116" s="25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3">
        <v>5.0</v>
      </c>
      <c r="B117" s="14" t="s">
        <v>319</v>
      </c>
      <c r="C117" s="14" t="s">
        <v>22</v>
      </c>
      <c r="D117" s="15">
        <v>42683.0</v>
      </c>
      <c r="E117" s="16">
        <f t="shared" si="28"/>
        <v>6</v>
      </c>
      <c r="F117" s="13" t="s">
        <v>315</v>
      </c>
      <c r="G117" s="14" t="s">
        <v>19</v>
      </c>
      <c r="H117" s="13">
        <v>2.0</v>
      </c>
      <c r="I117" s="17">
        <v>0.005138888888888889</v>
      </c>
      <c r="J117" s="18">
        <f t="shared" si="29"/>
        <v>0.001458333333</v>
      </c>
      <c r="K117" s="19">
        <f t="shared" si="30"/>
        <v>0.005138888889</v>
      </c>
      <c r="L117" s="25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3">
        <v>6.0</v>
      </c>
      <c r="B118" s="14" t="s">
        <v>320</v>
      </c>
      <c r="C118" s="14" t="s">
        <v>154</v>
      </c>
      <c r="D118" s="15">
        <v>41989.0</v>
      </c>
      <c r="E118" s="16">
        <f t="shared" si="28"/>
        <v>8</v>
      </c>
      <c r="F118" s="13" t="s">
        <v>315</v>
      </c>
      <c r="G118" s="14" t="s">
        <v>28</v>
      </c>
      <c r="H118" s="13">
        <v>6.0</v>
      </c>
      <c r="I118" s="17">
        <v>0.0052662037037037035</v>
      </c>
      <c r="J118" s="18">
        <f t="shared" si="29"/>
        <v>0.001585648148</v>
      </c>
      <c r="K118" s="19">
        <f t="shared" si="30"/>
        <v>0.005266203704</v>
      </c>
      <c r="L118" s="25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3">
        <v>7.0</v>
      </c>
      <c r="B119" s="14" t="s">
        <v>293</v>
      </c>
      <c r="C119" s="14" t="s">
        <v>280</v>
      </c>
      <c r="D119" s="15">
        <v>41427.0</v>
      </c>
      <c r="E119" s="16">
        <f t="shared" si="28"/>
        <v>9</v>
      </c>
      <c r="F119" s="13" t="s">
        <v>315</v>
      </c>
      <c r="G119" s="14" t="s">
        <v>19</v>
      </c>
      <c r="H119" s="13">
        <v>4.0</v>
      </c>
      <c r="I119" s="17">
        <v>0.005358796296296296</v>
      </c>
      <c r="J119" s="18">
        <f t="shared" si="29"/>
        <v>0.001678240741</v>
      </c>
      <c r="K119" s="19">
        <f t="shared" si="30"/>
        <v>0.005358796296</v>
      </c>
      <c r="L119" s="25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2" t="s">
        <v>321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3">
        <v>1.0</v>
      </c>
      <c r="B121" s="14" t="s">
        <v>322</v>
      </c>
      <c r="C121" s="14" t="s">
        <v>323</v>
      </c>
      <c r="D121" s="15">
        <v>42470.0</v>
      </c>
      <c r="E121" s="16">
        <f t="shared" ref="E121:E127" si="31">DATEDIF(D121,"08.05.2023","y")</f>
        <v>7</v>
      </c>
      <c r="F121" s="13" t="s">
        <v>310</v>
      </c>
      <c r="G121" s="14" t="s">
        <v>19</v>
      </c>
      <c r="H121" s="13">
        <v>15.0</v>
      </c>
      <c r="I121" s="17">
        <v>0.004166666666666667</v>
      </c>
      <c r="J121" s="18">
        <f t="shared" ref="J121:J127" si="32">I121-$I$121</f>
        <v>0</v>
      </c>
      <c r="K121" s="19">
        <f t="shared" ref="K121:K127" si="33">I121/1</f>
        <v>0.004166666667</v>
      </c>
      <c r="L121" s="20" t="s">
        <v>20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3">
        <v>2.0</v>
      </c>
      <c r="B122" s="14" t="s">
        <v>324</v>
      </c>
      <c r="C122" s="14" t="s">
        <v>325</v>
      </c>
      <c r="D122" s="15">
        <v>41748.0</v>
      </c>
      <c r="E122" s="16">
        <f t="shared" si="31"/>
        <v>9</v>
      </c>
      <c r="F122" s="13" t="s">
        <v>310</v>
      </c>
      <c r="G122" s="14" t="s">
        <v>19</v>
      </c>
      <c r="H122" s="13">
        <v>7.0</v>
      </c>
      <c r="I122" s="17">
        <v>0.0042361111111111115</v>
      </c>
      <c r="J122" s="18">
        <f t="shared" si="32"/>
        <v>0.00006944444444</v>
      </c>
      <c r="K122" s="19">
        <f t="shared" si="33"/>
        <v>0.004236111111</v>
      </c>
      <c r="L122" s="23" t="s">
        <v>24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3">
        <v>3.0</v>
      </c>
      <c r="B123" s="14" t="s">
        <v>196</v>
      </c>
      <c r="C123" s="14" t="s">
        <v>134</v>
      </c>
      <c r="D123" s="15">
        <v>41810.0</v>
      </c>
      <c r="E123" s="16">
        <f t="shared" si="31"/>
        <v>8</v>
      </c>
      <c r="F123" s="13" t="s">
        <v>310</v>
      </c>
      <c r="G123" s="14" t="s">
        <v>28</v>
      </c>
      <c r="H123" s="13">
        <v>5.0</v>
      </c>
      <c r="I123" s="17">
        <v>0.004803240740740741</v>
      </c>
      <c r="J123" s="18">
        <f t="shared" si="32"/>
        <v>0.0006365740741</v>
      </c>
      <c r="K123" s="19">
        <f t="shared" si="33"/>
        <v>0.004803240741</v>
      </c>
      <c r="L123" s="24" t="s">
        <v>29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3">
        <v>4.0</v>
      </c>
      <c r="B124" s="14" t="s">
        <v>326</v>
      </c>
      <c r="C124" s="14" t="s">
        <v>327</v>
      </c>
      <c r="D124" s="15">
        <v>42746.0</v>
      </c>
      <c r="E124" s="16">
        <f t="shared" si="31"/>
        <v>6</v>
      </c>
      <c r="F124" s="13" t="s">
        <v>310</v>
      </c>
      <c r="G124" s="14" t="s">
        <v>19</v>
      </c>
      <c r="H124" s="13">
        <v>12.0</v>
      </c>
      <c r="I124" s="17">
        <v>0.004907407407407407</v>
      </c>
      <c r="J124" s="18">
        <f t="shared" si="32"/>
        <v>0.0007407407407</v>
      </c>
      <c r="K124" s="19">
        <f t="shared" si="33"/>
        <v>0.004907407407</v>
      </c>
      <c r="L124" s="25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3">
        <v>5.0</v>
      </c>
      <c r="B125" s="14" t="s">
        <v>240</v>
      </c>
      <c r="C125" s="14" t="s">
        <v>328</v>
      </c>
      <c r="D125" s="15">
        <v>42028.0</v>
      </c>
      <c r="E125" s="16">
        <f t="shared" si="31"/>
        <v>8</v>
      </c>
      <c r="F125" s="13" t="s">
        <v>310</v>
      </c>
      <c r="G125" s="14" t="s">
        <v>28</v>
      </c>
      <c r="H125" s="13">
        <v>8.0</v>
      </c>
      <c r="I125" s="17">
        <v>0.00525462962962963</v>
      </c>
      <c r="J125" s="18">
        <f t="shared" si="32"/>
        <v>0.001087962963</v>
      </c>
      <c r="K125" s="19">
        <f t="shared" si="33"/>
        <v>0.00525462963</v>
      </c>
      <c r="L125" s="25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3">
        <v>6.0</v>
      </c>
      <c r="B126" s="14" t="s">
        <v>293</v>
      </c>
      <c r="C126" s="14" t="s">
        <v>183</v>
      </c>
      <c r="D126" s="15">
        <v>41427.0</v>
      </c>
      <c r="E126" s="16">
        <f t="shared" si="31"/>
        <v>9</v>
      </c>
      <c r="F126" s="13" t="s">
        <v>310</v>
      </c>
      <c r="G126" s="14" t="s">
        <v>19</v>
      </c>
      <c r="H126" s="13">
        <v>3.0</v>
      </c>
      <c r="I126" s="17">
        <v>0.00537037037037037</v>
      </c>
      <c r="J126" s="18">
        <f t="shared" si="32"/>
        <v>0.001203703704</v>
      </c>
      <c r="K126" s="19">
        <f t="shared" si="33"/>
        <v>0.00537037037</v>
      </c>
      <c r="L126" s="25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3">
        <v>7.0</v>
      </c>
      <c r="B127" s="14" t="s">
        <v>326</v>
      </c>
      <c r="C127" s="14" t="s">
        <v>64</v>
      </c>
      <c r="D127" s="15">
        <v>42746.0</v>
      </c>
      <c r="E127" s="16">
        <f t="shared" si="31"/>
        <v>6</v>
      </c>
      <c r="F127" s="13" t="s">
        <v>310</v>
      </c>
      <c r="G127" s="14" t="s">
        <v>19</v>
      </c>
      <c r="H127" s="13">
        <v>11.0</v>
      </c>
      <c r="I127" s="17">
        <v>0.007638888888888889</v>
      </c>
      <c r="J127" s="18">
        <f t="shared" si="32"/>
        <v>0.003472222222</v>
      </c>
      <c r="K127" s="19">
        <f t="shared" si="33"/>
        <v>0.007638888889</v>
      </c>
      <c r="L127" s="25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0"/>
      <c r="B281" s="4"/>
      <c r="C281" s="4"/>
      <c r="D281" s="31"/>
      <c r="E281" s="4"/>
      <c r="F281" s="4"/>
      <c r="G281" s="4"/>
      <c r="H281" s="3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0"/>
      <c r="B282" s="4"/>
      <c r="C282" s="4"/>
      <c r="D282" s="31"/>
      <c r="E282" s="4"/>
      <c r="F282" s="4"/>
      <c r="G282" s="4"/>
      <c r="H282" s="3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0"/>
      <c r="B283" s="4"/>
      <c r="C283" s="4"/>
      <c r="D283" s="31"/>
      <c r="E283" s="4"/>
      <c r="F283" s="4"/>
      <c r="G283" s="4"/>
      <c r="H283" s="3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0"/>
      <c r="B284" s="4"/>
      <c r="C284" s="4"/>
      <c r="D284" s="31"/>
      <c r="E284" s="4"/>
      <c r="F284" s="4"/>
      <c r="G284" s="4"/>
      <c r="H284" s="3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0"/>
      <c r="B285" s="4"/>
      <c r="C285" s="4"/>
      <c r="D285" s="31"/>
      <c r="E285" s="4"/>
      <c r="F285" s="4"/>
      <c r="G285" s="4"/>
      <c r="H285" s="3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0"/>
      <c r="B286" s="4"/>
      <c r="C286" s="4"/>
      <c r="D286" s="31"/>
      <c r="E286" s="4"/>
      <c r="F286" s="4"/>
      <c r="G286" s="4"/>
      <c r="H286" s="3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0"/>
      <c r="B287" s="4"/>
      <c r="C287" s="4"/>
      <c r="D287" s="31"/>
      <c r="E287" s="4"/>
      <c r="F287" s="4"/>
      <c r="G287" s="4"/>
      <c r="H287" s="30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30"/>
      <c r="B288" s="4"/>
      <c r="C288" s="4"/>
      <c r="D288" s="31"/>
      <c r="E288" s="4"/>
      <c r="F288" s="4"/>
      <c r="G288" s="4"/>
      <c r="H288" s="30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30"/>
      <c r="B289" s="4"/>
      <c r="C289" s="4"/>
      <c r="D289" s="31"/>
      <c r="E289" s="4"/>
      <c r="F289" s="4"/>
      <c r="G289" s="4"/>
      <c r="H289" s="30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30"/>
      <c r="B290" s="4"/>
      <c r="C290" s="4"/>
      <c r="D290" s="31"/>
      <c r="E290" s="4"/>
      <c r="F290" s="4"/>
      <c r="G290" s="4"/>
      <c r="H290" s="30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30"/>
      <c r="B291" s="4"/>
      <c r="C291" s="4"/>
      <c r="D291" s="31"/>
      <c r="E291" s="4"/>
      <c r="F291" s="4"/>
      <c r="G291" s="4"/>
      <c r="H291" s="30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30"/>
      <c r="B292" s="4"/>
      <c r="C292" s="4"/>
      <c r="D292" s="31"/>
      <c r="E292" s="4"/>
      <c r="F292" s="4"/>
      <c r="G292" s="4"/>
      <c r="H292" s="30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30"/>
      <c r="B293" s="4"/>
      <c r="C293" s="4"/>
      <c r="D293" s="31"/>
      <c r="E293" s="4"/>
      <c r="F293" s="4"/>
      <c r="G293" s="4"/>
      <c r="H293" s="30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30"/>
      <c r="B294" s="4"/>
      <c r="C294" s="4"/>
      <c r="D294" s="31"/>
      <c r="E294" s="4"/>
      <c r="F294" s="4"/>
      <c r="G294" s="4"/>
      <c r="H294" s="30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30"/>
      <c r="B295" s="4"/>
      <c r="C295" s="4"/>
      <c r="D295" s="31"/>
      <c r="E295" s="4"/>
      <c r="F295" s="4"/>
      <c r="G295" s="4"/>
      <c r="H295" s="30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30"/>
      <c r="B296" s="4"/>
      <c r="C296" s="4"/>
      <c r="D296" s="31"/>
      <c r="E296" s="4"/>
      <c r="F296" s="4"/>
      <c r="G296" s="4"/>
      <c r="H296" s="30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30"/>
      <c r="B297" s="4"/>
      <c r="C297" s="4"/>
      <c r="D297" s="31"/>
      <c r="E297" s="4"/>
      <c r="F297" s="4"/>
      <c r="G297" s="4"/>
      <c r="H297" s="30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30"/>
      <c r="B298" s="4"/>
      <c r="C298" s="4"/>
      <c r="D298" s="31"/>
      <c r="E298" s="4"/>
      <c r="F298" s="4"/>
      <c r="G298" s="4"/>
      <c r="H298" s="30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30"/>
      <c r="B299" s="4"/>
      <c r="C299" s="4"/>
      <c r="D299" s="31"/>
      <c r="E299" s="4"/>
      <c r="F299" s="4"/>
      <c r="G299" s="4"/>
      <c r="H299" s="30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30"/>
      <c r="B300" s="4"/>
      <c r="C300" s="4"/>
      <c r="D300" s="31"/>
      <c r="E300" s="4"/>
      <c r="F300" s="4"/>
      <c r="G300" s="4"/>
      <c r="H300" s="30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30"/>
      <c r="B301" s="4"/>
      <c r="C301" s="4"/>
      <c r="D301" s="31"/>
      <c r="E301" s="4"/>
      <c r="F301" s="4"/>
      <c r="G301" s="4"/>
      <c r="H301" s="30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30"/>
      <c r="B302" s="4"/>
      <c r="C302" s="4"/>
      <c r="D302" s="31"/>
      <c r="E302" s="4"/>
      <c r="F302" s="4"/>
      <c r="G302" s="4"/>
      <c r="H302" s="30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30"/>
      <c r="B303" s="4"/>
      <c r="C303" s="4"/>
      <c r="D303" s="31"/>
      <c r="E303" s="4"/>
      <c r="F303" s="4"/>
      <c r="G303" s="4"/>
      <c r="H303" s="30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30"/>
      <c r="B304" s="4"/>
      <c r="C304" s="4"/>
      <c r="D304" s="31"/>
      <c r="E304" s="4"/>
      <c r="F304" s="4"/>
      <c r="G304" s="4"/>
      <c r="H304" s="30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30"/>
      <c r="B305" s="4"/>
      <c r="C305" s="4"/>
      <c r="D305" s="31"/>
      <c r="E305" s="4"/>
      <c r="F305" s="4"/>
      <c r="G305" s="4"/>
      <c r="H305" s="30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30"/>
      <c r="B306" s="4"/>
      <c r="C306" s="4"/>
      <c r="D306" s="31"/>
      <c r="E306" s="4"/>
      <c r="F306" s="4"/>
      <c r="G306" s="4"/>
      <c r="H306" s="30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30"/>
      <c r="B307" s="4"/>
      <c r="C307" s="4"/>
      <c r="D307" s="31"/>
      <c r="E307" s="4"/>
      <c r="F307" s="4"/>
      <c r="G307" s="4"/>
      <c r="H307" s="30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30"/>
      <c r="B308" s="4"/>
      <c r="C308" s="4"/>
      <c r="D308" s="31"/>
      <c r="E308" s="4"/>
      <c r="F308" s="4"/>
      <c r="G308" s="4"/>
      <c r="H308" s="30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30"/>
      <c r="B309" s="4"/>
      <c r="C309" s="4"/>
      <c r="D309" s="31"/>
      <c r="E309" s="4"/>
      <c r="F309" s="4"/>
      <c r="G309" s="4"/>
      <c r="H309" s="30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30"/>
      <c r="B310" s="4"/>
      <c r="C310" s="4"/>
      <c r="D310" s="31"/>
      <c r="E310" s="4"/>
      <c r="F310" s="4"/>
      <c r="G310" s="4"/>
      <c r="H310" s="30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30"/>
      <c r="B311" s="4"/>
      <c r="C311" s="4"/>
      <c r="D311" s="31"/>
      <c r="E311" s="4"/>
      <c r="F311" s="4"/>
      <c r="G311" s="4"/>
      <c r="H311" s="30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30"/>
      <c r="B312" s="4"/>
      <c r="C312" s="4"/>
      <c r="D312" s="31"/>
      <c r="E312" s="4"/>
      <c r="F312" s="4"/>
      <c r="G312" s="4"/>
      <c r="H312" s="30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30"/>
      <c r="B313" s="4"/>
      <c r="C313" s="4"/>
      <c r="D313" s="31"/>
      <c r="E313" s="4"/>
      <c r="F313" s="4"/>
      <c r="G313" s="4"/>
      <c r="H313" s="30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30"/>
      <c r="B314" s="4"/>
      <c r="C314" s="4"/>
      <c r="D314" s="31"/>
      <c r="E314" s="4"/>
      <c r="F314" s="4"/>
      <c r="G314" s="4"/>
      <c r="H314" s="30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30"/>
      <c r="B315" s="4"/>
      <c r="C315" s="4"/>
      <c r="D315" s="31"/>
      <c r="E315" s="4"/>
      <c r="F315" s="4"/>
      <c r="G315" s="4"/>
      <c r="H315" s="30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30"/>
      <c r="B316" s="4"/>
      <c r="C316" s="4"/>
      <c r="D316" s="31"/>
      <c r="E316" s="4"/>
      <c r="F316" s="4"/>
      <c r="G316" s="4"/>
      <c r="H316" s="30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30"/>
      <c r="B317" s="4"/>
      <c r="C317" s="4"/>
      <c r="D317" s="31"/>
      <c r="E317" s="4"/>
      <c r="F317" s="4"/>
      <c r="G317" s="4"/>
      <c r="H317" s="30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30"/>
      <c r="B318" s="4"/>
      <c r="C318" s="4"/>
      <c r="D318" s="31"/>
      <c r="E318" s="4"/>
      <c r="F318" s="4"/>
      <c r="G318" s="4"/>
      <c r="H318" s="30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30"/>
      <c r="B319" s="4"/>
      <c r="C319" s="4"/>
      <c r="D319" s="31"/>
      <c r="E319" s="4"/>
      <c r="F319" s="4"/>
      <c r="G319" s="4"/>
      <c r="H319" s="30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30"/>
      <c r="B320" s="4"/>
      <c r="C320" s="4"/>
      <c r="D320" s="31"/>
      <c r="E320" s="4"/>
      <c r="F320" s="4"/>
      <c r="G320" s="4"/>
      <c r="H320" s="30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30"/>
      <c r="B321" s="4"/>
      <c r="C321" s="4"/>
      <c r="D321" s="31"/>
      <c r="E321" s="4"/>
      <c r="F321" s="4"/>
      <c r="G321" s="4"/>
      <c r="H321" s="30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30"/>
      <c r="B322" s="4"/>
      <c r="C322" s="4"/>
      <c r="D322" s="31"/>
      <c r="E322" s="4"/>
      <c r="F322" s="4"/>
      <c r="G322" s="4"/>
      <c r="H322" s="30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30"/>
      <c r="B323" s="4"/>
      <c r="C323" s="4"/>
      <c r="D323" s="31"/>
      <c r="E323" s="4"/>
      <c r="F323" s="4"/>
      <c r="G323" s="4"/>
      <c r="H323" s="30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30"/>
      <c r="B324" s="4"/>
      <c r="C324" s="4"/>
      <c r="D324" s="31"/>
      <c r="E324" s="4"/>
      <c r="F324" s="4"/>
      <c r="G324" s="4"/>
      <c r="H324" s="30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30"/>
      <c r="B325" s="4"/>
      <c r="C325" s="4"/>
      <c r="D325" s="31"/>
      <c r="E325" s="4"/>
      <c r="F325" s="4"/>
      <c r="G325" s="4"/>
      <c r="H325" s="30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30"/>
      <c r="B326" s="4"/>
      <c r="C326" s="4"/>
      <c r="D326" s="31"/>
      <c r="E326" s="4"/>
      <c r="F326" s="4"/>
      <c r="G326" s="4"/>
      <c r="H326" s="30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30"/>
      <c r="B327" s="4"/>
      <c r="C327" s="4"/>
      <c r="D327" s="31"/>
      <c r="E327" s="4"/>
      <c r="F327" s="4"/>
      <c r="G327" s="4"/>
      <c r="H327" s="30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3">
    <mergeCell ref="L60:L61"/>
    <mergeCell ref="A62:L62"/>
    <mergeCell ref="A80:L80"/>
    <mergeCell ref="A98:L98"/>
    <mergeCell ref="A99:L99"/>
    <mergeCell ref="A100:A101"/>
    <mergeCell ref="H100:H101"/>
    <mergeCell ref="B110:G110"/>
    <mergeCell ref="I110:K110"/>
    <mergeCell ref="L110:L111"/>
    <mergeCell ref="A112:L112"/>
    <mergeCell ref="A120:L120"/>
    <mergeCell ref="L100:L101"/>
    <mergeCell ref="A102:L102"/>
    <mergeCell ref="A105:L105"/>
    <mergeCell ref="A108:L108"/>
    <mergeCell ref="A109:L109"/>
    <mergeCell ref="A110:A111"/>
    <mergeCell ref="H110:H111"/>
    <mergeCell ref="A1:L1"/>
    <mergeCell ref="A2:A3"/>
    <mergeCell ref="B2:G2"/>
    <mergeCell ref="H2:H3"/>
    <mergeCell ref="I2:K2"/>
    <mergeCell ref="L2:L3"/>
    <mergeCell ref="A4:L4"/>
    <mergeCell ref="A8:L8"/>
    <mergeCell ref="A10:L10"/>
    <mergeCell ref="A11:L11"/>
    <mergeCell ref="A12:A13"/>
    <mergeCell ref="H12:H13"/>
    <mergeCell ref="I12:K12"/>
    <mergeCell ref="L12:L13"/>
    <mergeCell ref="B28:G28"/>
    <mergeCell ref="I28:K28"/>
    <mergeCell ref="B12:G12"/>
    <mergeCell ref="A14:L14"/>
    <mergeCell ref="A20:L20"/>
    <mergeCell ref="A26:L26"/>
    <mergeCell ref="A27:L27"/>
    <mergeCell ref="A28:A29"/>
    <mergeCell ref="H28:H29"/>
    <mergeCell ref="B60:G60"/>
    <mergeCell ref="I60:K60"/>
    <mergeCell ref="L28:L29"/>
    <mergeCell ref="A30:L30"/>
    <mergeCell ref="A45:L45"/>
    <mergeCell ref="A58:L58"/>
    <mergeCell ref="A59:L59"/>
    <mergeCell ref="A60:A61"/>
    <mergeCell ref="H60:H61"/>
    <mergeCell ref="B100:G100"/>
    <mergeCell ref="I100:K10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329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330</v>
      </c>
      <c r="C5" s="14" t="s">
        <v>22</v>
      </c>
      <c r="D5" s="15">
        <v>30610.0</v>
      </c>
      <c r="E5" s="16">
        <f t="shared" ref="E5:E7" si="1">DATEDIF(D5,"21.10.2023","y")</f>
        <v>40</v>
      </c>
      <c r="F5" s="13" t="s">
        <v>18</v>
      </c>
      <c r="G5" s="14" t="s">
        <v>19</v>
      </c>
      <c r="H5" s="13">
        <v>201.0</v>
      </c>
      <c r="I5" s="17">
        <v>0.08334490740740741</v>
      </c>
      <c r="J5" s="18">
        <f t="shared" ref="J5:J7" si="2">I5-$I$5</f>
        <v>0</v>
      </c>
      <c r="K5" s="19">
        <f t="shared" ref="K5:K7" si="3">I5/21.2</f>
        <v>0.003931363557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34</v>
      </c>
      <c r="C6" s="14" t="s">
        <v>26</v>
      </c>
      <c r="D6" s="15">
        <v>31750.0</v>
      </c>
      <c r="E6" s="16">
        <f t="shared" si="1"/>
        <v>36</v>
      </c>
      <c r="F6" s="13" t="s">
        <v>23</v>
      </c>
      <c r="G6" s="14" t="s">
        <v>19</v>
      </c>
      <c r="H6" s="13">
        <v>202.0</v>
      </c>
      <c r="I6" s="17">
        <v>0.09818287037037036</v>
      </c>
      <c r="J6" s="18">
        <f t="shared" si="2"/>
        <v>0.01483796296</v>
      </c>
      <c r="K6" s="19">
        <f t="shared" si="3"/>
        <v>0.00463126747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331</v>
      </c>
      <c r="C7" s="14" t="s">
        <v>40</v>
      </c>
      <c r="D7" s="15">
        <v>27497.0</v>
      </c>
      <c r="E7" s="16">
        <f t="shared" si="1"/>
        <v>48</v>
      </c>
      <c r="F7" s="13" t="s">
        <v>41</v>
      </c>
      <c r="G7" s="14" t="s">
        <v>28</v>
      </c>
      <c r="H7" s="13">
        <v>203.0</v>
      </c>
      <c r="I7" s="17">
        <v>0.09884259259259259</v>
      </c>
      <c r="J7" s="18">
        <f t="shared" si="2"/>
        <v>0.01549768519</v>
      </c>
      <c r="K7" s="19">
        <f t="shared" si="3"/>
        <v>0.004662386443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" t="s">
        <v>332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4" t="s">
        <v>1</v>
      </c>
      <c r="B10" s="35" t="s">
        <v>2</v>
      </c>
      <c r="C10" s="36"/>
      <c r="D10" s="36"/>
      <c r="E10" s="36"/>
      <c r="F10" s="36"/>
      <c r="G10" s="37"/>
      <c r="H10" s="38" t="s">
        <v>3</v>
      </c>
      <c r="I10" s="35" t="s">
        <v>4</v>
      </c>
      <c r="J10" s="36"/>
      <c r="K10" s="37"/>
      <c r="L10" s="38" t="s">
        <v>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/>
      <c r="B11" s="39" t="s">
        <v>6</v>
      </c>
      <c r="C11" s="39" t="s">
        <v>7</v>
      </c>
      <c r="D11" s="40" t="s">
        <v>8</v>
      </c>
      <c r="E11" s="39" t="s">
        <v>9</v>
      </c>
      <c r="F11" s="39" t="s">
        <v>10</v>
      </c>
      <c r="G11" s="39" t="s">
        <v>11</v>
      </c>
      <c r="H11" s="41"/>
      <c r="I11" s="39" t="s">
        <v>12</v>
      </c>
      <c r="J11" s="39" t="s">
        <v>13</v>
      </c>
      <c r="K11" s="39" t="s">
        <v>14</v>
      </c>
      <c r="L11" s="4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2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>
        <v>1.0</v>
      </c>
      <c r="B13" s="14" t="s">
        <v>333</v>
      </c>
      <c r="C13" s="14" t="s">
        <v>40</v>
      </c>
      <c r="D13" s="15">
        <v>28826.0</v>
      </c>
      <c r="E13" s="16">
        <f>DATEDIF(D13,"21.10.2023","y")</f>
        <v>44</v>
      </c>
      <c r="F13" s="13" t="s">
        <v>18</v>
      </c>
      <c r="G13" s="14" t="s">
        <v>28</v>
      </c>
      <c r="H13" s="13">
        <v>111.0</v>
      </c>
      <c r="I13" s="17">
        <v>0.047719907407407405</v>
      </c>
      <c r="J13" s="18">
        <f>I13-$I$13</f>
        <v>0</v>
      </c>
      <c r="K13" s="19">
        <f>I13/10.6</f>
        <v>0.004501878057</v>
      </c>
      <c r="L13" s="20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" t="s">
        <v>334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34" t="s">
        <v>1</v>
      </c>
      <c r="B16" s="35" t="s">
        <v>2</v>
      </c>
      <c r="C16" s="36"/>
      <c r="D16" s="36"/>
      <c r="E16" s="36"/>
      <c r="F16" s="36"/>
      <c r="G16" s="37"/>
      <c r="H16" s="38" t="s">
        <v>3</v>
      </c>
      <c r="I16" s="35" t="s">
        <v>4</v>
      </c>
      <c r="J16" s="36"/>
      <c r="K16" s="37"/>
      <c r="L16" s="38" t="s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8"/>
      <c r="B17" s="39" t="s">
        <v>6</v>
      </c>
      <c r="C17" s="39" t="s">
        <v>7</v>
      </c>
      <c r="D17" s="40" t="s">
        <v>8</v>
      </c>
      <c r="E17" s="39" t="s">
        <v>9</v>
      </c>
      <c r="F17" s="39" t="s">
        <v>10</v>
      </c>
      <c r="G17" s="39" t="s">
        <v>11</v>
      </c>
      <c r="H17" s="41"/>
      <c r="I17" s="39" t="s">
        <v>12</v>
      </c>
      <c r="J17" s="39" t="s">
        <v>13</v>
      </c>
      <c r="K17" s="39" t="s">
        <v>14</v>
      </c>
      <c r="L17" s="4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2" t="s">
        <v>45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1.0</v>
      </c>
      <c r="B19" s="14" t="s">
        <v>335</v>
      </c>
      <c r="C19" s="14" t="s">
        <v>109</v>
      </c>
      <c r="D19" s="15">
        <v>31076.0</v>
      </c>
      <c r="E19" s="16">
        <f t="shared" ref="E19:E20" si="4">DATEDIF(D19,"21.10.2023","y")</f>
        <v>38</v>
      </c>
      <c r="F19" s="13" t="s">
        <v>69</v>
      </c>
      <c r="G19" s="14" t="s">
        <v>28</v>
      </c>
      <c r="H19" s="13">
        <v>52.0</v>
      </c>
      <c r="I19" s="17">
        <v>0.027476851851851853</v>
      </c>
      <c r="J19" s="18">
        <f t="shared" ref="J19:J20" si="5">I19-$I$19</f>
        <v>0</v>
      </c>
      <c r="K19" s="19">
        <f t="shared" ref="K19:K20" si="6">I19/5</f>
        <v>0.00549537037</v>
      </c>
      <c r="L19" s="20" t="s">
        <v>20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3">
        <v>2.0</v>
      </c>
      <c r="B20" s="14" t="s">
        <v>196</v>
      </c>
      <c r="C20" s="14" t="s">
        <v>68</v>
      </c>
      <c r="D20" s="15">
        <v>28541.0</v>
      </c>
      <c r="E20" s="16">
        <f t="shared" si="4"/>
        <v>45</v>
      </c>
      <c r="F20" s="13" t="s">
        <v>57</v>
      </c>
      <c r="G20" s="14" t="s">
        <v>28</v>
      </c>
      <c r="H20" s="13">
        <v>51.0</v>
      </c>
      <c r="I20" s="17">
        <v>0.030219907407407407</v>
      </c>
      <c r="J20" s="18">
        <f t="shared" si="5"/>
        <v>0.002743055556</v>
      </c>
      <c r="K20" s="19">
        <f t="shared" si="6"/>
        <v>0.006043981481</v>
      </c>
      <c r="L20" s="23" t="s">
        <v>24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" t="s">
        <v>336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" t="s">
        <v>1</v>
      </c>
      <c r="B23" s="6" t="s">
        <v>2</v>
      </c>
      <c r="C23" s="2"/>
      <c r="D23" s="2"/>
      <c r="E23" s="2"/>
      <c r="F23" s="2"/>
      <c r="G23" s="3"/>
      <c r="H23" s="5" t="s">
        <v>3</v>
      </c>
      <c r="I23" s="6" t="s">
        <v>4</v>
      </c>
      <c r="J23" s="2"/>
      <c r="K23" s="7"/>
      <c r="L23" s="5" t="s">
        <v>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"/>
      <c r="B24" s="9" t="s">
        <v>6</v>
      </c>
      <c r="C24" s="10" t="s">
        <v>7</v>
      </c>
      <c r="D24" s="11" t="s">
        <v>8</v>
      </c>
      <c r="E24" s="10" t="s">
        <v>9</v>
      </c>
      <c r="F24" s="10" t="s">
        <v>10</v>
      </c>
      <c r="G24" s="9" t="s">
        <v>11</v>
      </c>
      <c r="H24" s="8"/>
      <c r="I24" s="9" t="s">
        <v>12</v>
      </c>
      <c r="J24" s="9" t="s">
        <v>13</v>
      </c>
      <c r="K24" s="9" t="s">
        <v>14</v>
      </c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1.0</v>
      </c>
      <c r="B26" s="14" t="s">
        <v>337</v>
      </c>
      <c r="C26" s="14" t="s">
        <v>26</v>
      </c>
      <c r="D26" s="15">
        <v>36420.0</v>
      </c>
      <c r="E26" s="16">
        <f t="shared" ref="E26:E27" si="7">DATEDIF(D26,"21.10.2023","y")</f>
        <v>24</v>
      </c>
      <c r="F26" s="13" t="s">
        <v>27</v>
      </c>
      <c r="G26" s="14" t="s">
        <v>19</v>
      </c>
      <c r="H26" s="13">
        <v>101.0</v>
      </c>
      <c r="I26" s="17">
        <v>0.030208333333333334</v>
      </c>
      <c r="J26" s="18">
        <f t="shared" ref="J26:J27" si="8">I26-$I$26</f>
        <v>0</v>
      </c>
      <c r="K26" s="19">
        <f t="shared" ref="K26:K27" si="9">I26/10.4</f>
        <v>0.002904647436</v>
      </c>
      <c r="L26" s="20" t="s">
        <v>20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2.0</v>
      </c>
      <c r="B27" s="14" t="s">
        <v>338</v>
      </c>
      <c r="C27" s="14" t="s">
        <v>267</v>
      </c>
      <c r="D27" s="15">
        <v>31754.0</v>
      </c>
      <c r="E27" s="16">
        <f t="shared" si="7"/>
        <v>36</v>
      </c>
      <c r="F27" s="13" t="s">
        <v>23</v>
      </c>
      <c r="G27" s="14" t="s">
        <v>28</v>
      </c>
      <c r="H27" s="13">
        <v>102.0</v>
      </c>
      <c r="I27" s="17">
        <v>0.030208333333333334</v>
      </c>
      <c r="J27" s="18">
        <f t="shared" si="8"/>
        <v>0</v>
      </c>
      <c r="K27" s="19">
        <f t="shared" si="9"/>
        <v>0.002904647436</v>
      </c>
      <c r="L27" s="23" t="s">
        <v>24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" t="s">
        <v>339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4" t="s">
        <v>1</v>
      </c>
      <c r="B30" s="35" t="s">
        <v>2</v>
      </c>
      <c r="C30" s="36"/>
      <c r="D30" s="36"/>
      <c r="E30" s="36"/>
      <c r="F30" s="36"/>
      <c r="G30" s="37"/>
      <c r="H30" s="38" t="s">
        <v>3</v>
      </c>
      <c r="I30" s="35" t="s">
        <v>4</v>
      </c>
      <c r="J30" s="36"/>
      <c r="K30" s="37"/>
      <c r="L30" s="38" t="s">
        <v>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/>
      <c r="B31" s="39" t="s">
        <v>6</v>
      </c>
      <c r="C31" s="39" t="s">
        <v>7</v>
      </c>
      <c r="D31" s="40" t="s">
        <v>8</v>
      </c>
      <c r="E31" s="39" t="s">
        <v>9</v>
      </c>
      <c r="F31" s="39" t="s">
        <v>10</v>
      </c>
      <c r="G31" s="39" t="s">
        <v>11</v>
      </c>
      <c r="H31" s="41"/>
      <c r="I31" s="39" t="s">
        <v>12</v>
      </c>
      <c r="J31" s="39" t="s">
        <v>13</v>
      </c>
      <c r="K31" s="39" t="s">
        <v>14</v>
      </c>
      <c r="L31" s="4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2" t="s">
        <v>340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1.0</v>
      </c>
      <c r="B33" s="14" t="s">
        <v>333</v>
      </c>
      <c r="C33" s="14" t="s">
        <v>304</v>
      </c>
      <c r="D33" s="15">
        <v>41600.0</v>
      </c>
      <c r="E33" s="16">
        <f>DATEDIF(D33,"21.10.2023","y")</f>
        <v>9</v>
      </c>
      <c r="F33" s="13" t="s">
        <v>315</v>
      </c>
      <c r="G33" s="14" t="s">
        <v>28</v>
      </c>
      <c r="H33" s="13">
        <v>4.0</v>
      </c>
      <c r="I33" s="17">
        <v>0.004699074074074074</v>
      </c>
      <c r="J33" s="18">
        <f>I33-$I$33</f>
        <v>0</v>
      </c>
      <c r="K33" s="19">
        <f>I33/1.15</f>
        <v>0.004086151369</v>
      </c>
      <c r="L33" s="20" t="s">
        <v>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0"/>
      <c r="B34" s="4"/>
      <c r="C34" s="4"/>
      <c r="D34" s="31"/>
      <c r="E34" s="4"/>
      <c r="F34" s="4"/>
      <c r="G34" s="4"/>
      <c r="H34" s="3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0"/>
      <c r="B35" s="4"/>
      <c r="C35" s="4"/>
      <c r="D35" s="31"/>
      <c r="E35" s="4"/>
      <c r="F35" s="4"/>
      <c r="G35" s="4"/>
      <c r="H35" s="3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0"/>
      <c r="B36" s="4"/>
      <c r="C36" s="4"/>
      <c r="D36" s="31"/>
      <c r="E36" s="4"/>
      <c r="F36" s="4"/>
      <c r="G36" s="4"/>
      <c r="H36" s="3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0"/>
      <c r="B37" s="4"/>
      <c r="C37" s="4"/>
      <c r="D37" s="31"/>
      <c r="E37" s="4"/>
      <c r="F37" s="4"/>
      <c r="G37" s="4"/>
      <c r="H37" s="3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0"/>
      <c r="B38" s="4"/>
      <c r="C38" s="4"/>
      <c r="D38" s="31"/>
      <c r="E38" s="4"/>
      <c r="F38" s="4"/>
      <c r="G38" s="4"/>
      <c r="H38" s="3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0"/>
      <c r="B39" s="4"/>
      <c r="C39" s="4"/>
      <c r="D39" s="31"/>
      <c r="E39" s="4"/>
      <c r="F39" s="4"/>
      <c r="G39" s="4"/>
      <c r="H39" s="3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0"/>
      <c r="B40" s="4"/>
      <c r="C40" s="4"/>
      <c r="D40" s="31"/>
      <c r="E40" s="4"/>
      <c r="F40" s="4"/>
      <c r="G40" s="4"/>
      <c r="H40" s="3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0"/>
      <c r="B41" s="4"/>
      <c r="C41" s="4"/>
      <c r="D41" s="31"/>
      <c r="E41" s="4"/>
      <c r="F41" s="4"/>
      <c r="G41" s="4"/>
      <c r="H41" s="3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0"/>
      <c r="B42" s="4"/>
      <c r="C42" s="4"/>
      <c r="D42" s="31"/>
      <c r="E42" s="4"/>
      <c r="F42" s="4"/>
      <c r="G42" s="4"/>
      <c r="H42" s="3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0"/>
      <c r="B43" s="4"/>
      <c r="C43" s="4"/>
      <c r="D43" s="31"/>
      <c r="E43" s="4"/>
      <c r="F43" s="4"/>
      <c r="G43" s="4"/>
      <c r="H43" s="3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0"/>
      <c r="B44" s="4"/>
      <c r="C44" s="4"/>
      <c r="D44" s="31"/>
      <c r="E44" s="4"/>
      <c r="F44" s="4"/>
      <c r="G44" s="4"/>
      <c r="H44" s="3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0"/>
      <c r="B45" s="4"/>
      <c r="C45" s="4"/>
      <c r="D45" s="31"/>
      <c r="E45" s="4"/>
      <c r="F45" s="4"/>
      <c r="G45" s="4"/>
      <c r="H45" s="3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0"/>
      <c r="B46" s="4"/>
      <c r="C46" s="4"/>
      <c r="D46" s="31"/>
      <c r="E46" s="4"/>
      <c r="F46" s="4"/>
      <c r="G46" s="4"/>
      <c r="H46" s="3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0"/>
      <c r="B47" s="4"/>
      <c r="C47" s="4"/>
      <c r="D47" s="31"/>
      <c r="E47" s="4"/>
      <c r="F47" s="4"/>
      <c r="G47" s="4"/>
      <c r="H47" s="3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0"/>
      <c r="B48" s="4"/>
      <c r="C48" s="4"/>
      <c r="D48" s="31"/>
      <c r="E48" s="4"/>
      <c r="F48" s="4"/>
      <c r="G48" s="4"/>
      <c r="H48" s="3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0"/>
      <c r="B49" s="4"/>
      <c r="C49" s="4"/>
      <c r="D49" s="31"/>
      <c r="E49" s="4"/>
      <c r="F49" s="4"/>
      <c r="G49" s="4"/>
      <c r="H49" s="3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0"/>
      <c r="B50" s="4"/>
      <c r="C50" s="4"/>
      <c r="D50" s="31"/>
      <c r="E50" s="4"/>
      <c r="F50" s="4"/>
      <c r="G50" s="4"/>
      <c r="H50" s="3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0"/>
      <c r="B51" s="4"/>
      <c r="C51" s="4"/>
      <c r="D51" s="31"/>
      <c r="E51" s="4"/>
      <c r="F51" s="4"/>
      <c r="G51" s="4"/>
      <c r="H51" s="3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0"/>
      <c r="B52" s="4"/>
      <c r="C52" s="4"/>
      <c r="D52" s="31"/>
      <c r="E52" s="4"/>
      <c r="F52" s="4"/>
      <c r="G52" s="4"/>
      <c r="H52" s="3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0"/>
      <c r="B53" s="4"/>
      <c r="C53" s="4"/>
      <c r="D53" s="31"/>
      <c r="E53" s="4"/>
      <c r="F53" s="4"/>
      <c r="G53" s="4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0"/>
      <c r="B54" s="4"/>
      <c r="C54" s="4"/>
      <c r="D54" s="31"/>
      <c r="E54" s="4"/>
      <c r="F54" s="4"/>
      <c r="G54" s="4"/>
      <c r="H54" s="3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0"/>
      <c r="B55" s="4"/>
      <c r="C55" s="4"/>
      <c r="D55" s="31"/>
      <c r="E55" s="4"/>
      <c r="F55" s="4"/>
      <c r="G55" s="4"/>
      <c r="H55" s="3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0"/>
      <c r="B56" s="4"/>
      <c r="C56" s="4"/>
      <c r="D56" s="31"/>
      <c r="E56" s="4"/>
      <c r="F56" s="4"/>
      <c r="G56" s="4"/>
      <c r="H56" s="3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0"/>
      <c r="B57" s="4"/>
      <c r="C57" s="4"/>
      <c r="D57" s="31"/>
      <c r="E57" s="4"/>
      <c r="F57" s="4"/>
      <c r="G57" s="4"/>
      <c r="H57" s="3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0"/>
      <c r="B58" s="4"/>
      <c r="C58" s="4"/>
      <c r="D58" s="31"/>
      <c r="E58" s="4"/>
      <c r="F58" s="4"/>
      <c r="G58" s="4"/>
      <c r="H58" s="3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0"/>
      <c r="B59" s="4"/>
      <c r="C59" s="4"/>
      <c r="D59" s="31"/>
      <c r="E59" s="4"/>
      <c r="F59" s="4"/>
      <c r="G59" s="4"/>
      <c r="H59" s="3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0"/>
      <c r="B60" s="4"/>
      <c r="C60" s="4"/>
      <c r="D60" s="31"/>
      <c r="E60" s="4"/>
      <c r="F60" s="4"/>
      <c r="G60" s="4"/>
      <c r="H60" s="30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0"/>
      <c r="B61" s="4"/>
      <c r="C61" s="4"/>
      <c r="D61" s="31"/>
      <c r="E61" s="4"/>
      <c r="F61" s="4"/>
      <c r="G61" s="4"/>
      <c r="H61" s="30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0"/>
      <c r="B62" s="4"/>
      <c r="C62" s="4"/>
      <c r="D62" s="31"/>
      <c r="E62" s="4"/>
      <c r="F62" s="4"/>
      <c r="G62" s="4"/>
      <c r="H62" s="30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0"/>
      <c r="B63" s="4"/>
      <c r="C63" s="4"/>
      <c r="D63" s="31"/>
      <c r="E63" s="4"/>
      <c r="F63" s="4"/>
      <c r="G63" s="4"/>
      <c r="H63" s="3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0"/>
      <c r="B64" s="4"/>
      <c r="C64" s="4"/>
      <c r="D64" s="31"/>
      <c r="E64" s="4"/>
      <c r="F64" s="4"/>
      <c r="G64" s="4"/>
      <c r="H64" s="3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0"/>
      <c r="B65" s="4"/>
      <c r="C65" s="4"/>
      <c r="D65" s="31"/>
      <c r="E65" s="4"/>
      <c r="F65" s="4"/>
      <c r="G65" s="4"/>
      <c r="H65" s="3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0"/>
      <c r="B66" s="4"/>
      <c r="C66" s="4"/>
      <c r="D66" s="31"/>
      <c r="E66" s="4"/>
      <c r="F66" s="4"/>
      <c r="G66" s="4"/>
      <c r="H66" s="3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0"/>
      <c r="B67" s="4"/>
      <c r="C67" s="4"/>
      <c r="D67" s="31"/>
      <c r="E67" s="4"/>
      <c r="F67" s="4"/>
      <c r="G67" s="4"/>
      <c r="H67" s="30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0"/>
      <c r="B68" s="4"/>
      <c r="C68" s="4"/>
      <c r="D68" s="31"/>
      <c r="E68" s="4"/>
      <c r="F68" s="4"/>
      <c r="G68" s="4"/>
      <c r="H68" s="3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0"/>
      <c r="B69" s="4"/>
      <c r="C69" s="4"/>
      <c r="D69" s="31"/>
      <c r="E69" s="4"/>
      <c r="F69" s="4"/>
      <c r="G69" s="4"/>
      <c r="H69" s="30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0"/>
      <c r="B70" s="4"/>
      <c r="C70" s="4"/>
      <c r="D70" s="31"/>
      <c r="E70" s="4"/>
      <c r="F70" s="4"/>
      <c r="G70" s="4"/>
      <c r="H70" s="3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0"/>
      <c r="B71" s="4"/>
      <c r="C71" s="4"/>
      <c r="D71" s="31"/>
      <c r="E71" s="4"/>
      <c r="F71" s="4"/>
      <c r="G71" s="4"/>
      <c r="H71" s="3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0"/>
      <c r="B72" s="4"/>
      <c r="C72" s="4"/>
      <c r="D72" s="31"/>
      <c r="E72" s="4"/>
      <c r="F72" s="4"/>
      <c r="G72" s="4"/>
      <c r="H72" s="3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0"/>
      <c r="B73" s="4"/>
      <c r="C73" s="4"/>
      <c r="D73" s="31"/>
      <c r="E73" s="4"/>
      <c r="F73" s="4"/>
      <c r="G73" s="4"/>
      <c r="H73" s="30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0"/>
      <c r="B74" s="4"/>
      <c r="C74" s="4"/>
      <c r="D74" s="31"/>
      <c r="E74" s="4"/>
      <c r="F74" s="4"/>
      <c r="G74" s="4"/>
      <c r="H74" s="30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0"/>
      <c r="B75" s="4"/>
      <c r="C75" s="4"/>
      <c r="D75" s="31"/>
      <c r="E75" s="4"/>
      <c r="F75" s="4"/>
      <c r="G75" s="4"/>
      <c r="H75" s="30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0"/>
      <c r="B76" s="4"/>
      <c r="C76" s="4"/>
      <c r="D76" s="31"/>
      <c r="E76" s="4"/>
      <c r="F76" s="4"/>
      <c r="G76" s="4"/>
      <c r="H76" s="30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0"/>
      <c r="B77" s="4"/>
      <c r="C77" s="4"/>
      <c r="D77" s="31"/>
      <c r="E77" s="4"/>
      <c r="F77" s="4"/>
      <c r="G77" s="4"/>
      <c r="H77" s="30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0"/>
      <c r="B78" s="4"/>
      <c r="C78" s="4"/>
      <c r="D78" s="31"/>
      <c r="E78" s="4"/>
      <c r="F78" s="4"/>
      <c r="G78" s="4"/>
      <c r="H78" s="3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0"/>
      <c r="B79" s="4"/>
      <c r="C79" s="4"/>
      <c r="D79" s="31"/>
      <c r="E79" s="4"/>
      <c r="F79" s="4"/>
      <c r="G79" s="4"/>
      <c r="H79" s="30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0"/>
      <c r="B80" s="4"/>
      <c r="C80" s="4"/>
      <c r="D80" s="31"/>
      <c r="E80" s="4"/>
      <c r="F80" s="4"/>
      <c r="G80" s="4"/>
      <c r="H80" s="30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4"/>
      <c r="C81" s="4"/>
      <c r="D81" s="31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4"/>
      <c r="C82" s="4"/>
      <c r="D82" s="31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4"/>
      <c r="C83" s="4"/>
      <c r="D83" s="31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4"/>
      <c r="C84" s="4"/>
      <c r="D84" s="31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4"/>
      <c r="C85" s="4"/>
      <c r="D85" s="31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4"/>
      <c r="C86" s="4"/>
      <c r="D86" s="31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1:L1"/>
    <mergeCell ref="A2:A3"/>
    <mergeCell ref="B2:G2"/>
    <mergeCell ref="H2:H3"/>
    <mergeCell ref="I2:K2"/>
    <mergeCell ref="L2:L3"/>
    <mergeCell ref="A4:L4"/>
    <mergeCell ref="A8:L8"/>
    <mergeCell ref="A9:L9"/>
    <mergeCell ref="A10:A11"/>
    <mergeCell ref="B10:G10"/>
    <mergeCell ref="H10:H11"/>
    <mergeCell ref="I10:K10"/>
    <mergeCell ref="L10:L11"/>
    <mergeCell ref="A12:L12"/>
    <mergeCell ref="A14:L14"/>
    <mergeCell ref="A15:L15"/>
    <mergeCell ref="A16:A17"/>
    <mergeCell ref="H16:H17"/>
    <mergeCell ref="I16:K16"/>
    <mergeCell ref="L16:L17"/>
    <mergeCell ref="I23:K23"/>
    <mergeCell ref="L23:L24"/>
    <mergeCell ref="B16:G16"/>
    <mergeCell ref="A18:L18"/>
    <mergeCell ref="A21:L21"/>
    <mergeCell ref="A22:L22"/>
    <mergeCell ref="A23:A24"/>
    <mergeCell ref="B23:G23"/>
    <mergeCell ref="H23:H24"/>
    <mergeCell ref="B30:G30"/>
    <mergeCell ref="A32:L32"/>
    <mergeCell ref="A25:L25"/>
    <mergeCell ref="A28:L28"/>
    <mergeCell ref="A29:L29"/>
    <mergeCell ref="A30:A31"/>
    <mergeCell ref="H30:H31"/>
    <mergeCell ref="I30:K30"/>
    <mergeCell ref="L30:L3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341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342</v>
      </c>
      <c r="C5" s="14" t="s">
        <v>343</v>
      </c>
      <c r="D5" s="15">
        <v>20862.0</v>
      </c>
      <c r="E5" s="16">
        <f>DATEDIF(D5,"05.11.2023","y")</f>
        <v>66</v>
      </c>
      <c r="F5" s="13" t="s">
        <v>344</v>
      </c>
      <c r="G5" s="14" t="s">
        <v>19</v>
      </c>
      <c r="H5" s="13">
        <v>220.0</v>
      </c>
      <c r="I5" s="17">
        <v>0.2444212962962963</v>
      </c>
      <c r="J5" s="18">
        <f>I5-$I$5</f>
        <v>0</v>
      </c>
      <c r="K5" s="19">
        <f>I5/42.2</f>
        <v>0.005791973846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" t="s">
        <v>345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34" t="s">
        <v>1</v>
      </c>
      <c r="B8" s="35" t="s">
        <v>2</v>
      </c>
      <c r="C8" s="36"/>
      <c r="D8" s="36"/>
      <c r="E8" s="36"/>
      <c r="F8" s="36"/>
      <c r="G8" s="37"/>
      <c r="H8" s="38" t="s">
        <v>3</v>
      </c>
      <c r="I8" s="35" t="s">
        <v>4</v>
      </c>
      <c r="J8" s="36"/>
      <c r="K8" s="37"/>
      <c r="L8" s="38" t="s">
        <v>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"/>
      <c r="B9" s="39" t="s">
        <v>6</v>
      </c>
      <c r="C9" s="39" t="s">
        <v>7</v>
      </c>
      <c r="D9" s="40" t="s">
        <v>8</v>
      </c>
      <c r="E9" s="39" t="s">
        <v>9</v>
      </c>
      <c r="F9" s="39" t="s">
        <v>10</v>
      </c>
      <c r="G9" s="39" t="s">
        <v>11</v>
      </c>
      <c r="H9" s="41"/>
      <c r="I9" s="39" t="s">
        <v>12</v>
      </c>
      <c r="J9" s="39" t="s">
        <v>13</v>
      </c>
      <c r="K9" s="39" t="s">
        <v>14</v>
      </c>
      <c r="L9" s="4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2" t="s">
        <v>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3">
        <v>1.0</v>
      </c>
      <c r="B11" s="14" t="s">
        <v>262</v>
      </c>
      <c r="C11" s="14" t="s">
        <v>72</v>
      </c>
      <c r="D11" s="15">
        <v>36837.0</v>
      </c>
      <c r="E11" s="16">
        <f t="shared" ref="E11:E23" si="1">DATEDIF(D11,"05.11.2023","y")</f>
        <v>22</v>
      </c>
      <c r="F11" s="13" t="s">
        <v>27</v>
      </c>
      <c r="G11" s="14" t="s">
        <v>263</v>
      </c>
      <c r="H11" s="13">
        <v>217.0</v>
      </c>
      <c r="I11" s="17">
        <v>0.0694212962962963</v>
      </c>
      <c r="J11" s="18">
        <f t="shared" ref="J11:J22" si="2">I11-$I$11</f>
        <v>0</v>
      </c>
      <c r="K11" s="19">
        <f t="shared" ref="K11:K22" si="3">I11/21.1</f>
        <v>0.003290108829</v>
      </c>
      <c r="L11" s="20" t="s">
        <v>20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3">
        <v>2.0</v>
      </c>
      <c r="B12" s="14" t="s">
        <v>346</v>
      </c>
      <c r="C12" s="14" t="s">
        <v>347</v>
      </c>
      <c r="D12" s="15">
        <v>30727.0</v>
      </c>
      <c r="E12" s="16">
        <f t="shared" si="1"/>
        <v>39</v>
      </c>
      <c r="F12" s="13" t="s">
        <v>23</v>
      </c>
      <c r="G12" s="14" t="s">
        <v>19</v>
      </c>
      <c r="H12" s="13">
        <v>212.0</v>
      </c>
      <c r="I12" s="17">
        <v>0.07633101851851852</v>
      </c>
      <c r="J12" s="18">
        <f t="shared" si="2"/>
        <v>0.006909722222</v>
      </c>
      <c r="K12" s="19">
        <f t="shared" si="3"/>
        <v>0.003617583816</v>
      </c>
      <c r="L12" s="23" t="s">
        <v>24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>
        <v>3.0</v>
      </c>
      <c r="B13" s="14" t="s">
        <v>37</v>
      </c>
      <c r="C13" s="14" t="s">
        <v>38</v>
      </c>
      <c r="D13" s="15">
        <v>31681.0</v>
      </c>
      <c r="E13" s="16">
        <f t="shared" si="1"/>
        <v>37</v>
      </c>
      <c r="F13" s="13" t="s">
        <v>23</v>
      </c>
      <c r="G13" s="14" t="s">
        <v>28</v>
      </c>
      <c r="H13" s="13">
        <v>208.0</v>
      </c>
      <c r="I13" s="17">
        <v>0.0804050925925926</v>
      </c>
      <c r="J13" s="18">
        <f t="shared" si="2"/>
        <v>0.0109837963</v>
      </c>
      <c r="K13" s="19">
        <f t="shared" si="3"/>
        <v>0.003810667895</v>
      </c>
      <c r="L13" s="24" t="s">
        <v>29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3">
        <v>4.0</v>
      </c>
      <c r="B14" s="14" t="s">
        <v>348</v>
      </c>
      <c r="C14" s="14" t="s">
        <v>72</v>
      </c>
      <c r="D14" s="15">
        <v>31828.0</v>
      </c>
      <c r="E14" s="16">
        <f t="shared" si="1"/>
        <v>36</v>
      </c>
      <c r="F14" s="13" t="s">
        <v>23</v>
      </c>
      <c r="G14" s="14" t="s">
        <v>19</v>
      </c>
      <c r="H14" s="13">
        <v>206.0</v>
      </c>
      <c r="I14" s="17">
        <v>0.08224537037037037</v>
      </c>
      <c r="J14" s="18">
        <f t="shared" si="2"/>
        <v>0.01282407407</v>
      </c>
      <c r="K14" s="19">
        <f t="shared" si="3"/>
        <v>0.003897884852</v>
      </c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3">
        <v>5.0</v>
      </c>
      <c r="B15" s="14" t="s">
        <v>349</v>
      </c>
      <c r="C15" s="14" t="s">
        <v>87</v>
      </c>
      <c r="D15" s="15">
        <v>22206.0</v>
      </c>
      <c r="E15" s="16">
        <f t="shared" si="1"/>
        <v>63</v>
      </c>
      <c r="F15" s="13" t="s">
        <v>350</v>
      </c>
      <c r="G15" s="14" t="s">
        <v>19</v>
      </c>
      <c r="H15" s="13">
        <v>202.0</v>
      </c>
      <c r="I15" s="17">
        <v>0.08261574074074074</v>
      </c>
      <c r="J15" s="18">
        <f t="shared" si="2"/>
        <v>0.01319444444</v>
      </c>
      <c r="K15" s="19">
        <f t="shared" si="3"/>
        <v>0.00391543795</v>
      </c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3">
        <v>6.0</v>
      </c>
      <c r="B16" s="14" t="s">
        <v>351</v>
      </c>
      <c r="C16" s="14" t="s">
        <v>352</v>
      </c>
      <c r="D16" s="15">
        <v>34872.0</v>
      </c>
      <c r="E16" s="16">
        <f t="shared" si="1"/>
        <v>28</v>
      </c>
      <c r="F16" s="13" t="s">
        <v>27</v>
      </c>
      <c r="G16" s="14" t="s">
        <v>19</v>
      </c>
      <c r="H16" s="13">
        <v>218.0</v>
      </c>
      <c r="I16" s="17">
        <v>0.08284722222222222</v>
      </c>
      <c r="J16" s="18">
        <f t="shared" si="2"/>
        <v>0.01342592593</v>
      </c>
      <c r="K16" s="19">
        <f t="shared" si="3"/>
        <v>0.003926408636</v>
      </c>
      <c r="L16" s="2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3">
        <v>7.0</v>
      </c>
      <c r="B17" s="14" t="s">
        <v>353</v>
      </c>
      <c r="C17" s="14" t="s">
        <v>22</v>
      </c>
      <c r="D17" s="15">
        <v>30193.0</v>
      </c>
      <c r="E17" s="16">
        <f t="shared" si="1"/>
        <v>41</v>
      </c>
      <c r="F17" s="13" t="s">
        <v>18</v>
      </c>
      <c r="G17" s="14" t="s">
        <v>19</v>
      </c>
      <c r="H17" s="13">
        <v>204.0</v>
      </c>
      <c r="I17" s="17">
        <v>0.08423611111111111</v>
      </c>
      <c r="J17" s="18">
        <f t="shared" si="2"/>
        <v>0.01481481481</v>
      </c>
      <c r="K17" s="19">
        <f t="shared" si="3"/>
        <v>0.003992232754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>
        <v>8.0</v>
      </c>
      <c r="B18" s="14" t="s">
        <v>279</v>
      </c>
      <c r="C18" s="14" t="s">
        <v>343</v>
      </c>
      <c r="D18" s="15">
        <v>32508.0</v>
      </c>
      <c r="E18" s="16">
        <f t="shared" si="1"/>
        <v>34</v>
      </c>
      <c r="F18" s="13" t="s">
        <v>27</v>
      </c>
      <c r="G18" s="14" t="s">
        <v>28</v>
      </c>
      <c r="H18" s="13">
        <v>205.0</v>
      </c>
      <c r="I18" s="17">
        <v>0.08637731481481481</v>
      </c>
      <c r="J18" s="18">
        <f t="shared" si="2"/>
        <v>0.01695601852</v>
      </c>
      <c r="K18" s="19">
        <f t="shared" si="3"/>
        <v>0.004093711603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9.0</v>
      </c>
      <c r="B19" s="14" t="s">
        <v>354</v>
      </c>
      <c r="C19" s="14" t="s">
        <v>355</v>
      </c>
      <c r="D19" s="15">
        <v>24838.0</v>
      </c>
      <c r="E19" s="16">
        <f t="shared" si="1"/>
        <v>55</v>
      </c>
      <c r="F19" s="13" t="s">
        <v>147</v>
      </c>
      <c r="G19" s="14" t="s">
        <v>356</v>
      </c>
      <c r="H19" s="13">
        <v>213.0</v>
      </c>
      <c r="I19" s="17">
        <v>0.08648148148148148</v>
      </c>
      <c r="J19" s="18">
        <f t="shared" si="2"/>
        <v>0.01706018519</v>
      </c>
      <c r="K19" s="19">
        <f t="shared" si="3"/>
        <v>0.004098648411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3">
        <v>10.0</v>
      </c>
      <c r="B20" s="14" t="s">
        <v>357</v>
      </c>
      <c r="C20" s="14" t="s">
        <v>236</v>
      </c>
      <c r="D20" s="15">
        <v>21089.0</v>
      </c>
      <c r="E20" s="16">
        <f t="shared" si="1"/>
        <v>66</v>
      </c>
      <c r="F20" s="13" t="s">
        <v>344</v>
      </c>
      <c r="G20" s="14" t="s">
        <v>19</v>
      </c>
      <c r="H20" s="13">
        <v>201.0</v>
      </c>
      <c r="I20" s="17">
        <v>0.08664351851851852</v>
      </c>
      <c r="J20" s="18">
        <f t="shared" si="2"/>
        <v>0.01722222222</v>
      </c>
      <c r="K20" s="19">
        <f t="shared" si="3"/>
        <v>0.004106327892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11.0</v>
      </c>
      <c r="B21" s="14" t="s">
        <v>358</v>
      </c>
      <c r="C21" s="14" t="s">
        <v>173</v>
      </c>
      <c r="D21" s="15">
        <v>33206.0</v>
      </c>
      <c r="E21" s="16">
        <f t="shared" si="1"/>
        <v>32</v>
      </c>
      <c r="F21" s="13" t="s">
        <v>27</v>
      </c>
      <c r="G21" s="14" t="s">
        <v>359</v>
      </c>
      <c r="H21" s="13">
        <v>221.0</v>
      </c>
      <c r="I21" s="17">
        <v>0.0875</v>
      </c>
      <c r="J21" s="18">
        <f t="shared" si="2"/>
        <v>0.0180787037</v>
      </c>
      <c r="K21" s="19">
        <f t="shared" si="3"/>
        <v>0.004146919431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12.0</v>
      </c>
      <c r="B22" s="14" t="s">
        <v>137</v>
      </c>
      <c r="C22" s="14" t="s">
        <v>72</v>
      </c>
      <c r="D22" s="15">
        <v>26996.0</v>
      </c>
      <c r="E22" s="16">
        <f t="shared" si="1"/>
        <v>49</v>
      </c>
      <c r="F22" s="13" t="s">
        <v>41</v>
      </c>
      <c r="G22" s="14" t="s">
        <v>28</v>
      </c>
      <c r="H22" s="13">
        <v>219.0</v>
      </c>
      <c r="I22" s="17">
        <v>0.09273148148148148</v>
      </c>
      <c r="J22" s="18">
        <f t="shared" si="2"/>
        <v>0.02331018519</v>
      </c>
      <c r="K22" s="19">
        <f t="shared" si="3"/>
        <v>0.004394856942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/>
      <c r="B23" s="14" t="s">
        <v>360</v>
      </c>
      <c r="C23" s="14" t="s">
        <v>82</v>
      </c>
      <c r="D23" s="15">
        <v>31085.0</v>
      </c>
      <c r="E23" s="16">
        <f t="shared" si="1"/>
        <v>38</v>
      </c>
      <c r="F23" s="13" t="s">
        <v>23</v>
      </c>
      <c r="G23" s="14" t="s">
        <v>19</v>
      </c>
      <c r="H23" s="13">
        <v>214.0</v>
      </c>
      <c r="I23" s="17" t="s">
        <v>361</v>
      </c>
      <c r="J23" s="17" t="s">
        <v>361</v>
      </c>
      <c r="K23" s="17" t="s">
        <v>361</v>
      </c>
      <c r="L23" s="17" t="s">
        <v>361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2" t="s">
        <v>45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1.0</v>
      </c>
      <c r="B25" s="14" t="s">
        <v>362</v>
      </c>
      <c r="C25" s="14" t="s">
        <v>109</v>
      </c>
      <c r="D25" s="15">
        <v>32045.0</v>
      </c>
      <c r="E25" s="16">
        <f t="shared" ref="E25:E31" si="4">DATEDIF(D25,"05.11.2023","y")</f>
        <v>36</v>
      </c>
      <c r="F25" s="13" t="s">
        <v>69</v>
      </c>
      <c r="G25" s="14" t="s">
        <v>19</v>
      </c>
      <c r="H25" s="13">
        <v>203.0</v>
      </c>
      <c r="I25" s="17">
        <v>0.06791666666666667</v>
      </c>
      <c r="J25" s="18">
        <f t="shared" ref="J25:J29" si="5">I25-$I$25</f>
        <v>0</v>
      </c>
      <c r="K25" s="19">
        <f t="shared" ref="K25:K29" si="6">I25/21.1</f>
        <v>0.003218799368</v>
      </c>
      <c r="L25" s="20" t="s">
        <v>20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2.0</v>
      </c>
      <c r="B26" s="14" t="s">
        <v>363</v>
      </c>
      <c r="C26" s="14" t="s">
        <v>130</v>
      </c>
      <c r="D26" s="15">
        <v>31417.0</v>
      </c>
      <c r="E26" s="16">
        <f t="shared" si="4"/>
        <v>37</v>
      </c>
      <c r="F26" s="13" t="s">
        <v>69</v>
      </c>
      <c r="G26" s="14" t="s">
        <v>364</v>
      </c>
      <c r="H26" s="13">
        <v>216.0</v>
      </c>
      <c r="I26" s="17">
        <v>0.07258101851851852</v>
      </c>
      <c r="J26" s="18">
        <f t="shared" si="5"/>
        <v>0.004664351852</v>
      </c>
      <c r="K26" s="19">
        <f t="shared" si="6"/>
        <v>0.003439858698</v>
      </c>
      <c r="L26" s="23" t="s">
        <v>24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3.0</v>
      </c>
      <c r="B27" s="14" t="s">
        <v>365</v>
      </c>
      <c r="C27" s="14" t="s">
        <v>198</v>
      </c>
      <c r="D27" s="15">
        <v>31366.0</v>
      </c>
      <c r="E27" s="16">
        <f t="shared" si="4"/>
        <v>37</v>
      </c>
      <c r="F27" s="13" t="s">
        <v>69</v>
      </c>
      <c r="G27" s="14" t="s">
        <v>19</v>
      </c>
      <c r="H27" s="13">
        <v>210.0</v>
      </c>
      <c r="I27" s="17">
        <v>0.0862962962962963</v>
      </c>
      <c r="J27" s="18">
        <f t="shared" si="5"/>
        <v>0.01837962963</v>
      </c>
      <c r="K27" s="19">
        <f t="shared" si="6"/>
        <v>0.004089871862</v>
      </c>
      <c r="L27" s="24" t="s">
        <v>29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3">
        <v>4.0</v>
      </c>
      <c r="B28" s="14" t="s">
        <v>366</v>
      </c>
      <c r="C28" s="14" t="s">
        <v>90</v>
      </c>
      <c r="D28" s="15">
        <v>33368.0</v>
      </c>
      <c r="E28" s="16">
        <f t="shared" si="4"/>
        <v>32</v>
      </c>
      <c r="F28" s="13" t="s">
        <v>48</v>
      </c>
      <c r="G28" s="14" t="s">
        <v>19</v>
      </c>
      <c r="H28" s="13">
        <v>207.0</v>
      </c>
      <c r="I28" s="17">
        <v>0.08917824074074074</v>
      </c>
      <c r="J28" s="18">
        <f t="shared" si="5"/>
        <v>0.02126157407</v>
      </c>
      <c r="K28" s="19">
        <f t="shared" si="6"/>
        <v>0.004226456907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3">
        <v>5.0</v>
      </c>
      <c r="B29" s="14" t="s">
        <v>367</v>
      </c>
      <c r="C29" s="14" t="s">
        <v>120</v>
      </c>
      <c r="D29" s="15">
        <v>32946.0</v>
      </c>
      <c r="E29" s="16">
        <f t="shared" si="4"/>
        <v>33</v>
      </c>
      <c r="F29" s="13" t="s">
        <v>48</v>
      </c>
      <c r="G29" s="14" t="s">
        <v>19</v>
      </c>
      <c r="H29" s="13">
        <v>215.0</v>
      </c>
      <c r="I29" s="17">
        <v>0.1011574074074074</v>
      </c>
      <c r="J29" s="18">
        <f t="shared" si="5"/>
        <v>0.03324074074</v>
      </c>
      <c r="K29" s="19">
        <f t="shared" si="6"/>
        <v>0.004794189925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3"/>
      <c r="B30" s="14" t="s">
        <v>368</v>
      </c>
      <c r="C30" s="14" t="s">
        <v>62</v>
      </c>
      <c r="D30" s="15">
        <v>32780.0</v>
      </c>
      <c r="E30" s="16">
        <f t="shared" si="4"/>
        <v>34</v>
      </c>
      <c r="F30" s="13" t="s">
        <v>48</v>
      </c>
      <c r="G30" s="14" t="s">
        <v>19</v>
      </c>
      <c r="H30" s="13">
        <v>209.0</v>
      </c>
      <c r="I30" s="17" t="s">
        <v>369</v>
      </c>
      <c r="J30" s="18" t="s">
        <v>369</v>
      </c>
      <c r="K30" s="19" t="s">
        <v>369</v>
      </c>
      <c r="L30" s="25" t="s">
        <v>369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/>
      <c r="B31" s="14" t="s">
        <v>370</v>
      </c>
      <c r="C31" s="14" t="s">
        <v>120</v>
      </c>
      <c r="D31" s="15">
        <v>30798.0</v>
      </c>
      <c r="E31" s="16">
        <f t="shared" si="4"/>
        <v>39</v>
      </c>
      <c r="F31" s="13" t="s">
        <v>69</v>
      </c>
      <c r="G31" s="14" t="s">
        <v>19</v>
      </c>
      <c r="H31" s="13">
        <v>211.0</v>
      </c>
      <c r="I31" s="17" t="s">
        <v>369</v>
      </c>
      <c r="J31" s="18" t="s">
        <v>369</v>
      </c>
      <c r="K31" s="19" t="s">
        <v>369</v>
      </c>
      <c r="L31" s="25" t="s">
        <v>369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" t="s">
        <v>371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4" t="s">
        <v>1</v>
      </c>
      <c r="B34" s="35" t="s">
        <v>2</v>
      </c>
      <c r="C34" s="36"/>
      <c r="D34" s="36"/>
      <c r="E34" s="36"/>
      <c r="F34" s="36"/>
      <c r="G34" s="37"/>
      <c r="H34" s="38" t="s">
        <v>3</v>
      </c>
      <c r="I34" s="35" t="s">
        <v>4</v>
      </c>
      <c r="J34" s="36"/>
      <c r="K34" s="37"/>
      <c r="L34" s="38" t="s">
        <v>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"/>
      <c r="B35" s="39" t="s">
        <v>6</v>
      </c>
      <c r="C35" s="39" t="s">
        <v>7</v>
      </c>
      <c r="D35" s="40" t="s">
        <v>8</v>
      </c>
      <c r="E35" s="39" t="s">
        <v>9</v>
      </c>
      <c r="F35" s="39" t="s">
        <v>10</v>
      </c>
      <c r="G35" s="39" t="s">
        <v>11</v>
      </c>
      <c r="H35" s="41"/>
      <c r="I35" s="39" t="s">
        <v>12</v>
      </c>
      <c r="J35" s="39" t="s">
        <v>13</v>
      </c>
      <c r="K35" s="39" t="s">
        <v>14</v>
      </c>
      <c r="L35" s="4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1.0</v>
      </c>
      <c r="B37" s="14" t="s">
        <v>43</v>
      </c>
      <c r="C37" s="14" t="s">
        <v>173</v>
      </c>
      <c r="D37" s="15">
        <v>34516.0</v>
      </c>
      <c r="E37" s="16">
        <f t="shared" ref="E37:E44" si="7">DATEDIF(D37,"05.11.2023","y")</f>
        <v>29</v>
      </c>
      <c r="F37" s="13" t="s">
        <v>27</v>
      </c>
      <c r="G37" s="14" t="s">
        <v>19</v>
      </c>
      <c r="H37" s="13">
        <v>112.0</v>
      </c>
      <c r="I37" s="17">
        <v>0.03315972222222222</v>
      </c>
      <c r="J37" s="18">
        <f t="shared" ref="J37:J44" si="8">I37-$I$37</f>
        <v>0</v>
      </c>
      <c r="K37" s="19">
        <f t="shared" ref="K37:K44" si="9">I37/10</f>
        <v>0.003315972222</v>
      </c>
      <c r="L37" s="20" t="s">
        <v>20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2.0</v>
      </c>
      <c r="B38" s="14" t="s">
        <v>145</v>
      </c>
      <c r="C38" s="14" t="s">
        <v>146</v>
      </c>
      <c r="D38" s="15">
        <v>24829.0</v>
      </c>
      <c r="E38" s="16">
        <f t="shared" si="7"/>
        <v>55</v>
      </c>
      <c r="F38" s="13" t="s">
        <v>147</v>
      </c>
      <c r="G38" s="14" t="s">
        <v>19</v>
      </c>
      <c r="H38" s="13">
        <v>101.0</v>
      </c>
      <c r="I38" s="17">
        <v>0.03333333333333333</v>
      </c>
      <c r="J38" s="18">
        <f t="shared" si="8"/>
        <v>0.0001736111111</v>
      </c>
      <c r="K38" s="19">
        <f t="shared" si="9"/>
        <v>0.003333333333</v>
      </c>
      <c r="L38" s="23" t="s">
        <v>24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3.0</v>
      </c>
      <c r="B39" s="14" t="s">
        <v>372</v>
      </c>
      <c r="C39" s="14" t="s">
        <v>267</v>
      </c>
      <c r="D39" s="15">
        <v>28718.0</v>
      </c>
      <c r="E39" s="16">
        <f t="shared" si="7"/>
        <v>45</v>
      </c>
      <c r="F39" s="13" t="s">
        <v>41</v>
      </c>
      <c r="G39" s="14" t="s">
        <v>19</v>
      </c>
      <c r="H39" s="13">
        <v>115.0</v>
      </c>
      <c r="I39" s="17">
        <v>0.033796296296296297</v>
      </c>
      <c r="J39" s="18">
        <f t="shared" si="8"/>
        <v>0.0006365740741</v>
      </c>
      <c r="K39" s="19">
        <f t="shared" si="9"/>
        <v>0.00337962963</v>
      </c>
      <c r="L39" s="24" t="s">
        <v>29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4.0</v>
      </c>
      <c r="B40" s="14" t="s">
        <v>373</v>
      </c>
      <c r="C40" s="14" t="s">
        <v>87</v>
      </c>
      <c r="D40" s="15">
        <v>32225.0</v>
      </c>
      <c r="E40" s="16">
        <f t="shared" si="7"/>
        <v>35</v>
      </c>
      <c r="F40" s="13" t="s">
        <v>23</v>
      </c>
      <c r="G40" s="14" t="s">
        <v>28</v>
      </c>
      <c r="H40" s="13">
        <v>104.0</v>
      </c>
      <c r="I40" s="17">
        <v>0.035798611111111114</v>
      </c>
      <c r="J40" s="18">
        <f t="shared" si="8"/>
        <v>0.002638888889</v>
      </c>
      <c r="K40" s="19">
        <f t="shared" si="9"/>
        <v>0.003579861111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5.0</v>
      </c>
      <c r="B41" s="14" t="s">
        <v>374</v>
      </c>
      <c r="C41" s="14" t="s">
        <v>44</v>
      </c>
      <c r="D41" s="15">
        <v>30673.0</v>
      </c>
      <c r="E41" s="16">
        <f t="shared" si="7"/>
        <v>39</v>
      </c>
      <c r="F41" s="13" t="s">
        <v>23</v>
      </c>
      <c r="G41" s="14" t="s">
        <v>19</v>
      </c>
      <c r="H41" s="13">
        <v>105.0</v>
      </c>
      <c r="I41" s="17">
        <v>0.03722222222222222</v>
      </c>
      <c r="J41" s="18">
        <f t="shared" si="8"/>
        <v>0.0040625</v>
      </c>
      <c r="K41" s="19">
        <f t="shared" si="9"/>
        <v>0.003722222222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6.0</v>
      </c>
      <c r="B42" s="14" t="s">
        <v>375</v>
      </c>
      <c r="C42" s="14" t="s">
        <v>40</v>
      </c>
      <c r="D42" s="15">
        <v>29032.0</v>
      </c>
      <c r="E42" s="16">
        <f t="shared" si="7"/>
        <v>44</v>
      </c>
      <c r="F42" s="13" t="s">
        <v>18</v>
      </c>
      <c r="G42" s="14" t="s">
        <v>19</v>
      </c>
      <c r="H42" s="13">
        <v>111.0</v>
      </c>
      <c r="I42" s="17">
        <v>0.04271990740740741</v>
      </c>
      <c r="J42" s="18">
        <f t="shared" si="8"/>
        <v>0.009560185185</v>
      </c>
      <c r="K42" s="19">
        <f t="shared" si="9"/>
        <v>0.004271990741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3">
        <v>7.0</v>
      </c>
      <c r="B43" s="14" t="s">
        <v>376</v>
      </c>
      <c r="C43" s="14" t="s">
        <v>17</v>
      </c>
      <c r="D43" s="15">
        <v>31614.0</v>
      </c>
      <c r="E43" s="16">
        <f t="shared" si="7"/>
        <v>37</v>
      </c>
      <c r="F43" s="13" t="s">
        <v>23</v>
      </c>
      <c r="G43" s="14" t="s">
        <v>19</v>
      </c>
      <c r="H43" s="13">
        <v>116.0</v>
      </c>
      <c r="I43" s="17">
        <v>0.04712962962962963</v>
      </c>
      <c r="J43" s="18">
        <f t="shared" si="8"/>
        <v>0.01396990741</v>
      </c>
      <c r="K43" s="19">
        <f t="shared" si="9"/>
        <v>0.004712962963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3">
        <v>8.0</v>
      </c>
      <c r="B44" s="14" t="s">
        <v>377</v>
      </c>
      <c r="C44" s="14" t="s">
        <v>378</v>
      </c>
      <c r="D44" s="15">
        <v>37993.0</v>
      </c>
      <c r="E44" s="16">
        <f t="shared" si="7"/>
        <v>19</v>
      </c>
      <c r="F44" s="13" t="s">
        <v>27</v>
      </c>
      <c r="G44" s="14" t="s">
        <v>19</v>
      </c>
      <c r="H44" s="13">
        <v>107.0</v>
      </c>
      <c r="I44" s="17">
        <v>0.0499537037037037</v>
      </c>
      <c r="J44" s="18">
        <f t="shared" si="8"/>
        <v>0.01679398148</v>
      </c>
      <c r="K44" s="19">
        <f t="shared" si="9"/>
        <v>0.00499537037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2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1.0</v>
      </c>
      <c r="B46" s="14" t="s">
        <v>379</v>
      </c>
      <c r="C46" s="14" t="s">
        <v>164</v>
      </c>
      <c r="D46" s="15">
        <v>28866.0</v>
      </c>
      <c r="E46" s="16">
        <f t="shared" ref="E46:E53" si="10">DATEDIF(D46,"05.11.2023","y")</f>
        <v>44</v>
      </c>
      <c r="F46" s="13" t="s">
        <v>51</v>
      </c>
      <c r="G46" s="14" t="s">
        <v>28</v>
      </c>
      <c r="H46" s="13">
        <v>108.0</v>
      </c>
      <c r="I46" s="17">
        <v>0.04003472222222222</v>
      </c>
      <c r="J46" s="18">
        <f t="shared" ref="J46:J52" si="11">I46-$I$46</f>
        <v>0</v>
      </c>
      <c r="K46" s="19">
        <f t="shared" ref="K46:K52" si="12">I46/10</f>
        <v>0.004003472222</v>
      </c>
      <c r="L46" s="20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3">
        <v>2.0</v>
      </c>
      <c r="B47" s="14" t="s">
        <v>380</v>
      </c>
      <c r="C47" s="14" t="s">
        <v>68</v>
      </c>
      <c r="D47" s="15">
        <v>29964.0</v>
      </c>
      <c r="E47" s="16">
        <f t="shared" si="10"/>
        <v>41</v>
      </c>
      <c r="F47" s="13" t="s">
        <v>51</v>
      </c>
      <c r="G47" s="14" t="s">
        <v>19</v>
      </c>
      <c r="H47" s="13">
        <v>106.0</v>
      </c>
      <c r="I47" s="17">
        <v>0.04311342592592592</v>
      </c>
      <c r="J47" s="18">
        <f t="shared" si="11"/>
        <v>0.003078703704</v>
      </c>
      <c r="K47" s="19">
        <f t="shared" si="12"/>
        <v>0.004311342593</v>
      </c>
      <c r="L47" s="23" t="s">
        <v>24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3.0</v>
      </c>
      <c r="B48" s="14" t="s">
        <v>381</v>
      </c>
      <c r="C48" s="14" t="s">
        <v>53</v>
      </c>
      <c r="D48" s="15">
        <v>33458.0</v>
      </c>
      <c r="E48" s="16">
        <f t="shared" si="10"/>
        <v>32</v>
      </c>
      <c r="F48" s="13" t="s">
        <v>48</v>
      </c>
      <c r="G48" s="14" t="s">
        <v>19</v>
      </c>
      <c r="H48" s="13">
        <v>110.0</v>
      </c>
      <c r="I48" s="17">
        <v>0.04386574074074074</v>
      </c>
      <c r="J48" s="18">
        <f t="shared" si="11"/>
        <v>0.003831018519</v>
      </c>
      <c r="K48" s="19">
        <f t="shared" si="12"/>
        <v>0.004386574074</v>
      </c>
      <c r="L48" s="24" t="s">
        <v>29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4.0</v>
      </c>
      <c r="B49" s="14" t="s">
        <v>382</v>
      </c>
      <c r="C49" s="14" t="s">
        <v>62</v>
      </c>
      <c r="D49" s="15">
        <v>30650.0</v>
      </c>
      <c r="E49" s="16">
        <f t="shared" si="10"/>
        <v>39</v>
      </c>
      <c r="F49" s="13" t="s">
        <v>69</v>
      </c>
      <c r="G49" s="14" t="s">
        <v>19</v>
      </c>
      <c r="H49" s="13">
        <v>109.0</v>
      </c>
      <c r="I49" s="17">
        <v>0.04400462962962963</v>
      </c>
      <c r="J49" s="18">
        <f t="shared" si="11"/>
        <v>0.003969907407</v>
      </c>
      <c r="K49" s="19">
        <f t="shared" si="12"/>
        <v>0.004400462963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5.0</v>
      </c>
      <c r="B50" s="14" t="s">
        <v>383</v>
      </c>
      <c r="C50" s="14" t="s">
        <v>109</v>
      </c>
      <c r="D50" s="15">
        <v>29646.0</v>
      </c>
      <c r="E50" s="16">
        <f t="shared" si="10"/>
        <v>42</v>
      </c>
      <c r="F50" s="13" t="s">
        <v>51</v>
      </c>
      <c r="G50" s="14" t="s">
        <v>19</v>
      </c>
      <c r="H50" s="13">
        <v>113.0</v>
      </c>
      <c r="I50" s="17">
        <v>0.04456018518518518</v>
      </c>
      <c r="J50" s="18">
        <f t="shared" si="11"/>
        <v>0.004525462963</v>
      </c>
      <c r="K50" s="19">
        <f t="shared" si="12"/>
        <v>0.004456018519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6.0</v>
      </c>
      <c r="B51" s="14" t="s">
        <v>384</v>
      </c>
      <c r="C51" s="14" t="s">
        <v>132</v>
      </c>
      <c r="D51" s="15">
        <v>31281.0</v>
      </c>
      <c r="E51" s="16">
        <f t="shared" si="10"/>
        <v>38</v>
      </c>
      <c r="F51" s="13" t="s">
        <v>69</v>
      </c>
      <c r="G51" s="14" t="s">
        <v>19</v>
      </c>
      <c r="H51" s="13">
        <v>114.0</v>
      </c>
      <c r="I51" s="17">
        <v>0.0499537037037037</v>
      </c>
      <c r="J51" s="18">
        <f t="shared" si="11"/>
        <v>0.009918981481</v>
      </c>
      <c r="K51" s="19">
        <f t="shared" si="12"/>
        <v>0.00499537037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3">
        <v>7.0</v>
      </c>
      <c r="B52" s="14" t="s">
        <v>385</v>
      </c>
      <c r="C52" s="14" t="s">
        <v>92</v>
      </c>
      <c r="D52" s="15">
        <v>29151.0</v>
      </c>
      <c r="E52" s="16">
        <f t="shared" si="10"/>
        <v>44</v>
      </c>
      <c r="F52" s="13" t="s">
        <v>51</v>
      </c>
      <c r="G52" s="14" t="s">
        <v>19</v>
      </c>
      <c r="H52" s="13">
        <v>103.0</v>
      </c>
      <c r="I52" s="17">
        <v>0.053125</v>
      </c>
      <c r="J52" s="18">
        <f t="shared" si="11"/>
        <v>0.01309027778</v>
      </c>
      <c r="K52" s="19">
        <f t="shared" si="12"/>
        <v>0.0053125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3"/>
      <c r="B53" s="14" t="s">
        <v>386</v>
      </c>
      <c r="C53" s="14" t="s">
        <v>90</v>
      </c>
      <c r="D53" s="15">
        <v>31823.0</v>
      </c>
      <c r="E53" s="16">
        <f t="shared" si="10"/>
        <v>36</v>
      </c>
      <c r="F53" s="13" t="s">
        <v>69</v>
      </c>
      <c r="G53" s="14" t="s">
        <v>28</v>
      </c>
      <c r="H53" s="13">
        <v>102.0</v>
      </c>
      <c r="I53" s="17" t="s">
        <v>369</v>
      </c>
      <c r="J53" s="18" t="s">
        <v>369</v>
      </c>
      <c r="K53" s="19" t="s">
        <v>369</v>
      </c>
      <c r="L53" s="19" t="s">
        <v>369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" t="s">
        <v>387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4" t="s">
        <v>1</v>
      </c>
      <c r="B56" s="35" t="s">
        <v>2</v>
      </c>
      <c r="C56" s="36"/>
      <c r="D56" s="36"/>
      <c r="E56" s="36"/>
      <c r="F56" s="36"/>
      <c r="G56" s="37"/>
      <c r="H56" s="38" t="s">
        <v>3</v>
      </c>
      <c r="I56" s="35" t="s">
        <v>4</v>
      </c>
      <c r="J56" s="36"/>
      <c r="K56" s="37"/>
      <c r="L56" s="38" t="s">
        <v>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8"/>
      <c r="B57" s="39" t="s">
        <v>6</v>
      </c>
      <c r="C57" s="39" t="s">
        <v>7</v>
      </c>
      <c r="D57" s="40" t="s">
        <v>8</v>
      </c>
      <c r="E57" s="39" t="s">
        <v>9</v>
      </c>
      <c r="F57" s="39" t="s">
        <v>10</v>
      </c>
      <c r="G57" s="39" t="s">
        <v>11</v>
      </c>
      <c r="H57" s="41"/>
      <c r="I57" s="39" t="s">
        <v>12</v>
      </c>
      <c r="J57" s="39" t="s">
        <v>13</v>
      </c>
      <c r="K57" s="39" t="s">
        <v>14</v>
      </c>
      <c r="L57" s="4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 t="s">
        <v>15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>
        <v>1.0</v>
      </c>
      <c r="B59" s="14" t="s">
        <v>388</v>
      </c>
      <c r="C59" s="14" t="s">
        <v>17</v>
      </c>
      <c r="D59" s="15">
        <v>30973.0</v>
      </c>
      <c r="E59" s="16">
        <f t="shared" ref="E59:E66" si="13">DATEDIF(D59,"05.11.2023","y")</f>
        <v>39</v>
      </c>
      <c r="F59" s="13" t="s">
        <v>23</v>
      </c>
      <c r="G59" s="14" t="s">
        <v>389</v>
      </c>
      <c r="H59" s="13">
        <v>57.0</v>
      </c>
      <c r="I59" s="17">
        <v>0.015520833333333333</v>
      </c>
      <c r="J59" s="18">
        <f t="shared" ref="J59:J65" si="14">I59-$I$59</f>
        <v>0</v>
      </c>
      <c r="K59" s="19">
        <f t="shared" ref="K59:K65" si="15">I59/5</f>
        <v>0.003104166667</v>
      </c>
      <c r="L59" s="20" t="s">
        <v>20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3">
        <v>2.0</v>
      </c>
      <c r="B60" s="14" t="s">
        <v>390</v>
      </c>
      <c r="C60" s="14" t="s">
        <v>154</v>
      </c>
      <c r="D60" s="15">
        <v>32332.0</v>
      </c>
      <c r="E60" s="16">
        <f t="shared" si="13"/>
        <v>35</v>
      </c>
      <c r="F60" s="13" t="s">
        <v>23</v>
      </c>
      <c r="G60" s="14" t="s">
        <v>28</v>
      </c>
      <c r="H60" s="13">
        <v>61.0</v>
      </c>
      <c r="I60" s="17">
        <v>0.016273148148148148</v>
      </c>
      <c r="J60" s="18">
        <f t="shared" si="14"/>
        <v>0.0007523148148</v>
      </c>
      <c r="K60" s="19">
        <f t="shared" si="15"/>
        <v>0.00325462963</v>
      </c>
      <c r="L60" s="23" t="s">
        <v>24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3">
        <v>3.0</v>
      </c>
      <c r="B61" s="14" t="s">
        <v>391</v>
      </c>
      <c r="C61" s="14" t="s">
        <v>22</v>
      </c>
      <c r="D61" s="15">
        <v>31409.0</v>
      </c>
      <c r="E61" s="16">
        <f t="shared" si="13"/>
        <v>37</v>
      </c>
      <c r="F61" s="13" t="s">
        <v>23</v>
      </c>
      <c r="G61" s="14" t="s">
        <v>308</v>
      </c>
      <c r="H61" s="13">
        <v>53.0</v>
      </c>
      <c r="I61" s="17">
        <v>0.016585648148148148</v>
      </c>
      <c r="J61" s="18">
        <f t="shared" si="14"/>
        <v>0.001064814815</v>
      </c>
      <c r="K61" s="19">
        <f t="shared" si="15"/>
        <v>0.00331712963</v>
      </c>
      <c r="L61" s="24" t="s">
        <v>29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3">
        <v>4.0</v>
      </c>
      <c r="B62" s="14" t="s">
        <v>71</v>
      </c>
      <c r="C62" s="14" t="s">
        <v>22</v>
      </c>
      <c r="D62" s="15">
        <v>27211.0</v>
      </c>
      <c r="E62" s="16">
        <f t="shared" si="13"/>
        <v>49</v>
      </c>
      <c r="F62" s="13" t="s">
        <v>41</v>
      </c>
      <c r="G62" s="14" t="s">
        <v>28</v>
      </c>
      <c r="H62" s="13">
        <v>59.0</v>
      </c>
      <c r="I62" s="17">
        <v>0.017083333333333332</v>
      </c>
      <c r="J62" s="18">
        <f t="shared" si="14"/>
        <v>0.0015625</v>
      </c>
      <c r="K62" s="19">
        <f t="shared" si="15"/>
        <v>0.003416666667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3">
        <v>5.0</v>
      </c>
      <c r="B63" s="14" t="s">
        <v>170</v>
      </c>
      <c r="C63" s="14" t="s">
        <v>40</v>
      </c>
      <c r="D63" s="15">
        <v>28251.0</v>
      </c>
      <c r="E63" s="16">
        <f t="shared" si="13"/>
        <v>46</v>
      </c>
      <c r="F63" s="13" t="s">
        <v>41</v>
      </c>
      <c r="G63" s="14" t="s">
        <v>19</v>
      </c>
      <c r="H63" s="13">
        <v>55.0</v>
      </c>
      <c r="I63" s="17">
        <v>0.017106481481481483</v>
      </c>
      <c r="J63" s="18">
        <f t="shared" si="14"/>
        <v>0.001585648148</v>
      </c>
      <c r="K63" s="19">
        <f t="shared" si="15"/>
        <v>0.003421296296</v>
      </c>
      <c r="L63" s="2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3">
        <v>6.0</v>
      </c>
      <c r="B64" s="14" t="s">
        <v>275</v>
      </c>
      <c r="C64" s="14" t="s">
        <v>22</v>
      </c>
      <c r="D64" s="15">
        <v>28922.0</v>
      </c>
      <c r="E64" s="16">
        <f t="shared" si="13"/>
        <v>44</v>
      </c>
      <c r="F64" s="13" t="s">
        <v>18</v>
      </c>
      <c r="G64" s="14" t="s">
        <v>19</v>
      </c>
      <c r="H64" s="13">
        <v>63.0</v>
      </c>
      <c r="I64" s="17">
        <v>0.02042824074074074</v>
      </c>
      <c r="J64" s="18">
        <f t="shared" si="14"/>
        <v>0.004907407407</v>
      </c>
      <c r="K64" s="19">
        <f t="shared" si="15"/>
        <v>0.004085648148</v>
      </c>
      <c r="L64" s="2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>
        <v>7.0</v>
      </c>
      <c r="B65" s="14" t="s">
        <v>71</v>
      </c>
      <c r="C65" s="14" t="s">
        <v>72</v>
      </c>
      <c r="D65" s="15">
        <v>34681.0</v>
      </c>
      <c r="E65" s="16">
        <f t="shared" si="13"/>
        <v>28</v>
      </c>
      <c r="F65" s="13" t="s">
        <v>27</v>
      </c>
      <c r="G65" s="14" t="s">
        <v>28</v>
      </c>
      <c r="H65" s="13">
        <v>60.0</v>
      </c>
      <c r="I65" s="17">
        <v>0.020775462962962964</v>
      </c>
      <c r="J65" s="18">
        <f t="shared" si="14"/>
        <v>0.00525462963</v>
      </c>
      <c r="K65" s="19">
        <f t="shared" si="15"/>
        <v>0.004155092593</v>
      </c>
      <c r="L65" s="2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3"/>
      <c r="B66" s="14" t="s">
        <v>392</v>
      </c>
      <c r="C66" s="14" t="s">
        <v>38</v>
      </c>
      <c r="D66" s="15">
        <v>28454.0</v>
      </c>
      <c r="E66" s="16">
        <f t="shared" si="13"/>
        <v>45</v>
      </c>
      <c r="F66" s="13" t="s">
        <v>41</v>
      </c>
      <c r="G66" s="14" t="s">
        <v>19</v>
      </c>
      <c r="H66" s="13">
        <v>62.0</v>
      </c>
      <c r="I66" s="17" t="s">
        <v>361</v>
      </c>
      <c r="J66" s="18" t="s">
        <v>361</v>
      </c>
      <c r="K66" s="19" t="s">
        <v>361</v>
      </c>
      <c r="L66" s="25" t="s">
        <v>361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2" t="s">
        <v>45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1.0</v>
      </c>
      <c r="B68" s="14" t="s">
        <v>250</v>
      </c>
      <c r="C68" s="14" t="s">
        <v>68</v>
      </c>
      <c r="D68" s="15">
        <v>31446.0</v>
      </c>
      <c r="E68" s="16">
        <f t="shared" ref="E68:E72" si="16">DATEDIF(D68,"05.11.2023","y")</f>
        <v>37</v>
      </c>
      <c r="F68" s="13" t="s">
        <v>69</v>
      </c>
      <c r="G68" s="14" t="s">
        <v>28</v>
      </c>
      <c r="H68" s="13">
        <v>52.0</v>
      </c>
      <c r="I68" s="17">
        <v>0.01871527777777778</v>
      </c>
      <c r="J68" s="18">
        <f t="shared" ref="J68:J71" si="17">I68-$I$68</f>
        <v>0</v>
      </c>
      <c r="K68" s="19">
        <f t="shared" ref="K68:K71" si="18">I68/5</f>
        <v>0.003743055556</v>
      </c>
      <c r="L68" s="20" t="s">
        <v>20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2.0</v>
      </c>
      <c r="B69" s="14" t="s">
        <v>283</v>
      </c>
      <c r="C69" s="14" t="s">
        <v>53</v>
      </c>
      <c r="D69" s="15">
        <v>31651.0</v>
      </c>
      <c r="E69" s="16">
        <f t="shared" si="16"/>
        <v>37</v>
      </c>
      <c r="F69" s="13" t="s">
        <v>69</v>
      </c>
      <c r="G69" s="14" t="s">
        <v>28</v>
      </c>
      <c r="H69" s="13">
        <v>51.0</v>
      </c>
      <c r="I69" s="17">
        <v>0.01945601851851852</v>
      </c>
      <c r="J69" s="18">
        <f t="shared" si="17"/>
        <v>0.0007407407407</v>
      </c>
      <c r="K69" s="19">
        <f t="shared" si="18"/>
        <v>0.003891203704</v>
      </c>
      <c r="L69" s="23" t="s">
        <v>24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3.0</v>
      </c>
      <c r="B70" s="14" t="s">
        <v>393</v>
      </c>
      <c r="C70" s="14" t="s">
        <v>130</v>
      </c>
      <c r="D70" s="15">
        <v>33049.0</v>
      </c>
      <c r="E70" s="16">
        <f t="shared" si="16"/>
        <v>33</v>
      </c>
      <c r="F70" s="13" t="s">
        <v>48</v>
      </c>
      <c r="G70" s="14" t="s">
        <v>28</v>
      </c>
      <c r="H70" s="13">
        <v>58.0</v>
      </c>
      <c r="I70" s="17">
        <v>0.02008101851851852</v>
      </c>
      <c r="J70" s="18">
        <f t="shared" si="17"/>
        <v>0.001365740741</v>
      </c>
      <c r="K70" s="19">
        <f t="shared" si="18"/>
        <v>0.004016203704</v>
      </c>
      <c r="L70" s="24" t="s">
        <v>29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3">
        <v>4.0</v>
      </c>
      <c r="B71" s="14" t="s">
        <v>394</v>
      </c>
      <c r="C71" s="14" t="s">
        <v>47</v>
      </c>
      <c r="D71" s="15">
        <v>32875.0</v>
      </c>
      <c r="E71" s="16">
        <f t="shared" si="16"/>
        <v>33</v>
      </c>
      <c r="F71" s="13" t="s">
        <v>48</v>
      </c>
      <c r="G71" s="14" t="s">
        <v>19</v>
      </c>
      <c r="H71" s="13">
        <v>54.0</v>
      </c>
      <c r="I71" s="17">
        <v>0.027743055555555556</v>
      </c>
      <c r="J71" s="18">
        <f t="shared" si="17"/>
        <v>0.009027777778</v>
      </c>
      <c r="K71" s="19">
        <f t="shared" si="18"/>
        <v>0.005548611111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/>
      <c r="B72" s="14" t="s">
        <v>395</v>
      </c>
      <c r="C72" s="14" t="s">
        <v>66</v>
      </c>
      <c r="D72" s="15">
        <v>32591.0</v>
      </c>
      <c r="E72" s="16">
        <f t="shared" si="16"/>
        <v>34</v>
      </c>
      <c r="F72" s="13" t="s">
        <v>48</v>
      </c>
      <c r="G72" s="14" t="s">
        <v>28</v>
      </c>
      <c r="H72" s="13">
        <v>56.0</v>
      </c>
      <c r="I72" s="17" t="s">
        <v>361</v>
      </c>
      <c r="J72" s="17" t="s">
        <v>361</v>
      </c>
      <c r="K72" s="17" t="s">
        <v>361</v>
      </c>
      <c r="L72" s="17" t="s">
        <v>361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" t="s">
        <v>396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4" t="s">
        <v>1</v>
      </c>
      <c r="B75" s="35" t="s">
        <v>2</v>
      </c>
      <c r="C75" s="36"/>
      <c r="D75" s="36"/>
      <c r="E75" s="36"/>
      <c r="F75" s="36"/>
      <c r="G75" s="37"/>
      <c r="H75" s="38" t="s">
        <v>3</v>
      </c>
      <c r="I75" s="35" t="s">
        <v>4</v>
      </c>
      <c r="J75" s="36"/>
      <c r="K75" s="37"/>
      <c r="L75" s="38" t="s">
        <v>5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8"/>
      <c r="B76" s="39" t="s">
        <v>6</v>
      </c>
      <c r="C76" s="39" t="s">
        <v>7</v>
      </c>
      <c r="D76" s="40" t="s">
        <v>8</v>
      </c>
      <c r="E76" s="39" t="s">
        <v>9</v>
      </c>
      <c r="F76" s="39" t="s">
        <v>10</v>
      </c>
      <c r="G76" s="39" t="s">
        <v>11</v>
      </c>
      <c r="H76" s="41"/>
      <c r="I76" s="39" t="s">
        <v>12</v>
      </c>
      <c r="J76" s="39" t="s">
        <v>13</v>
      </c>
      <c r="K76" s="39" t="s">
        <v>14</v>
      </c>
      <c r="L76" s="4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2" t="s">
        <v>300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1.0</v>
      </c>
      <c r="B78" s="14" t="s">
        <v>374</v>
      </c>
      <c r="C78" s="14" t="s">
        <v>280</v>
      </c>
      <c r="D78" s="15">
        <v>41103.0</v>
      </c>
      <c r="E78" s="16">
        <f t="shared" ref="E78:E81" si="19">DATEDIF(D78,"05.11.2023","y")</f>
        <v>11</v>
      </c>
      <c r="F78" s="13" t="s">
        <v>303</v>
      </c>
      <c r="G78" s="14" t="s">
        <v>19</v>
      </c>
      <c r="H78" s="13">
        <v>8.0</v>
      </c>
      <c r="I78" s="17">
        <v>0.0038657407407407408</v>
      </c>
      <c r="J78" s="18">
        <f t="shared" ref="J78:J80" si="20">I78-$I$78</f>
        <v>0</v>
      </c>
      <c r="K78" s="19">
        <f t="shared" ref="K78:K80" si="21">I78/1.15</f>
        <v>0.003361513688</v>
      </c>
      <c r="L78" s="20" t="s">
        <v>20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2.0</v>
      </c>
      <c r="B79" s="14" t="s">
        <v>149</v>
      </c>
      <c r="C79" s="14" t="s">
        <v>38</v>
      </c>
      <c r="D79" s="15">
        <v>41613.0</v>
      </c>
      <c r="E79" s="16">
        <f t="shared" si="19"/>
        <v>9</v>
      </c>
      <c r="F79" s="13" t="s">
        <v>315</v>
      </c>
      <c r="G79" s="14" t="s">
        <v>19</v>
      </c>
      <c r="H79" s="13">
        <v>6.0</v>
      </c>
      <c r="I79" s="17">
        <v>0.004803240740740741</v>
      </c>
      <c r="J79" s="18">
        <f t="shared" si="20"/>
        <v>0.0009375</v>
      </c>
      <c r="K79" s="19">
        <f t="shared" si="21"/>
        <v>0.004176731079</v>
      </c>
      <c r="L79" s="23" t="s">
        <v>24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3">
        <v>3.0</v>
      </c>
      <c r="B80" s="14" t="s">
        <v>374</v>
      </c>
      <c r="C80" s="14" t="s">
        <v>38</v>
      </c>
      <c r="D80" s="15">
        <v>42382.0</v>
      </c>
      <c r="E80" s="16">
        <f t="shared" si="19"/>
        <v>7</v>
      </c>
      <c r="F80" s="13" t="s">
        <v>315</v>
      </c>
      <c r="G80" s="14" t="s">
        <v>19</v>
      </c>
      <c r="H80" s="13">
        <v>7.0</v>
      </c>
      <c r="I80" s="17">
        <v>0.004849537037037037</v>
      </c>
      <c r="J80" s="18">
        <f t="shared" si="20"/>
        <v>0.0009837962963</v>
      </c>
      <c r="K80" s="19">
        <f t="shared" si="21"/>
        <v>0.004216988728</v>
      </c>
      <c r="L80" s="24" t="s">
        <v>29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3"/>
      <c r="B81" s="14" t="s">
        <v>397</v>
      </c>
      <c r="C81" s="14" t="s">
        <v>38</v>
      </c>
      <c r="D81" s="15">
        <v>41491.0</v>
      </c>
      <c r="E81" s="16">
        <f t="shared" si="19"/>
        <v>10</v>
      </c>
      <c r="F81" s="13" t="s">
        <v>303</v>
      </c>
      <c r="G81" s="14" t="s">
        <v>19</v>
      </c>
      <c r="H81" s="13">
        <v>1.0</v>
      </c>
      <c r="I81" s="17" t="s">
        <v>361</v>
      </c>
      <c r="J81" s="18" t="s">
        <v>361</v>
      </c>
      <c r="K81" s="19" t="s">
        <v>361</v>
      </c>
      <c r="L81" s="25" t="s">
        <v>361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2" t="s">
        <v>305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3">
        <v>1.0</v>
      </c>
      <c r="B83" s="14" t="s">
        <v>398</v>
      </c>
      <c r="C83" s="14" t="s">
        <v>159</v>
      </c>
      <c r="D83" s="15">
        <v>40126.0</v>
      </c>
      <c r="E83" s="16">
        <f t="shared" ref="E83:E86" si="22">DATEDIF(D83,"05.11.2023","y")</f>
        <v>13</v>
      </c>
      <c r="F83" s="13" t="s">
        <v>310</v>
      </c>
      <c r="G83" s="14" t="s">
        <v>28</v>
      </c>
      <c r="H83" s="13">
        <v>2.0</v>
      </c>
      <c r="I83" s="17">
        <v>0.003958333333333334</v>
      </c>
      <c r="J83" s="18">
        <f t="shared" ref="J83:J86" si="23">I83-$I$83</f>
        <v>0</v>
      </c>
      <c r="K83" s="19">
        <f t="shared" ref="K83:K86" si="24">I83/1.15</f>
        <v>0.003442028986</v>
      </c>
      <c r="L83" s="20" t="s">
        <v>20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3">
        <v>2.0</v>
      </c>
      <c r="B84" s="14" t="s">
        <v>306</v>
      </c>
      <c r="C84" s="14" t="s">
        <v>202</v>
      </c>
      <c r="D84" s="15">
        <v>41285.0</v>
      </c>
      <c r="E84" s="16">
        <f t="shared" si="22"/>
        <v>10</v>
      </c>
      <c r="F84" s="13" t="s">
        <v>310</v>
      </c>
      <c r="G84" s="14" t="s">
        <v>308</v>
      </c>
      <c r="H84" s="13">
        <v>3.0</v>
      </c>
      <c r="I84" s="17">
        <v>0.004039351851851852</v>
      </c>
      <c r="J84" s="18">
        <f t="shared" si="23"/>
        <v>0.00008101851852</v>
      </c>
      <c r="K84" s="19">
        <f t="shared" si="24"/>
        <v>0.003512479871</v>
      </c>
      <c r="L84" s="23" t="s">
        <v>24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3">
        <v>3.0</v>
      </c>
      <c r="B85" s="14" t="s">
        <v>399</v>
      </c>
      <c r="C85" s="14" t="s">
        <v>400</v>
      </c>
      <c r="D85" s="15">
        <v>41861.0</v>
      </c>
      <c r="E85" s="16">
        <f t="shared" si="22"/>
        <v>9</v>
      </c>
      <c r="F85" s="13" t="s">
        <v>310</v>
      </c>
      <c r="G85" s="14" t="s">
        <v>19</v>
      </c>
      <c r="H85" s="13">
        <v>5.0</v>
      </c>
      <c r="I85" s="17">
        <v>0.004085648148148148</v>
      </c>
      <c r="J85" s="18">
        <f t="shared" si="23"/>
        <v>0.0001273148148</v>
      </c>
      <c r="K85" s="19">
        <f t="shared" si="24"/>
        <v>0.00355273752</v>
      </c>
      <c r="L85" s="24" t="s">
        <v>29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3">
        <v>4.0</v>
      </c>
      <c r="B86" s="14" t="s">
        <v>401</v>
      </c>
      <c r="C86" s="14" t="s">
        <v>402</v>
      </c>
      <c r="D86" s="15">
        <v>42198.0</v>
      </c>
      <c r="E86" s="16">
        <f t="shared" si="22"/>
        <v>8</v>
      </c>
      <c r="F86" s="13" t="s">
        <v>310</v>
      </c>
      <c r="G86" s="14" t="s">
        <v>28</v>
      </c>
      <c r="H86" s="13">
        <v>4.0</v>
      </c>
      <c r="I86" s="17">
        <v>0.004861111111111111</v>
      </c>
      <c r="J86" s="18">
        <f t="shared" si="23"/>
        <v>0.0009027777778</v>
      </c>
      <c r="K86" s="19">
        <f t="shared" si="24"/>
        <v>0.00422705314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0"/>
      <c r="B281" s="4"/>
      <c r="C281" s="4"/>
      <c r="D281" s="31"/>
      <c r="E281" s="4"/>
      <c r="F281" s="4"/>
      <c r="G281" s="4"/>
      <c r="H281" s="3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0"/>
      <c r="B282" s="4"/>
      <c r="C282" s="4"/>
      <c r="D282" s="31"/>
      <c r="E282" s="4"/>
      <c r="F282" s="4"/>
      <c r="G282" s="4"/>
      <c r="H282" s="3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0"/>
      <c r="B283" s="4"/>
      <c r="C283" s="4"/>
      <c r="D283" s="31"/>
      <c r="E283" s="4"/>
      <c r="F283" s="4"/>
      <c r="G283" s="4"/>
      <c r="H283" s="3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0"/>
      <c r="B284" s="4"/>
      <c r="C284" s="4"/>
      <c r="D284" s="31"/>
      <c r="E284" s="4"/>
      <c r="F284" s="4"/>
      <c r="G284" s="4"/>
      <c r="H284" s="3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0"/>
      <c r="B285" s="4"/>
      <c r="C285" s="4"/>
      <c r="D285" s="31"/>
      <c r="E285" s="4"/>
      <c r="F285" s="4"/>
      <c r="G285" s="4"/>
      <c r="H285" s="3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0"/>
      <c r="B286" s="4"/>
      <c r="C286" s="4"/>
      <c r="D286" s="31"/>
      <c r="E286" s="4"/>
      <c r="F286" s="4"/>
      <c r="G286" s="4"/>
      <c r="H286" s="3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I75:K75"/>
    <mergeCell ref="L75:L76"/>
    <mergeCell ref="A58:L58"/>
    <mergeCell ref="A67:L67"/>
    <mergeCell ref="A73:L73"/>
    <mergeCell ref="A74:L74"/>
    <mergeCell ref="A75:A76"/>
    <mergeCell ref="B75:G75"/>
    <mergeCell ref="H75:H76"/>
    <mergeCell ref="A1:L1"/>
    <mergeCell ref="A2:A3"/>
    <mergeCell ref="B2:G2"/>
    <mergeCell ref="H2:H3"/>
    <mergeCell ref="I2:K2"/>
    <mergeCell ref="L2:L3"/>
    <mergeCell ref="A4:L4"/>
    <mergeCell ref="A6:L6"/>
    <mergeCell ref="A7:L7"/>
    <mergeCell ref="A8:A9"/>
    <mergeCell ref="B8:G8"/>
    <mergeCell ref="H8:H9"/>
    <mergeCell ref="I8:K8"/>
    <mergeCell ref="L8:L9"/>
    <mergeCell ref="I34:K34"/>
    <mergeCell ref="L34:L35"/>
    <mergeCell ref="A10:L10"/>
    <mergeCell ref="A24:L24"/>
    <mergeCell ref="A32:L32"/>
    <mergeCell ref="A33:L33"/>
    <mergeCell ref="A34:A35"/>
    <mergeCell ref="B34:G34"/>
    <mergeCell ref="H34:H35"/>
    <mergeCell ref="I56:K56"/>
    <mergeCell ref="L56:L57"/>
    <mergeCell ref="A36:L36"/>
    <mergeCell ref="A45:L45"/>
    <mergeCell ref="A54:L54"/>
    <mergeCell ref="A55:L55"/>
    <mergeCell ref="A56:A57"/>
    <mergeCell ref="B56:G56"/>
    <mergeCell ref="H56:H57"/>
    <mergeCell ref="A77:L77"/>
    <mergeCell ref="A82:L8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 ht="15.75" customHeight="1">
      <c r="A1" s="1" t="s">
        <v>403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34" t="s">
        <v>1</v>
      </c>
      <c r="B2" s="35" t="s">
        <v>2</v>
      </c>
      <c r="C2" s="36"/>
      <c r="D2" s="36"/>
      <c r="E2" s="36"/>
      <c r="F2" s="36"/>
      <c r="G2" s="37"/>
      <c r="H2" s="38" t="s">
        <v>3</v>
      </c>
      <c r="I2" s="35" t="s">
        <v>4</v>
      </c>
      <c r="J2" s="36"/>
      <c r="K2" s="37"/>
      <c r="L2" s="38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/>
      <c r="B3" s="39" t="s">
        <v>6</v>
      </c>
      <c r="C3" s="39" t="s">
        <v>7</v>
      </c>
      <c r="D3" s="40" t="s">
        <v>8</v>
      </c>
      <c r="E3" s="39" t="s">
        <v>9</v>
      </c>
      <c r="F3" s="39" t="s">
        <v>10</v>
      </c>
      <c r="G3" s="39" t="s">
        <v>11</v>
      </c>
      <c r="H3" s="41"/>
      <c r="I3" s="39" t="s">
        <v>12</v>
      </c>
      <c r="J3" s="39" t="s">
        <v>13</v>
      </c>
      <c r="K3" s="39" t="s">
        <v>14</v>
      </c>
      <c r="L3" s="4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3">
        <v>1.0</v>
      </c>
      <c r="B5" s="14" t="s">
        <v>404</v>
      </c>
      <c r="C5" s="14" t="s">
        <v>405</v>
      </c>
      <c r="D5" s="15">
        <v>33201.0</v>
      </c>
      <c r="E5" s="16">
        <f t="shared" ref="E5:E7" si="1">DATEDIF(D5,"17.12.2023","y")</f>
        <v>33</v>
      </c>
      <c r="F5" s="13" t="s">
        <v>27</v>
      </c>
      <c r="G5" s="14" t="s">
        <v>19</v>
      </c>
      <c r="H5" s="13">
        <v>203.0</v>
      </c>
      <c r="I5" s="17">
        <v>0.10659722222222223</v>
      </c>
      <c r="J5" s="18">
        <f>I5-$I$5</f>
        <v>0</v>
      </c>
      <c r="K5" s="19">
        <f t="shared" ref="K5:K6" si="2">I5/21.15</f>
        <v>0.005040057788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3" t="s">
        <v>406</v>
      </c>
      <c r="B6" s="14" t="s">
        <v>37</v>
      </c>
      <c r="C6" s="14" t="s">
        <v>38</v>
      </c>
      <c r="D6" s="15">
        <v>31681.0</v>
      </c>
      <c r="E6" s="16">
        <f t="shared" si="1"/>
        <v>37</v>
      </c>
      <c r="F6" s="13" t="s">
        <v>23</v>
      </c>
      <c r="G6" s="14" t="s">
        <v>28</v>
      </c>
      <c r="H6" s="13">
        <v>201.0</v>
      </c>
      <c r="I6" s="17">
        <v>0.07752314814814815</v>
      </c>
      <c r="J6" s="18"/>
      <c r="K6" s="19">
        <f t="shared" si="2"/>
        <v>0.003665397076</v>
      </c>
      <c r="L6" s="29" t="s">
        <v>407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2"/>
      <c r="B7" s="43" t="s">
        <v>348</v>
      </c>
      <c r="C7" s="43" t="s">
        <v>72</v>
      </c>
      <c r="D7" s="44">
        <v>31828.0</v>
      </c>
      <c r="E7" s="45">
        <f t="shared" si="1"/>
        <v>36</v>
      </c>
      <c r="F7" s="42" t="s">
        <v>23</v>
      </c>
      <c r="G7" s="43" t="s">
        <v>19</v>
      </c>
      <c r="H7" s="42"/>
      <c r="I7" s="46" t="s">
        <v>361</v>
      </c>
      <c r="J7" s="47"/>
      <c r="K7" s="48"/>
      <c r="L7" s="4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" t="s">
        <v>408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4" t="s">
        <v>1</v>
      </c>
      <c r="B10" s="35" t="s">
        <v>2</v>
      </c>
      <c r="C10" s="36"/>
      <c r="D10" s="36"/>
      <c r="E10" s="36"/>
      <c r="F10" s="36"/>
      <c r="G10" s="37"/>
      <c r="H10" s="38" t="s">
        <v>3</v>
      </c>
      <c r="I10" s="35" t="s">
        <v>4</v>
      </c>
      <c r="J10" s="36"/>
      <c r="K10" s="37"/>
      <c r="L10" s="38" t="s">
        <v>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/>
      <c r="B11" s="39" t="s">
        <v>6</v>
      </c>
      <c r="C11" s="39" t="s">
        <v>7</v>
      </c>
      <c r="D11" s="40" t="s">
        <v>8</v>
      </c>
      <c r="E11" s="39" t="s">
        <v>9</v>
      </c>
      <c r="F11" s="39" t="s">
        <v>10</v>
      </c>
      <c r="G11" s="39" t="s">
        <v>11</v>
      </c>
      <c r="H11" s="41"/>
      <c r="I11" s="39" t="s">
        <v>12</v>
      </c>
      <c r="J11" s="39" t="s">
        <v>13</v>
      </c>
      <c r="K11" s="39" t="s">
        <v>14</v>
      </c>
      <c r="L11" s="4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2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>
        <v>1.0</v>
      </c>
      <c r="B13" s="14" t="s">
        <v>409</v>
      </c>
      <c r="C13" s="14" t="s">
        <v>72</v>
      </c>
      <c r="D13" s="15">
        <v>30254.0</v>
      </c>
      <c r="E13" s="16">
        <f t="shared" ref="E13:E22" si="3">DATEDIF(D13,"17.12.2023","y")</f>
        <v>41</v>
      </c>
      <c r="F13" s="13" t="s">
        <v>18</v>
      </c>
      <c r="G13" s="14" t="s">
        <v>19</v>
      </c>
      <c r="H13" s="13">
        <v>104.0</v>
      </c>
      <c r="I13" s="17">
        <v>0.034618055555555555</v>
      </c>
      <c r="J13" s="18">
        <f t="shared" ref="J13:J21" si="4">I13-$I$13</f>
        <v>0</v>
      </c>
      <c r="K13" s="19">
        <f t="shared" ref="K13:K21" si="5">I13/10.3</f>
        <v>0.003360976268</v>
      </c>
      <c r="L13" s="20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3">
        <v>2.0</v>
      </c>
      <c r="B14" s="14" t="s">
        <v>410</v>
      </c>
      <c r="C14" s="14" t="s">
        <v>77</v>
      </c>
      <c r="D14" s="15">
        <v>32486.0</v>
      </c>
      <c r="E14" s="16">
        <f t="shared" si="3"/>
        <v>35</v>
      </c>
      <c r="F14" s="13" t="s">
        <v>23</v>
      </c>
      <c r="G14" s="14" t="s">
        <v>28</v>
      </c>
      <c r="H14" s="13">
        <v>106.0</v>
      </c>
      <c r="I14" s="17">
        <v>0.03662037037037037</v>
      </c>
      <c r="J14" s="18">
        <f t="shared" si="4"/>
        <v>0.002002314815</v>
      </c>
      <c r="K14" s="19">
        <f t="shared" si="5"/>
        <v>0.003555375764</v>
      </c>
      <c r="L14" s="23" t="s">
        <v>24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3">
        <v>3.0</v>
      </c>
      <c r="B15" s="14" t="s">
        <v>411</v>
      </c>
      <c r="C15" s="14" t="s">
        <v>267</v>
      </c>
      <c r="D15" s="15">
        <v>30939.0</v>
      </c>
      <c r="E15" s="16">
        <f t="shared" si="3"/>
        <v>39</v>
      </c>
      <c r="F15" s="13" t="s">
        <v>23</v>
      </c>
      <c r="G15" s="14" t="s">
        <v>28</v>
      </c>
      <c r="H15" s="13">
        <v>113.0</v>
      </c>
      <c r="I15" s="17">
        <v>0.037986111111111116</v>
      </c>
      <c r="J15" s="18">
        <f t="shared" si="4"/>
        <v>0.003368055556</v>
      </c>
      <c r="K15" s="19">
        <f t="shared" si="5"/>
        <v>0.003687971953</v>
      </c>
      <c r="L15" s="24" t="s">
        <v>29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3">
        <v>4.0</v>
      </c>
      <c r="B16" s="14" t="s">
        <v>412</v>
      </c>
      <c r="C16" s="14" t="s">
        <v>413</v>
      </c>
      <c r="D16" s="15">
        <v>32938.0</v>
      </c>
      <c r="E16" s="16">
        <f t="shared" si="3"/>
        <v>33</v>
      </c>
      <c r="F16" s="13" t="s">
        <v>27</v>
      </c>
      <c r="G16" s="14" t="s">
        <v>19</v>
      </c>
      <c r="H16" s="13">
        <v>105.0</v>
      </c>
      <c r="I16" s="17">
        <v>0.04144675925925926</v>
      </c>
      <c r="J16" s="18">
        <f t="shared" si="4"/>
        <v>0.006828703704</v>
      </c>
      <c r="K16" s="19">
        <f t="shared" si="5"/>
        <v>0.00402395721</v>
      </c>
      <c r="L16" s="2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3">
        <v>5.0</v>
      </c>
      <c r="B17" s="14" t="s">
        <v>414</v>
      </c>
      <c r="C17" s="14" t="s">
        <v>277</v>
      </c>
      <c r="D17" s="15">
        <v>28479.0</v>
      </c>
      <c r="E17" s="16">
        <f t="shared" si="3"/>
        <v>45</v>
      </c>
      <c r="F17" s="13" t="s">
        <v>41</v>
      </c>
      <c r="G17" s="14" t="s">
        <v>415</v>
      </c>
      <c r="H17" s="13">
        <v>111.0</v>
      </c>
      <c r="I17" s="17">
        <v>0.042187499999999996</v>
      </c>
      <c r="J17" s="18">
        <f t="shared" si="4"/>
        <v>0.007569444444</v>
      </c>
      <c r="K17" s="19">
        <f t="shared" si="5"/>
        <v>0.004095873786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>
        <v>6.0</v>
      </c>
      <c r="B18" s="14" t="s">
        <v>416</v>
      </c>
      <c r="C18" s="14" t="s">
        <v>417</v>
      </c>
      <c r="D18" s="15">
        <v>30009.0</v>
      </c>
      <c r="E18" s="16">
        <f t="shared" si="3"/>
        <v>41</v>
      </c>
      <c r="F18" s="13" t="s">
        <v>18</v>
      </c>
      <c r="G18" s="14" t="s">
        <v>19</v>
      </c>
      <c r="H18" s="13">
        <v>110.0</v>
      </c>
      <c r="I18" s="17">
        <v>0.04325231481481481</v>
      </c>
      <c r="J18" s="18">
        <f t="shared" si="4"/>
        <v>0.008634259259</v>
      </c>
      <c r="K18" s="19">
        <f t="shared" si="5"/>
        <v>0.004199253866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7.0</v>
      </c>
      <c r="B19" s="14" t="s">
        <v>418</v>
      </c>
      <c r="C19" s="14" t="s">
        <v>82</v>
      </c>
      <c r="D19" s="15">
        <v>32936.0</v>
      </c>
      <c r="E19" s="16">
        <f t="shared" si="3"/>
        <v>33</v>
      </c>
      <c r="F19" s="13" t="s">
        <v>27</v>
      </c>
      <c r="G19" s="14" t="s">
        <v>28</v>
      </c>
      <c r="H19" s="13">
        <v>109.0</v>
      </c>
      <c r="I19" s="17">
        <v>0.0484375</v>
      </c>
      <c r="J19" s="18">
        <f t="shared" si="4"/>
        <v>0.01381944444</v>
      </c>
      <c r="K19" s="19">
        <f t="shared" si="5"/>
        <v>0.004702669903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3">
        <v>8.0</v>
      </c>
      <c r="B20" s="14" t="s">
        <v>419</v>
      </c>
      <c r="C20" s="14" t="s">
        <v>17</v>
      </c>
      <c r="D20" s="15">
        <v>32335.0</v>
      </c>
      <c r="E20" s="16">
        <f t="shared" si="3"/>
        <v>35</v>
      </c>
      <c r="F20" s="13" t="s">
        <v>23</v>
      </c>
      <c r="G20" s="14" t="s">
        <v>19</v>
      </c>
      <c r="H20" s="13">
        <v>103.0</v>
      </c>
      <c r="I20" s="17">
        <v>0.04853009259259259</v>
      </c>
      <c r="J20" s="18">
        <f t="shared" si="4"/>
        <v>0.01391203704</v>
      </c>
      <c r="K20" s="19">
        <f t="shared" si="5"/>
        <v>0.004711659475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9.0</v>
      </c>
      <c r="B21" s="14" t="s">
        <v>245</v>
      </c>
      <c r="C21" s="14" t="s">
        <v>246</v>
      </c>
      <c r="D21" s="15">
        <v>21166.0</v>
      </c>
      <c r="E21" s="16">
        <f t="shared" si="3"/>
        <v>66</v>
      </c>
      <c r="F21" s="13" t="s">
        <v>222</v>
      </c>
      <c r="G21" s="14" t="s">
        <v>19</v>
      </c>
      <c r="H21" s="13">
        <v>108.0</v>
      </c>
      <c r="I21" s="17">
        <v>0.05844907407407407</v>
      </c>
      <c r="J21" s="18">
        <f t="shared" si="4"/>
        <v>0.02383101852</v>
      </c>
      <c r="K21" s="19">
        <f t="shared" si="5"/>
        <v>0.005674667386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2"/>
      <c r="B22" s="43" t="s">
        <v>420</v>
      </c>
      <c r="C22" s="43" t="s">
        <v>236</v>
      </c>
      <c r="D22" s="44">
        <v>31822.0</v>
      </c>
      <c r="E22" s="45">
        <f t="shared" si="3"/>
        <v>36</v>
      </c>
      <c r="F22" s="42" t="s">
        <v>23</v>
      </c>
      <c r="G22" s="43" t="s">
        <v>19</v>
      </c>
      <c r="H22" s="42"/>
      <c r="I22" s="46" t="s">
        <v>361</v>
      </c>
      <c r="J22" s="47"/>
      <c r="K22" s="48"/>
      <c r="L22" s="4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2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1.0</v>
      </c>
      <c r="B24" s="14" t="s">
        <v>214</v>
      </c>
      <c r="C24" s="14" t="s">
        <v>132</v>
      </c>
      <c r="D24" s="15">
        <v>32030.0</v>
      </c>
      <c r="E24" s="16">
        <f t="shared" ref="E24:E27" si="6">DATEDIF(D24,"17.12.2023","y")</f>
        <v>36</v>
      </c>
      <c r="F24" s="13" t="s">
        <v>69</v>
      </c>
      <c r="G24" s="14" t="s">
        <v>28</v>
      </c>
      <c r="H24" s="13">
        <v>101.0</v>
      </c>
      <c r="I24" s="17">
        <v>0.041608796296296297</v>
      </c>
      <c r="J24" s="18">
        <f t="shared" ref="J24:J27" si="7">I24-$I$24</f>
        <v>0</v>
      </c>
      <c r="K24" s="19">
        <f t="shared" ref="K24:K27" si="8">I24/10.3</f>
        <v>0.004039688961</v>
      </c>
      <c r="L24" s="20" t="s">
        <v>20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2.0</v>
      </c>
      <c r="B25" s="14" t="s">
        <v>421</v>
      </c>
      <c r="C25" s="14" t="s">
        <v>128</v>
      </c>
      <c r="D25" s="15">
        <v>37211.0</v>
      </c>
      <c r="E25" s="16">
        <f t="shared" si="6"/>
        <v>22</v>
      </c>
      <c r="F25" s="13" t="s">
        <v>48</v>
      </c>
      <c r="G25" s="14" t="s">
        <v>28</v>
      </c>
      <c r="H25" s="13">
        <v>102.0</v>
      </c>
      <c r="I25" s="17">
        <v>0.04862268518518518</v>
      </c>
      <c r="J25" s="18">
        <f t="shared" si="7"/>
        <v>0.007013888889</v>
      </c>
      <c r="K25" s="19">
        <f t="shared" si="8"/>
        <v>0.004720649047</v>
      </c>
      <c r="L25" s="23" t="s">
        <v>24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3.0</v>
      </c>
      <c r="B26" s="14" t="s">
        <v>422</v>
      </c>
      <c r="C26" s="14" t="s">
        <v>120</v>
      </c>
      <c r="D26" s="15">
        <v>29453.0</v>
      </c>
      <c r="E26" s="16">
        <f t="shared" si="6"/>
        <v>43</v>
      </c>
      <c r="F26" s="13" t="s">
        <v>423</v>
      </c>
      <c r="G26" s="14" t="s">
        <v>28</v>
      </c>
      <c r="H26" s="13">
        <v>107.0</v>
      </c>
      <c r="I26" s="17">
        <v>0.051562500000000004</v>
      </c>
      <c r="J26" s="18">
        <f t="shared" si="7"/>
        <v>0.009953703704</v>
      </c>
      <c r="K26" s="19">
        <f t="shared" si="8"/>
        <v>0.005006067961</v>
      </c>
      <c r="L26" s="24" t="s">
        <v>29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4.0</v>
      </c>
      <c r="B27" s="14" t="s">
        <v>289</v>
      </c>
      <c r="C27" s="14" t="s">
        <v>62</v>
      </c>
      <c r="D27" s="15">
        <v>34044.0</v>
      </c>
      <c r="E27" s="16">
        <f t="shared" si="6"/>
        <v>30</v>
      </c>
      <c r="F27" s="13" t="s">
        <v>48</v>
      </c>
      <c r="G27" s="14" t="s">
        <v>28</v>
      </c>
      <c r="H27" s="13">
        <v>202.0</v>
      </c>
      <c r="I27" s="17">
        <v>0.05516203703703704</v>
      </c>
      <c r="J27" s="18">
        <f t="shared" si="7"/>
        <v>0.01355324074</v>
      </c>
      <c r="K27" s="19">
        <f t="shared" si="8"/>
        <v>0.005355537576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" t="s">
        <v>424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0" t="s">
        <v>1</v>
      </c>
      <c r="B30" s="51" t="s">
        <v>2</v>
      </c>
      <c r="C30" s="2"/>
      <c r="D30" s="2"/>
      <c r="E30" s="2"/>
      <c r="F30" s="2"/>
      <c r="G30" s="3"/>
      <c r="H30" s="50" t="s">
        <v>3</v>
      </c>
      <c r="I30" s="51" t="s">
        <v>4</v>
      </c>
      <c r="J30" s="2"/>
      <c r="K30" s="3"/>
      <c r="L30" s="50" t="s">
        <v>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/>
      <c r="B31" s="39" t="s">
        <v>6</v>
      </c>
      <c r="C31" s="39" t="s">
        <v>7</v>
      </c>
      <c r="D31" s="40" t="s">
        <v>8</v>
      </c>
      <c r="E31" s="39" t="s">
        <v>9</v>
      </c>
      <c r="F31" s="39" t="s">
        <v>10</v>
      </c>
      <c r="G31" s="39" t="s">
        <v>11</v>
      </c>
      <c r="H31" s="8"/>
      <c r="I31" s="39" t="s">
        <v>12</v>
      </c>
      <c r="J31" s="39" t="s">
        <v>13</v>
      </c>
      <c r="K31" s="39" t="s">
        <v>14</v>
      </c>
      <c r="L31" s="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1.0</v>
      </c>
      <c r="B33" s="14" t="s">
        <v>170</v>
      </c>
      <c r="C33" s="14" t="s">
        <v>40</v>
      </c>
      <c r="D33" s="15">
        <v>28251.0</v>
      </c>
      <c r="E33" s="16">
        <f t="shared" ref="E33:E36" si="9">DATEDIF(D33,"17.12.2023","y")</f>
        <v>46</v>
      </c>
      <c r="F33" s="13" t="s">
        <v>41</v>
      </c>
      <c r="G33" s="14" t="s">
        <v>19</v>
      </c>
      <c r="H33" s="13">
        <v>53.0</v>
      </c>
      <c r="I33" s="17">
        <v>0.018078703703703704</v>
      </c>
      <c r="J33" s="18">
        <f t="shared" ref="J33:J36" si="10">I33-$I$33</f>
        <v>0</v>
      </c>
      <c r="K33" s="19">
        <f t="shared" ref="K33:K36" si="11">I33/5.15</f>
        <v>0.003510427904</v>
      </c>
      <c r="L33" s="20" t="s">
        <v>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2.0</v>
      </c>
      <c r="B34" s="14" t="s">
        <v>43</v>
      </c>
      <c r="C34" s="14" t="s">
        <v>221</v>
      </c>
      <c r="D34" s="15">
        <v>31874.0</v>
      </c>
      <c r="E34" s="16">
        <f t="shared" si="9"/>
        <v>36</v>
      </c>
      <c r="F34" s="13" t="s">
        <v>23</v>
      </c>
      <c r="G34" s="14" t="s">
        <v>19</v>
      </c>
      <c r="H34" s="13">
        <v>54.0</v>
      </c>
      <c r="I34" s="17">
        <v>0.020925925925925928</v>
      </c>
      <c r="J34" s="18">
        <f t="shared" si="10"/>
        <v>0.002847222222</v>
      </c>
      <c r="K34" s="19">
        <f t="shared" si="11"/>
        <v>0.004063286588</v>
      </c>
      <c r="L34" s="23" t="s">
        <v>24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3.0</v>
      </c>
      <c r="B35" s="14" t="s">
        <v>425</v>
      </c>
      <c r="C35" s="14" t="s">
        <v>426</v>
      </c>
      <c r="D35" s="15">
        <v>32025.0</v>
      </c>
      <c r="E35" s="16">
        <f t="shared" si="9"/>
        <v>36</v>
      </c>
      <c r="F35" s="13" t="s">
        <v>23</v>
      </c>
      <c r="G35" s="14" t="s">
        <v>19</v>
      </c>
      <c r="H35" s="13">
        <v>57.0</v>
      </c>
      <c r="I35" s="17">
        <v>0.024375000000000004</v>
      </c>
      <c r="J35" s="18">
        <f t="shared" si="10"/>
        <v>0.006296296296</v>
      </c>
      <c r="K35" s="19">
        <f t="shared" si="11"/>
        <v>0.004733009709</v>
      </c>
      <c r="L35" s="24" t="s">
        <v>29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4.0</v>
      </c>
      <c r="B36" s="14" t="s">
        <v>427</v>
      </c>
      <c r="C36" s="14" t="s">
        <v>38</v>
      </c>
      <c r="D36" s="15">
        <v>24194.0</v>
      </c>
      <c r="E36" s="16">
        <f t="shared" si="9"/>
        <v>57</v>
      </c>
      <c r="F36" s="13" t="s">
        <v>147</v>
      </c>
      <c r="G36" s="14" t="s">
        <v>19</v>
      </c>
      <c r="H36" s="13">
        <v>52.0</v>
      </c>
      <c r="I36" s="17">
        <v>0.03712962962962963</v>
      </c>
      <c r="J36" s="18">
        <f t="shared" si="10"/>
        <v>0.01905092593</v>
      </c>
      <c r="K36" s="19">
        <f t="shared" si="11"/>
        <v>0.007209636821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1.0</v>
      </c>
      <c r="B38" s="14" t="s">
        <v>428</v>
      </c>
      <c r="C38" s="14" t="s">
        <v>134</v>
      </c>
      <c r="D38" s="15">
        <v>30456.0</v>
      </c>
      <c r="E38" s="16">
        <f t="shared" ref="E38:E40" si="12">DATEDIF(D38,"17.12.2023","y")</f>
        <v>40</v>
      </c>
      <c r="F38" s="13" t="s">
        <v>423</v>
      </c>
      <c r="G38" s="14" t="s">
        <v>19</v>
      </c>
      <c r="H38" s="13">
        <v>51.0</v>
      </c>
      <c r="I38" s="17">
        <v>0.025717592592592594</v>
      </c>
      <c r="J38" s="18">
        <f t="shared" ref="J38:J39" si="13">I38-$I$38</f>
        <v>0</v>
      </c>
      <c r="K38" s="19">
        <f t="shared" ref="K38:K39" si="14">I38/5.15</f>
        <v>0.0049937073</v>
      </c>
      <c r="L38" s="20" t="s">
        <v>20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2.0</v>
      </c>
      <c r="B39" s="14" t="s">
        <v>429</v>
      </c>
      <c r="C39" s="14" t="s">
        <v>90</v>
      </c>
      <c r="D39" s="15">
        <v>34842.0</v>
      </c>
      <c r="E39" s="16">
        <f t="shared" si="12"/>
        <v>28</v>
      </c>
      <c r="F39" s="13" t="s">
        <v>48</v>
      </c>
      <c r="G39" s="14" t="s">
        <v>19</v>
      </c>
      <c r="H39" s="13">
        <v>56.0</v>
      </c>
      <c r="I39" s="17">
        <v>0.026435185185185187</v>
      </c>
      <c r="J39" s="18">
        <f t="shared" si="13"/>
        <v>0.0007175925926</v>
      </c>
      <c r="K39" s="19">
        <f t="shared" si="14"/>
        <v>0.005133045667</v>
      </c>
      <c r="L39" s="23" t="s">
        <v>24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2"/>
      <c r="B40" s="43" t="s">
        <v>430</v>
      </c>
      <c r="C40" s="43" t="s">
        <v>120</v>
      </c>
      <c r="D40" s="44">
        <v>31119.0</v>
      </c>
      <c r="E40" s="45">
        <f t="shared" si="12"/>
        <v>38</v>
      </c>
      <c r="F40" s="42" t="s">
        <v>69</v>
      </c>
      <c r="G40" s="43" t="s">
        <v>28</v>
      </c>
      <c r="H40" s="42"/>
      <c r="I40" s="46" t="s">
        <v>361</v>
      </c>
      <c r="J40" s="47"/>
      <c r="K40" s="48"/>
      <c r="L40" s="4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" t="s">
        <v>431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50" t="s">
        <v>1</v>
      </c>
      <c r="B43" s="51" t="s">
        <v>2</v>
      </c>
      <c r="C43" s="2"/>
      <c r="D43" s="2"/>
      <c r="E43" s="2"/>
      <c r="F43" s="2"/>
      <c r="G43" s="3"/>
      <c r="H43" s="50" t="s">
        <v>3</v>
      </c>
      <c r="I43" s="51" t="s">
        <v>4</v>
      </c>
      <c r="J43" s="2"/>
      <c r="K43" s="3"/>
      <c r="L43" s="50" t="s">
        <v>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"/>
      <c r="B44" s="39" t="s">
        <v>6</v>
      </c>
      <c r="C44" s="39" t="s">
        <v>7</v>
      </c>
      <c r="D44" s="40" t="s">
        <v>8</v>
      </c>
      <c r="E44" s="39" t="s">
        <v>9</v>
      </c>
      <c r="F44" s="39" t="s">
        <v>10</v>
      </c>
      <c r="G44" s="39" t="s">
        <v>11</v>
      </c>
      <c r="H44" s="8"/>
      <c r="I44" s="39" t="s">
        <v>12</v>
      </c>
      <c r="J44" s="39" t="s">
        <v>13</v>
      </c>
      <c r="K44" s="39" t="s">
        <v>14</v>
      </c>
      <c r="L44" s="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2" t="s">
        <v>305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1.0</v>
      </c>
      <c r="B46" s="14" t="s">
        <v>432</v>
      </c>
      <c r="C46" s="14" t="s">
        <v>183</v>
      </c>
      <c r="D46" s="15">
        <v>41818.0</v>
      </c>
      <c r="E46" s="16">
        <f>DATEDIF(D46,"17.12.2023","y")</f>
        <v>9</v>
      </c>
      <c r="F46" s="13" t="s">
        <v>310</v>
      </c>
      <c r="G46" s="14" t="s">
        <v>19</v>
      </c>
      <c r="H46" s="13">
        <v>1.0</v>
      </c>
      <c r="I46" s="17">
        <v>0.005555555555555556</v>
      </c>
      <c r="J46" s="18">
        <f>I46-$I$46</f>
        <v>0</v>
      </c>
      <c r="K46" s="19">
        <f>I46/1.15</f>
        <v>0.004830917874</v>
      </c>
      <c r="L46" s="20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0"/>
      <c r="B47" s="4"/>
      <c r="C47" s="4"/>
      <c r="D47" s="31"/>
      <c r="E47" s="4"/>
      <c r="F47" s="4"/>
      <c r="G47" s="4"/>
      <c r="H47" s="3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0"/>
      <c r="B48" s="4"/>
      <c r="C48" s="4"/>
      <c r="D48" s="31"/>
      <c r="E48" s="4"/>
      <c r="F48" s="4"/>
      <c r="G48" s="4"/>
      <c r="H48" s="3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0"/>
      <c r="B49" s="4"/>
      <c r="C49" s="4"/>
      <c r="D49" s="31"/>
      <c r="E49" s="4"/>
      <c r="F49" s="4"/>
      <c r="G49" s="4"/>
      <c r="H49" s="3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0"/>
      <c r="B50" s="4"/>
      <c r="C50" s="4"/>
      <c r="D50" s="31"/>
      <c r="E50" s="4"/>
      <c r="F50" s="4"/>
      <c r="G50" s="4"/>
      <c r="H50" s="3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0"/>
      <c r="B51" s="4"/>
      <c r="C51" s="4"/>
      <c r="D51" s="31"/>
      <c r="E51" s="4"/>
      <c r="F51" s="4"/>
      <c r="G51" s="4"/>
      <c r="H51" s="3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0"/>
      <c r="B52" s="4"/>
      <c r="C52" s="4"/>
      <c r="D52" s="31"/>
      <c r="E52" s="4"/>
      <c r="F52" s="4"/>
      <c r="G52" s="4"/>
      <c r="H52" s="3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0"/>
      <c r="B53" s="4"/>
      <c r="C53" s="4"/>
      <c r="D53" s="31"/>
      <c r="E53" s="4"/>
      <c r="F53" s="4"/>
      <c r="G53" s="4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0"/>
      <c r="B54" s="4"/>
      <c r="C54" s="4"/>
      <c r="D54" s="31"/>
      <c r="E54" s="4"/>
      <c r="F54" s="4"/>
      <c r="G54" s="4"/>
      <c r="H54" s="3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0"/>
      <c r="B55" s="4"/>
      <c r="C55" s="4"/>
      <c r="D55" s="31"/>
      <c r="E55" s="4"/>
      <c r="F55" s="4"/>
      <c r="G55" s="4"/>
      <c r="H55" s="3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0"/>
      <c r="B56" s="4"/>
      <c r="C56" s="4"/>
      <c r="D56" s="31"/>
      <c r="E56" s="4"/>
      <c r="F56" s="4"/>
      <c r="G56" s="4"/>
      <c r="H56" s="3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0"/>
      <c r="B57" s="4"/>
      <c r="C57" s="4"/>
      <c r="D57" s="31"/>
      <c r="E57" s="4"/>
      <c r="F57" s="4"/>
      <c r="G57" s="4"/>
      <c r="H57" s="3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0"/>
      <c r="B58" s="4"/>
      <c r="C58" s="4"/>
      <c r="D58" s="31"/>
      <c r="E58" s="4"/>
      <c r="F58" s="4"/>
      <c r="G58" s="4"/>
      <c r="H58" s="3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0"/>
      <c r="B59" s="4"/>
      <c r="C59" s="4"/>
      <c r="D59" s="31"/>
      <c r="E59" s="4"/>
      <c r="F59" s="4"/>
      <c r="G59" s="4"/>
      <c r="H59" s="3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0"/>
      <c r="B60" s="4"/>
      <c r="C60" s="4"/>
      <c r="D60" s="31"/>
      <c r="E60" s="4"/>
      <c r="F60" s="4"/>
      <c r="G60" s="4"/>
      <c r="H60" s="30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0"/>
      <c r="B61" s="4"/>
      <c r="C61" s="4"/>
      <c r="D61" s="31"/>
      <c r="E61" s="4"/>
      <c r="F61" s="4"/>
      <c r="G61" s="4"/>
      <c r="H61" s="30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0"/>
      <c r="B62" s="4"/>
      <c r="C62" s="4"/>
      <c r="D62" s="31"/>
      <c r="E62" s="4"/>
      <c r="F62" s="4"/>
      <c r="G62" s="4"/>
      <c r="H62" s="30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0"/>
      <c r="B63" s="4"/>
      <c r="C63" s="4"/>
      <c r="D63" s="31"/>
      <c r="E63" s="4"/>
      <c r="F63" s="4"/>
      <c r="G63" s="4"/>
      <c r="H63" s="3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0"/>
      <c r="B64" s="4"/>
      <c r="C64" s="4"/>
      <c r="D64" s="31"/>
      <c r="E64" s="4"/>
      <c r="F64" s="4"/>
      <c r="G64" s="4"/>
      <c r="H64" s="3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0"/>
      <c r="B65" s="4"/>
      <c r="C65" s="4"/>
      <c r="D65" s="31"/>
      <c r="E65" s="4"/>
      <c r="F65" s="4"/>
      <c r="G65" s="4"/>
      <c r="H65" s="3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0"/>
      <c r="B66" s="4"/>
      <c r="C66" s="4"/>
      <c r="D66" s="31"/>
      <c r="E66" s="4"/>
      <c r="F66" s="4"/>
      <c r="G66" s="4"/>
      <c r="H66" s="3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0"/>
      <c r="B67" s="4"/>
      <c r="C67" s="4"/>
      <c r="D67" s="31"/>
      <c r="E67" s="4"/>
      <c r="F67" s="4"/>
      <c r="G67" s="4"/>
      <c r="H67" s="30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0"/>
      <c r="B68" s="4"/>
      <c r="C68" s="4"/>
      <c r="D68" s="31"/>
      <c r="E68" s="4"/>
      <c r="F68" s="4"/>
      <c r="G68" s="4"/>
      <c r="H68" s="3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0"/>
      <c r="B69" s="4"/>
      <c r="C69" s="4"/>
      <c r="D69" s="31"/>
      <c r="E69" s="4"/>
      <c r="F69" s="4"/>
      <c r="G69" s="4"/>
      <c r="H69" s="30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0"/>
      <c r="B70" s="4"/>
      <c r="C70" s="4"/>
      <c r="D70" s="31"/>
      <c r="E70" s="4"/>
      <c r="F70" s="4"/>
      <c r="G70" s="4"/>
      <c r="H70" s="3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0"/>
      <c r="B71" s="4"/>
      <c r="C71" s="4"/>
      <c r="D71" s="31"/>
      <c r="E71" s="4"/>
      <c r="F71" s="4"/>
      <c r="G71" s="4"/>
      <c r="H71" s="3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0"/>
      <c r="B72" s="4"/>
      <c r="C72" s="4"/>
      <c r="D72" s="31"/>
      <c r="E72" s="4"/>
      <c r="F72" s="4"/>
      <c r="G72" s="4"/>
      <c r="H72" s="3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0"/>
      <c r="B73" s="4"/>
      <c r="C73" s="4"/>
      <c r="D73" s="31"/>
      <c r="E73" s="4"/>
      <c r="F73" s="4"/>
      <c r="G73" s="4"/>
      <c r="H73" s="30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0"/>
      <c r="B74" s="4"/>
      <c r="C74" s="4"/>
      <c r="D74" s="31"/>
      <c r="E74" s="4"/>
      <c r="F74" s="4"/>
      <c r="G74" s="4"/>
      <c r="H74" s="30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0"/>
      <c r="B75" s="4"/>
      <c r="C75" s="4"/>
      <c r="D75" s="31"/>
      <c r="E75" s="4"/>
      <c r="F75" s="4"/>
      <c r="G75" s="4"/>
      <c r="H75" s="30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0"/>
      <c r="B76" s="4"/>
      <c r="C76" s="4"/>
      <c r="D76" s="31"/>
      <c r="E76" s="4"/>
      <c r="F76" s="4"/>
      <c r="G76" s="4"/>
      <c r="H76" s="30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0"/>
      <c r="B77" s="4"/>
      <c r="C77" s="4"/>
      <c r="D77" s="31"/>
      <c r="E77" s="4"/>
      <c r="F77" s="4"/>
      <c r="G77" s="4"/>
      <c r="H77" s="30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0"/>
      <c r="B78" s="4"/>
      <c r="C78" s="4"/>
      <c r="D78" s="31"/>
      <c r="E78" s="4"/>
      <c r="F78" s="4"/>
      <c r="G78" s="4"/>
      <c r="H78" s="3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0"/>
      <c r="B79" s="4"/>
      <c r="C79" s="4"/>
      <c r="D79" s="31"/>
      <c r="E79" s="4"/>
      <c r="F79" s="4"/>
      <c r="G79" s="4"/>
      <c r="H79" s="30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0"/>
      <c r="B80" s="4"/>
      <c r="C80" s="4"/>
      <c r="D80" s="31"/>
      <c r="E80" s="4"/>
      <c r="F80" s="4"/>
      <c r="G80" s="4"/>
      <c r="H80" s="30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4"/>
      <c r="C81" s="4"/>
      <c r="D81" s="31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4"/>
      <c r="C82" s="4"/>
      <c r="D82" s="31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4"/>
      <c r="C83" s="4"/>
      <c r="D83" s="31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4"/>
      <c r="C84" s="4"/>
      <c r="D84" s="31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4"/>
      <c r="C85" s="4"/>
      <c r="D85" s="31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4"/>
      <c r="C86" s="4"/>
      <c r="D86" s="31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1:L1"/>
    <mergeCell ref="A2:A3"/>
    <mergeCell ref="B2:G2"/>
    <mergeCell ref="H2:H3"/>
    <mergeCell ref="I2:K2"/>
    <mergeCell ref="L2:L3"/>
    <mergeCell ref="A4:L4"/>
    <mergeCell ref="A8:L8"/>
    <mergeCell ref="A9:L9"/>
    <mergeCell ref="A10:A11"/>
    <mergeCell ref="B10:G10"/>
    <mergeCell ref="H10:H11"/>
    <mergeCell ref="I10:K10"/>
    <mergeCell ref="L10:L11"/>
    <mergeCell ref="I30:K30"/>
    <mergeCell ref="L30:L31"/>
    <mergeCell ref="A12:L12"/>
    <mergeCell ref="A23:L23"/>
    <mergeCell ref="A28:L28"/>
    <mergeCell ref="A29:L29"/>
    <mergeCell ref="A30:A31"/>
    <mergeCell ref="B30:G30"/>
    <mergeCell ref="H30:H31"/>
    <mergeCell ref="I43:K43"/>
    <mergeCell ref="L43:L44"/>
    <mergeCell ref="A32:L32"/>
    <mergeCell ref="A37:L37"/>
    <mergeCell ref="A41:L41"/>
    <mergeCell ref="A42:L42"/>
    <mergeCell ref="A43:A44"/>
    <mergeCell ref="B43:G43"/>
    <mergeCell ref="H43:H44"/>
    <mergeCell ref="A45:L45"/>
  </mergeCells>
  <printOptions/>
  <pageMargins bottom="0.75" footer="0.0" header="0.0" left="0.7" right="0.7" top="0.75"/>
  <pageSetup orientation="landscape"/>
  <drawing r:id="rId1"/>
</worksheet>
</file>