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nfo\Sport\Caravan\Сезон 2024\"/>
    </mc:Choice>
  </mc:AlternateContent>
  <bookViews>
    <workbookView xWindow="0" yWindow="0" windowWidth="28800" windowHeight="14100"/>
  </bookViews>
  <sheets>
    <sheet name="Январь" sheetId="1" r:id="rId1"/>
    <sheet name="Февраль" sheetId="2" r:id="rId2"/>
    <sheet name="Март" sheetId="3" r:id="rId3"/>
    <sheet name="Апрель" sheetId="4" r:id="rId4"/>
    <sheet name="Май" sheetId="5" r:id="rId5"/>
  </sheets>
  <calcPr calcId="162913"/>
</workbook>
</file>

<file path=xl/calcChain.xml><?xml version="1.0" encoding="utf-8"?>
<calcChain xmlns="http://schemas.openxmlformats.org/spreadsheetml/2006/main">
  <c r="K85" i="5" l="1"/>
  <c r="K84" i="5"/>
  <c r="K83" i="5"/>
  <c r="K82" i="5"/>
  <c r="J83" i="5"/>
  <c r="J84" i="5"/>
  <c r="J85" i="5"/>
  <c r="E82" i="5"/>
  <c r="E83" i="5"/>
  <c r="E86" i="5"/>
  <c r="E84" i="5"/>
  <c r="E85" i="5"/>
  <c r="K80" i="5"/>
  <c r="K79" i="5"/>
  <c r="K78" i="5"/>
  <c r="K77" i="5"/>
  <c r="K76" i="5"/>
  <c r="K75" i="5"/>
  <c r="J76" i="5"/>
  <c r="J77" i="5"/>
  <c r="J78" i="5"/>
  <c r="J79" i="5"/>
  <c r="J80" i="5"/>
  <c r="E78" i="5"/>
  <c r="E80" i="5"/>
  <c r="E75" i="5"/>
  <c r="E79" i="5"/>
  <c r="E77" i="5"/>
  <c r="E76" i="5"/>
  <c r="K69" i="5"/>
  <c r="K68" i="5"/>
  <c r="K67" i="5"/>
  <c r="K66" i="5"/>
  <c r="K65" i="5"/>
  <c r="K64" i="5"/>
  <c r="K63" i="5"/>
  <c r="J64" i="5"/>
  <c r="J65" i="5"/>
  <c r="J66" i="5"/>
  <c r="J67" i="5"/>
  <c r="J68" i="5"/>
  <c r="J69" i="5"/>
  <c r="E68" i="5"/>
  <c r="E69" i="5"/>
  <c r="E63" i="5"/>
  <c r="E67" i="5"/>
  <c r="E66" i="5"/>
  <c r="E64" i="5"/>
  <c r="E65" i="5"/>
  <c r="J59" i="5"/>
  <c r="K59" i="5"/>
  <c r="E59" i="5"/>
  <c r="E61" i="5"/>
  <c r="E60" i="5"/>
  <c r="K49" i="5"/>
  <c r="K48" i="5"/>
  <c r="K47" i="5"/>
  <c r="K46" i="5"/>
  <c r="K45" i="5"/>
  <c r="K44" i="5"/>
  <c r="K43" i="5"/>
  <c r="K42" i="5"/>
  <c r="K41" i="5"/>
  <c r="E44" i="5"/>
  <c r="E45" i="5"/>
  <c r="E53" i="5"/>
  <c r="E52" i="5"/>
  <c r="E42" i="5"/>
  <c r="E51" i="5"/>
  <c r="E49" i="5"/>
  <c r="E50" i="5"/>
  <c r="E48" i="5"/>
  <c r="E46" i="5"/>
  <c r="E43" i="5"/>
  <c r="E41" i="5"/>
  <c r="E47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21" i="5"/>
  <c r="E29" i="5"/>
  <c r="E28" i="5"/>
  <c r="E24" i="5"/>
  <c r="E33" i="5"/>
  <c r="E30" i="5"/>
  <c r="E27" i="5"/>
  <c r="E31" i="5"/>
  <c r="E32" i="5"/>
  <c r="E21" i="5"/>
  <c r="E34" i="5"/>
  <c r="E25" i="5"/>
  <c r="E23" i="5"/>
  <c r="E38" i="5"/>
  <c r="E36" i="5"/>
  <c r="E26" i="5"/>
  <c r="E22" i="5"/>
  <c r="E37" i="5"/>
  <c r="E39" i="5"/>
  <c r="E35" i="5"/>
  <c r="J8" i="5"/>
  <c r="J10" i="5"/>
  <c r="J5" i="5"/>
  <c r="J12" i="5"/>
  <c r="J9" i="5"/>
  <c r="J11" i="5"/>
  <c r="J7" i="5"/>
  <c r="J13" i="5"/>
  <c r="J14" i="5"/>
  <c r="K8" i="5"/>
  <c r="K10" i="5"/>
  <c r="K5" i="5"/>
  <c r="K12" i="5"/>
  <c r="K9" i="5"/>
  <c r="K11" i="5"/>
  <c r="K7" i="5"/>
  <c r="K13" i="5"/>
  <c r="K14" i="5"/>
  <c r="E8" i="5"/>
  <c r="E15" i="5"/>
  <c r="E10" i="5"/>
  <c r="E5" i="5"/>
  <c r="E12" i="5"/>
  <c r="E9" i="5"/>
  <c r="E11" i="5"/>
  <c r="E7" i="5"/>
  <c r="E13" i="5"/>
  <c r="E14" i="5"/>
  <c r="E6" i="5"/>
  <c r="K6" i="5"/>
  <c r="J82" i="5"/>
  <c r="J75" i="5"/>
  <c r="J63" i="5"/>
  <c r="J44" i="5"/>
  <c r="J45" i="5"/>
  <c r="J42" i="5"/>
  <c r="J49" i="5"/>
  <c r="J48" i="5"/>
  <c r="J46" i="5"/>
  <c r="J43" i="5"/>
  <c r="J41" i="5"/>
  <c r="J47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6" i="5"/>
  <c r="E70" i="3" l="1"/>
  <c r="K80" i="3" l="1"/>
  <c r="K79" i="3"/>
  <c r="K78" i="3"/>
  <c r="K100" i="4"/>
  <c r="K99" i="4"/>
  <c r="K98" i="4"/>
  <c r="K97" i="4"/>
  <c r="J98" i="4"/>
  <c r="J99" i="4"/>
  <c r="J100" i="4"/>
  <c r="E100" i="4"/>
  <c r="E99" i="4"/>
  <c r="E97" i="4"/>
  <c r="E98" i="4"/>
  <c r="J94" i="4"/>
  <c r="J95" i="4"/>
  <c r="J93" i="4"/>
  <c r="K94" i="4"/>
  <c r="K95" i="4"/>
  <c r="K93" i="4"/>
  <c r="E95" i="4"/>
  <c r="E94" i="4"/>
  <c r="E93" i="4"/>
  <c r="J83" i="4"/>
  <c r="J84" i="4"/>
  <c r="E84" i="4"/>
  <c r="E85" i="4"/>
  <c r="E87" i="4"/>
  <c r="E86" i="4"/>
  <c r="E82" i="4"/>
  <c r="E83" i="4"/>
  <c r="E80" i="4"/>
  <c r="E79" i="4"/>
  <c r="E78" i="4"/>
  <c r="E77" i="4"/>
  <c r="E76" i="4"/>
  <c r="E75" i="4"/>
  <c r="E74" i="4"/>
  <c r="E73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18" i="4"/>
  <c r="E17" i="4"/>
  <c r="E16" i="4"/>
  <c r="E6" i="4"/>
  <c r="E7" i="4"/>
  <c r="E8" i="4"/>
  <c r="E9" i="4"/>
  <c r="E10" i="4"/>
  <c r="E11" i="4"/>
  <c r="E12" i="4"/>
  <c r="E13" i="4"/>
  <c r="E14" i="4"/>
  <c r="E5" i="4"/>
  <c r="J74" i="4"/>
  <c r="J75" i="4"/>
  <c r="J76" i="4"/>
  <c r="J77" i="4"/>
  <c r="J78" i="4"/>
  <c r="J79" i="4"/>
  <c r="J80" i="4"/>
  <c r="K74" i="4"/>
  <c r="K75" i="4"/>
  <c r="K76" i="4"/>
  <c r="K77" i="4"/>
  <c r="K78" i="4"/>
  <c r="K79" i="4"/>
  <c r="K80" i="4"/>
  <c r="K73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49" i="4"/>
  <c r="K60" i="4"/>
  <c r="K56" i="4"/>
  <c r="K59" i="4"/>
  <c r="K53" i="4"/>
  <c r="K62" i="4"/>
  <c r="K51" i="4"/>
  <c r="K50" i="4"/>
  <c r="K57" i="4"/>
  <c r="K54" i="4"/>
  <c r="K55" i="4"/>
  <c r="K52" i="4"/>
  <c r="K49" i="4"/>
  <c r="K58" i="4"/>
  <c r="K63" i="4"/>
  <c r="K61" i="4"/>
  <c r="K25" i="4"/>
  <c r="K24" i="4"/>
  <c r="K38" i="4"/>
  <c r="K40" i="4"/>
  <c r="K41" i="4"/>
  <c r="K32" i="4"/>
  <c r="K43" i="4"/>
  <c r="K31" i="4"/>
  <c r="K30" i="4"/>
  <c r="K42" i="4"/>
  <c r="K26" i="4"/>
  <c r="K34" i="4"/>
  <c r="K28" i="4"/>
  <c r="K44" i="4"/>
  <c r="K39" i="4"/>
  <c r="K33" i="4"/>
  <c r="K35" i="4"/>
  <c r="K36" i="4"/>
  <c r="K37" i="4"/>
  <c r="K27" i="4"/>
  <c r="K29" i="4"/>
  <c r="J25" i="4"/>
  <c r="J24" i="4"/>
  <c r="J38" i="4"/>
  <c r="J40" i="4"/>
  <c r="J41" i="4"/>
  <c r="J32" i="4"/>
  <c r="J43" i="4"/>
  <c r="J31" i="4"/>
  <c r="J30" i="4"/>
  <c r="J42" i="4"/>
  <c r="J26" i="4"/>
  <c r="J34" i="4"/>
  <c r="J28" i="4"/>
  <c r="J44" i="4"/>
  <c r="J39" i="4"/>
  <c r="J33" i="4"/>
  <c r="J35" i="4"/>
  <c r="J36" i="4"/>
  <c r="J37" i="4"/>
  <c r="J27" i="4"/>
  <c r="J17" i="4"/>
  <c r="J16" i="4"/>
  <c r="K17" i="4"/>
  <c r="K16" i="4"/>
  <c r="K7" i="4"/>
  <c r="K6" i="4"/>
  <c r="K10" i="4"/>
  <c r="K9" i="4"/>
  <c r="K5" i="4"/>
  <c r="K8" i="4"/>
  <c r="J7" i="4"/>
  <c r="J6" i="4"/>
  <c r="J10" i="4"/>
  <c r="J9" i="4"/>
  <c r="J5" i="4"/>
  <c r="J97" i="4"/>
  <c r="K84" i="4"/>
  <c r="K83" i="4"/>
  <c r="K82" i="4"/>
  <c r="J82" i="4"/>
  <c r="J73" i="4"/>
  <c r="J29" i="4"/>
  <c r="J8" i="4"/>
  <c r="K76" i="3" l="1"/>
  <c r="E78" i="3"/>
  <c r="E80" i="3"/>
  <c r="E79" i="3"/>
  <c r="J80" i="3"/>
  <c r="E76" i="3"/>
  <c r="K68" i="3"/>
  <c r="K67" i="3"/>
  <c r="K66" i="3"/>
  <c r="K65" i="3"/>
  <c r="E65" i="3"/>
  <c r="E68" i="3"/>
  <c r="E67" i="3"/>
  <c r="E66" i="3"/>
  <c r="E69" i="3"/>
  <c r="E36" i="3"/>
  <c r="E35" i="3"/>
  <c r="K55" i="3"/>
  <c r="K58" i="3"/>
  <c r="K53" i="3"/>
  <c r="K57" i="3"/>
  <c r="K56" i="3"/>
  <c r="K54" i="3"/>
  <c r="E54" i="3"/>
  <c r="E56" i="3"/>
  <c r="E57" i="3"/>
  <c r="E63" i="3"/>
  <c r="E53" i="3"/>
  <c r="E60" i="3"/>
  <c r="E58" i="3"/>
  <c r="E59" i="3"/>
  <c r="E62" i="3"/>
  <c r="E55" i="3"/>
  <c r="E61" i="3"/>
  <c r="E46" i="3"/>
  <c r="K43" i="3"/>
  <c r="K44" i="3"/>
  <c r="K45" i="3"/>
  <c r="K46" i="3"/>
  <c r="K47" i="3"/>
  <c r="E44" i="3"/>
  <c r="E43" i="3"/>
  <c r="E45" i="3"/>
  <c r="E47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20" i="3"/>
  <c r="K20" i="3"/>
  <c r="E32" i="3"/>
  <c r="E27" i="3"/>
  <c r="E22" i="3"/>
  <c r="E21" i="3"/>
  <c r="E33" i="3"/>
  <c r="E41" i="3"/>
  <c r="E26" i="3"/>
  <c r="E28" i="3"/>
  <c r="E31" i="3"/>
  <c r="E34" i="3"/>
  <c r="E20" i="3"/>
  <c r="E37" i="3"/>
  <c r="E40" i="3"/>
  <c r="E30" i="3"/>
  <c r="E29" i="3"/>
  <c r="E39" i="3"/>
  <c r="E25" i="3"/>
  <c r="E24" i="3"/>
  <c r="E23" i="3"/>
  <c r="E38" i="3"/>
  <c r="E14" i="3"/>
  <c r="J6" i="3"/>
  <c r="J7" i="3"/>
  <c r="J8" i="3"/>
  <c r="J9" i="3"/>
  <c r="J10" i="3"/>
  <c r="J5" i="3"/>
  <c r="K10" i="3"/>
  <c r="K9" i="3"/>
  <c r="K7" i="3"/>
  <c r="K6" i="3"/>
  <c r="K8" i="3"/>
  <c r="K5" i="3"/>
  <c r="E10" i="3"/>
  <c r="E9" i="3"/>
  <c r="E7" i="3"/>
  <c r="E6" i="3"/>
  <c r="E12" i="3"/>
  <c r="E8" i="3"/>
  <c r="E5" i="3"/>
  <c r="E11" i="3"/>
  <c r="J79" i="3"/>
  <c r="J78" i="3"/>
  <c r="J76" i="3"/>
  <c r="J65" i="3"/>
  <c r="J68" i="3"/>
  <c r="J67" i="3"/>
  <c r="J66" i="3"/>
  <c r="J54" i="3"/>
  <c r="J56" i="3"/>
  <c r="J57" i="3"/>
  <c r="J53" i="3"/>
  <c r="J58" i="3"/>
  <c r="J55" i="3"/>
  <c r="J47" i="3"/>
  <c r="J46" i="3"/>
  <c r="J45" i="3"/>
  <c r="J44" i="3"/>
  <c r="J43" i="3"/>
  <c r="K14" i="3"/>
  <c r="J14" i="3"/>
  <c r="E97" i="1" l="1"/>
  <c r="E96" i="1"/>
  <c r="E95" i="1"/>
  <c r="E93" i="1"/>
  <c r="E92" i="1"/>
  <c r="E91" i="1"/>
  <c r="E90" i="1"/>
  <c r="E89" i="1"/>
  <c r="E88" i="1"/>
  <c r="E87" i="1"/>
  <c r="E86" i="1"/>
  <c r="E69" i="1"/>
  <c r="E68" i="1"/>
  <c r="E80" i="1"/>
  <c r="E79" i="1"/>
  <c r="E78" i="1"/>
  <c r="E77" i="1"/>
  <c r="E76" i="1"/>
  <c r="E75" i="1"/>
  <c r="E74" i="1"/>
  <c r="E73" i="1"/>
  <c r="E72" i="1"/>
  <c r="E71" i="1"/>
  <c r="E67" i="1"/>
  <c r="E66" i="1"/>
  <c r="E65" i="1"/>
  <c r="E64" i="1"/>
  <c r="E63" i="1"/>
  <c r="E62" i="1"/>
  <c r="E61" i="1"/>
  <c r="E60" i="1"/>
  <c r="E59" i="1"/>
  <c r="E58" i="1"/>
  <c r="E57" i="1"/>
  <c r="E51" i="1"/>
  <c r="E50" i="1"/>
  <c r="E49" i="1"/>
  <c r="E48" i="1"/>
  <c r="E47" i="1"/>
  <c r="E46" i="1"/>
  <c r="E45" i="1"/>
  <c r="E44" i="1"/>
  <c r="E43" i="1"/>
  <c r="E42" i="1"/>
  <c r="E41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16" i="1"/>
  <c r="E15" i="1"/>
  <c r="E14" i="1"/>
  <c r="E13" i="1"/>
  <c r="E11" i="1"/>
  <c r="E10" i="1"/>
  <c r="E9" i="1"/>
  <c r="E8" i="1"/>
  <c r="E7" i="1"/>
  <c r="E6" i="1"/>
  <c r="E5" i="1"/>
  <c r="K102" i="2"/>
  <c r="K101" i="2"/>
  <c r="K99" i="2"/>
  <c r="K98" i="2"/>
  <c r="J102" i="2"/>
  <c r="J99" i="2"/>
  <c r="J98" i="2"/>
  <c r="J101" i="2"/>
  <c r="E101" i="2"/>
  <c r="E102" i="2"/>
  <c r="E98" i="2"/>
  <c r="E99" i="2"/>
  <c r="K87" i="2"/>
  <c r="K91" i="2"/>
  <c r="K90" i="2"/>
  <c r="K89" i="2"/>
  <c r="K88" i="2"/>
  <c r="K86" i="2"/>
  <c r="K85" i="2"/>
  <c r="K84" i="2"/>
  <c r="J85" i="2"/>
  <c r="J86" i="2"/>
  <c r="J87" i="2"/>
  <c r="J88" i="2"/>
  <c r="J89" i="2"/>
  <c r="J90" i="2"/>
  <c r="J91" i="2"/>
  <c r="J84" i="2"/>
  <c r="K70" i="2"/>
  <c r="K71" i="2"/>
  <c r="K72" i="2"/>
  <c r="K73" i="2"/>
  <c r="K74" i="2"/>
  <c r="K75" i="2"/>
  <c r="K76" i="2"/>
  <c r="K77" i="2"/>
  <c r="K78" i="2"/>
  <c r="K79" i="2"/>
  <c r="K80" i="2"/>
  <c r="K69" i="2"/>
  <c r="J70" i="2"/>
  <c r="J71" i="2"/>
  <c r="J72" i="2"/>
  <c r="J73" i="2"/>
  <c r="J74" i="2"/>
  <c r="J75" i="2"/>
  <c r="J76" i="2"/>
  <c r="J77" i="2"/>
  <c r="J78" i="2"/>
  <c r="J79" i="2"/>
  <c r="J80" i="2"/>
  <c r="J69" i="2"/>
  <c r="E71" i="2"/>
  <c r="E86" i="2"/>
  <c r="E78" i="2"/>
  <c r="E90" i="2"/>
  <c r="E72" i="2"/>
  <c r="E76" i="2"/>
  <c r="E70" i="2"/>
  <c r="E91" i="2"/>
  <c r="E75" i="2"/>
  <c r="E80" i="2"/>
  <c r="E82" i="2"/>
  <c r="E73" i="2"/>
  <c r="E88" i="2"/>
  <c r="E69" i="2"/>
  <c r="E85" i="2"/>
  <c r="E74" i="2"/>
  <c r="E77" i="2"/>
  <c r="E89" i="2"/>
  <c r="E84" i="2"/>
  <c r="E87" i="2"/>
  <c r="E92" i="2"/>
  <c r="E81" i="2"/>
  <c r="E79" i="2"/>
  <c r="K52" i="2"/>
  <c r="K53" i="2"/>
  <c r="K54" i="2"/>
  <c r="K55" i="2"/>
  <c r="K56" i="2"/>
  <c r="K57" i="2"/>
  <c r="K58" i="2"/>
  <c r="K59" i="2"/>
  <c r="K60" i="2"/>
  <c r="K61" i="2"/>
  <c r="K62" i="2"/>
  <c r="K63" i="2"/>
  <c r="K51" i="2"/>
  <c r="J52" i="2"/>
  <c r="J53" i="2"/>
  <c r="J54" i="2"/>
  <c r="J55" i="2"/>
  <c r="J56" i="2"/>
  <c r="J57" i="2"/>
  <c r="J58" i="2"/>
  <c r="J59" i="2"/>
  <c r="J60" i="2"/>
  <c r="J61" i="2"/>
  <c r="J62" i="2"/>
  <c r="J63" i="2"/>
  <c r="J51" i="2"/>
  <c r="K27" i="2" l="1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26" i="2"/>
  <c r="E47" i="2"/>
  <c r="E35" i="2"/>
  <c r="J43" i="2"/>
  <c r="J37" i="2"/>
  <c r="J27" i="2"/>
  <c r="J41" i="2"/>
  <c r="J36" i="2"/>
  <c r="E37" i="2"/>
  <c r="E63" i="2"/>
  <c r="E30" i="2"/>
  <c r="E46" i="2"/>
  <c r="E43" i="2"/>
  <c r="E59" i="2"/>
  <c r="E44" i="2"/>
  <c r="E26" i="2"/>
  <c r="E34" i="2"/>
  <c r="E38" i="2"/>
  <c r="E54" i="2"/>
  <c r="E53" i="2"/>
  <c r="E62" i="2"/>
  <c r="E27" i="2"/>
  <c r="E52" i="2"/>
  <c r="E48" i="2"/>
  <c r="E33" i="2"/>
  <c r="E32" i="2"/>
  <c r="E45" i="2"/>
  <c r="E42" i="2"/>
  <c r="E49" i="2"/>
  <c r="E58" i="2"/>
  <c r="E56" i="2"/>
  <c r="E41" i="2"/>
  <c r="E51" i="2"/>
  <c r="E60" i="2"/>
  <c r="E40" i="2"/>
  <c r="E39" i="2"/>
  <c r="E36" i="2"/>
  <c r="E57" i="2"/>
  <c r="E28" i="2"/>
  <c r="E61" i="2"/>
  <c r="E29" i="2"/>
  <c r="E31" i="2"/>
  <c r="E55" i="2"/>
  <c r="E20" i="2"/>
  <c r="E19" i="2"/>
  <c r="K20" i="2"/>
  <c r="K19" i="2"/>
  <c r="J20" i="2"/>
  <c r="K6" i="2"/>
  <c r="K7" i="2"/>
  <c r="K8" i="2"/>
  <c r="K9" i="2"/>
  <c r="K10" i="2"/>
  <c r="K11" i="2"/>
  <c r="K12" i="2"/>
  <c r="K13" i="2"/>
  <c r="K14" i="2"/>
  <c r="K15" i="2"/>
  <c r="J11" i="2"/>
  <c r="J12" i="2"/>
  <c r="J10" i="2"/>
  <c r="J6" i="2"/>
  <c r="J7" i="2"/>
  <c r="J8" i="2"/>
  <c r="J9" i="2"/>
  <c r="J13" i="2"/>
  <c r="J14" i="2"/>
  <c r="J15" i="2"/>
  <c r="J5" i="2"/>
  <c r="E17" i="2"/>
  <c r="E16" i="2"/>
  <c r="K5" i="2"/>
  <c r="E14" i="2"/>
  <c r="E8" i="2"/>
  <c r="E10" i="2"/>
  <c r="E9" i="2"/>
  <c r="E6" i="2"/>
  <c r="E15" i="2"/>
  <c r="E7" i="2"/>
  <c r="E12" i="2"/>
  <c r="E5" i="2"/>
  <c r="E13" i="2"/>
  <c r="E11" i="2"/>
  <c r="K96" i="1"/>
  <c r="K97" i="1"/>
  <c r="K95" i="1"/>
  <c r="J96" i="1"/>
  <c r="J97" i="1"/>
  <c r="J95" i="1"/>
  <c r="K87" i="1"/>
  <c r="K88" i="1"/>
  <c r="K89" i="1"/>
  <c r="K90" i="1"/>
  <c r="K91" i="1"/>
  <c r="K92" i="1"/>
  <c r="K93" i="1"/>
  <c r="K86" i="1"/>
  <c r="J87" i="1"/>
  <c r="J88" i="1"/>
  <c r="J89" i="1"/>
  <c r="J90" i="1"/>
  <c r="J91" i="1"/>
  <c r="J92" i="1"/>
  <c r="J93" i="1"/>
  <c r="J86" i="1"/>
  <c r="K72" i="1"/>
  <c r="K73" i="1"/>
  <c r="K74" i="1"/>
  <c r="K75" i="1"/>
  <c r="K76" i="1"/>
  <c r="K77" i="1"/>
  <c r="K78" i="1"/>
  <c r="K79" i="1"/>
  <c r="K80" i="1"/>
  <c r="K71" i="1"/>
  <c r="J72" i="1"/>
  <c r="J73" i="1"/>
  <c r="J74" i="1"/>
  <c r="J75" i="1"/>
  <c r="J76" i="1"/>
  <c r="J77" i="1"/>
  <c r="J78" i="1"/>
  <c r="J79" i="1"/>
  <c r="J80" i="1"/>
  <c r="J71" i="1"/>
  <c r="K58" i="1"/>
  <c r="K59" i="1"/>
  <c r="K60" i="1"/>
  <c r="K61" i="1"/>
  <c r="K62" i="1"/>
  <c r="K63" i="1"/>
  <c r="K64" i="1"/>
  <c r="K65" i="1"/>
  <c r="K66" i="1"/>
  <c r="K67" i="1"/>
  <c r="K57" i="1"/>
  <c r="J58" i="1"/>
  <c r="J59" i="1"/>
  <c r="J60" i="1"/>
  <c r="J61" i="1"/>
  <c r="J62" i="1"/>
  <c r="J63" i="1"/>
  <c r="J64" i="1"/>
  <c r="J65" i="1"/>
  <c r="J66" i="1"/>
  <c r="J67" i="1"/>
  <c r="J57" i="1"/>
  <c r="K42" i="1"/>
  <c r="K43" i="1"/>
  <c r="K44" i="1"/>
  <c r="K45" i="1"/>
  <c r="K46" i="1"/>
  <c r="K47" i="1"/>
  <c r="K48" i="1"/>
  <c r="K49" i="1"/>
  <c r="K50" i="1"/>
  <c r="K41" i="1"/>
  <c r="J42" i="1"/>
  <c r="J43" i="1"/>
  <c r="J44" i="1"/>
  <c r="J45" i="1"/>
  <c r="J46" i="1"/>
  <c r="J47" i="1"/>
  <c r="J48" i="1"/>
  <c r="J49" i="1"/>
  <c r="J50" i="1"/>
  <c r="J41" i="1"/>
  <c r="K23" i="1"/>
  <c r="K24" i="1"/>
  <c r="K25" i="1"/>
  <c r="K26" i="1"/>
  <c r="K27" i="1"/>
  <c r="K28" i="1"/>
  <c r="K29" i="1"/>
  <c r="K30" i="1"/>
  <c r="K31" i="1"/>
  <c r="K32" i="1"/>
  <c r="K33" i="1"/>
  <c r="K34" i="1"/>
  <c r="K22" i="1"/>
  <c r="J23" i="1"/>
  <c r="J24" i="1"/>
  <c r="J25" i="1"/>
  <c r="J26" i="1"/>
  <c r="J27" i="1"/>
  <c r="J28" i="1"/>
  <c r="J29" i="1"/>
  <c r="J30" i="1"/>
  <c r="J31" i="1"/>
  <c r="J32" i="1"/>
  <c r="J33" i="1"/>
  <c r="J34" i="1"/>
  <c r="J22" i="1"/>
  <c r="K14" i="1"/>
  <c r="K15" i="1"/>
  <c r="K13" i="1"/>
  <c r="K6" i="1"/>
  <c r="K7" i="1"/>
  <c r="K8" i="1"/>
  <c r="K9" i="1"/>
  <c r="K10" i="1"/>
  <c r="K5" i="1"/>
  <c r="J14" i="1"/>
  <c r="J15" i="1"/>
  <c r="J13" i="1"/>
  <c r="J6" i="1"/>
  <c r="J7" i="1"/>
  <c r="J8" i="1"/>
  <c r="J9" i="1"/>
  <c r="J10" i="1"/>
  <c r="J5" i="1"/>
  <c r="J39" i="2" l="1"/>
  <c r="J42" i="2"/>
  <c r="J30" i="2"/>
  <c r="J31" i="2"/>
  <c r="J29" i="2"/>
  <c r="J34" i="2"/>
  <c r="J28" i="2"/>
  <c r="J44" i="2"/>
  <c r="J35" i="2"/>
  <c r="J33" i="2"/>
  <c r="J40" i="2"/>
  <c r="J32" i="2"/>
  <c r="J26" i="2"/>
  <c r="J38" i="2"/>
  <c r="J45" i="2"/>
  <c r="J19" i="2"/>
</calcChain>
</file>

<file path=xl/sharedStrings.xml><?xml version="1.0" encoding="utf-8"?>
<sst xmlns="http://schemas.openxmlformats.org/spreadsheetml/2006/main" count="1900" uniqueCount="426">
  <si>
    <t>Место</t>
  </si>
  <si>
    <t>Участник</t>
  </si>
  <si>
    <t>№</t>
  </si>
  <si>
    <t>Result</t>
  </si>
  <si>
    <t>Комментарий</t>
  </si>
  <si>
    <t>Фамилия</t>
  </si>
  <si>
    <t>Имя</t>
  </si>
  <si>
    <t>Дата/Рожд</t>
  </si>
  <si>
    <t>Лет</t>
  </si>
  <si>
    <t>Категория</t>
  </si>
  <si>
    <t>Регион</t>
  </si>
  <si>
    <t>Time</t>
  </si>
  <si>
    <t>Split</t>
  </si>
  <si>
    <t>Pace</t>
  </si>
  <si>
    <t>МУЖЧИНЫ</t>
  </si>
  <si>
    <t>Шелухин</t>
  </si>
  <si>
    <t>Павел</t>
  </si>
  <si>
    <t>М35-39</t>
  </si>
  <si>
    <t>GOLD</t>
  </si>
  <si>
    <t>Стружкин</t>
  </si>
  <si>
    <t>Александр</t>
  </si>
  <si>
    <t>Московская обл.</t>
  </si>
  <si>
    <t>SILVER</t>
  </si>
  <si>
    <t>Афанасенков</t>
  </si>
  <si>
    <t>Михаил</t>
  </si>
  <si>
    <t>М55-59</t>
  </si>
  <si>
    <t>BRONZE</t>
  </si>
  <si>
    <t>Брайцев</t>
  </si>
  <si>
    <t>Андрей</t>
  </si>
  <si>
    <t>М45-49</t>
  </si>
  <si>
    <t>Мозолев</t>
  </si>
  <si>
    <t>Станислав</t>
  </si>
  <si>
    <t>Савушкин</t>
  </si>
  <si>
    <t>Кондратов</t>
  </si>
  <si>
    <t>Олег</t>
  </si>
  <si>
    <t>М40-44</t>
  </si>
  <si>
    <t>ЖЕНЩИНЫ</t>
  </si>
  <si>
    <t>Журавская</t>
  </si>
  <si>
    <t>Светлана</t>
  </si>
  <si>
    <t>Ж45-49</t>
  </si>
  <si>
    <t>Пономарева</t>
  </si>
  <si>
    <t>Мария</t>
  </si>
  <si>
    <t>Ж40-44</t>
  </si>
  <si>
    <t>Горина</t>
  </si>
  <si>
    <t>Омская обл.</t>
  </si>
  <si>
    <t>Конова</t>
  </si>
  <si>
    <t>Евгения</t>
  </si>
  <si>
    <t>DNS</t>
  </si>
  <si>
    <t>Терентьев</t>
  </si>
  <si>
    <t>М18-34</t>
  </si>
  <si>
    <t>Фокин</t>
  </si>
  <si>
    <t>Владимир</t>
  </si>
  <si>
    <t>Кудрявцев</t>
  </si>
  <si>
    <t>Евгений</t>
  </si>
  <si>
    <t>Есипов</t>
  </si>
  <si>
    <t>Никита</t>
  </si>
  <si>
    <t>Деменков</t>
  </si>
  <si>
    <t>Сергей</t>
  </si>
  <si>
    <t>Федоренков</t>
  </si>
  <si>
    <t>Виктор</t>
  </si>
  <si>
    <t>Клубничкин</t>
  </si>
  <si>
    <t>Лерман</t>
  </si>
  <si>
    <t>Филипп</t>
  </si>
  <si>
    <t>Кадука</t>
  </si>
  <si>
    <t>Антон</t>
  </si>
  <si>
    <t>Серафимов</t>
  </si>
  <si>
    <t>Николай</t>
  </si>
  <si>
    <t>Вуколов</t>
  </si>
  <si>
    <t>Егор</t>
  </si>
  <si>
    <t>Артем</t>
  </si>
  <si>
    <t>Мартыненко</t>
  </si>
  <si>
    <t>Дубенчак</t>
  </si>
  <si>
    <t>Анатолий</t>
  </si>
  <si>
    <t>Косач</t>
  </si>
  <si>
    <t>Даниил</t>
  </si>
  <si>
    <t>Мяздрикова</t>
  </si>
  <si>
    <t>Ольга</t>
  </si>
  <si>
    <t>Ж35-39</t>
  </si>
  <si>
    <t>Троицкий</t>
  </si>
  <si>
    <t>Щербинина</t>
  </si>
  <si>
    <t>Вера</t>
  </si>
  <si>
    <t>Афонькина</t>
  </si>
  <si>
    <t>Буянова</t>
  </si>
  <si>
    <t>Юлия</t>
  </si>
  <si>
    <t>Соколова</t>
  </si>
  <si>
    <t>Анна</t>
  </si>
  <si>
    <t>Шелухина</t>
  </si>
  <si>
    <t>Наталия</t>
  </si>
  <si>
    <t>Москвитина</t>
  </si>
  <si>
    <t>Ж18-34</t>
  </si>
  <si>
    <t>Токмакова</t>
  </si>
  <si>
    <t>Ирина</t>
  </si>
  <si>
    <t>Шарафутдинова</t>
  </si>
  <si>
    <t>Анастасия</t>
  </si>
  <si>
    <t>Сенотова</t>
  </si>
  <si>
    <t>Рудометова</t>
  </si>
  <si>
    <t>Кокшина</t>
  </si>
  <si>
    <t>Виктория</t>
  </si>
  <si>
    <t>Тюряхин</t>
  </si>
  <si>
    <t>Коротеев</t>
  </si>
  <si>
    <t>Роман</t>
  </si>
  <si>
    <t>Крючков</t>
  </si>
  <si>
    <t>Маслов</t>
  </si>
  <si>
    <t>Алексей</t>
  </si>
  <si>
    <t>Чирков</t>
  </si>
  <si>
    <t>Илья</t>
  </si>
  <si>
    <t>М50-54</t>
  </si>
  <si>
    <t>Зайцев</t>
  </si>
  <si>
    <t>Максим</t>
  </si>
  <si>
    <t>Осташек</t>
  </si>
  <si>
    <t>Васильев</t>
  </si>
  <si>
    <t>Владислав</t>
  </si>
  <si>
    <t>Припутин</t>
  </si>
  <si>
    <t>Соцков</t>
  </si>
  <si>
    <t>Абрамович</t>
  </si>
  <si>
    <t>Игорь</t>
  </si>
  <si>
    <t>Сафронов</t>
  </si>
  <si>
    <t>Перезва</t>
  </si>
  <si>
    <t>Афонина</t>
  </si>
  <si>
    <t>Татьяна</t>
  </si>
  <si>
    <t>Лейднер</t>
  </si>
  <si>
    <t>Липецкая обл.</t>
  </si>
  <si>
    <t>Михайлова</t>
  </si>
  <si>
    <t>Белла</t>
  </si>
  <si>
    <t>Мила</t>
  </si>
  <si>
    <t>Волянская</t>
  </si>
  <si>
    <t>Надежда</t>
  </si>
  <si>
    <t>Козлова</t>
  </si>
  <si>
    <t>Инга</t>
  </si>
  <si>
    <t>Баландина</t>
  </si>
  <si>
    <t>Лидия</t>
  </si>
  <si>
    <t>Панкратова</t>
  </si>
  <si>
    <t>Екатерина</t>
  </si>
  <si>
    <t>Инна</t>
  </si>
  <si>
    <t>МАЛЬЧИКИ / ЮНОШИ</t>
  </si>
  <si>
    <t>Горин</t>
  </si>
  <si>
    <t>Демид</t>
  </si>
  <si>
    <t>Судгаймер</t>
  </si>
  <si>
    <t>Оскар</t>
  </si>
  <si>
    <t>М10-13</t>
  </si>
  <si>
    <t>Тимофей</t>
  </si>
  <si>
    <t>М6-9</t>
  </si>
  <si>
    <t>Семен</t>
  </si>
  <si>
    <t>Дмитрий</t>
  </si>
  <si>
    <t>Афонин</t>
  </si>
  <si>
    <t>Ярослав</t>
  </si>
  <si>
    <t>ДЕВОЧКИ / ДЕВУШКИ</t>
  </si>
  <si>
    <t>Лилия</t>
  </si>
  <si>
    <t>Ж6-9</t>
  </si>
  <si>
    <t>Елена</t>
  </si>
  <si>
    <t>Федоренкова</t>
  </si>
  <si>
    <t>Милана</t>
  </si>
  <si>
    <t>в/к</t>
  </si>
  <si>
    <t>Кузин</t>
  </si>
  <si>
    <t>Кузнецов</t>
  </si>
  <si>
    <t>Кулаков</t>
  </si>
  <si>
    <t>Кирилл</t>
  </si>
  <si>
    <t>Листопадов</t>
  </si>
  <si>
    <t>Нигматулин</t>
  </si>
  <si>
    <t>Георгий</t>
  </si>
  <si>
    <t>Палеха</t>
  </si>
  <si>
    <t>Вячеслав</t>
  </si>
  <si>
    <t>Рябчиков</t>
  </si>
  <si>
    <t>Садовников</t>
  </si>
  <si>
    <t>Хамзин</t>
  </si>
  <si>
    <t>Наиль</t>
  </si>
  <si>
    <t>Шац</t>
  </si>
  <si>
    <t>Самарская обл.</t>
  </si>
  <si>
    <t>г. Санкт-Петербург</t>
  </si>
  <si>
    <t>Тюменская обл.</t>
  </si>
  <si>
    <t>г. Москва</t>
  </si>
  <si>
    <t>Шевлякова</t>
  </si>
  <si>
    <t>Наталья</t>
  </si>
  <si>
    <t>Афанасьева</t>
  </si>
  <si>
    <t>Алена</t>
  </si>
  <si>
    <t>Блинов</t>
  </si>
  <si>
    <t>Юрий</t>
  </si>
  <si>
    <t>Богатикова</t>
  </si>
  <si>
    <t>Брамбилла</t>
  </si>
  <si>
    <t>Фабио</t>
  </si>
  <si>
    <t>Варыхтин</t>
  </si>
  <si>
    <t>Власко</t>
  </si>
  <si>
    <t>Гордей</t>
  </si>
  <si>
    <t>Горкин</t>
  </si>
  <si>
    <t>Деменок</t>
  </si>
  <si>
    <t>Доргевич</t>
  </si>
  <si>
    <t>Виталий</t>
  </si>
  <si>
    <t>Золотов</t>
  </si>
  <si>
    <t>Зубаерова</t>
  </si>
  <si>
    <t>Динара</t>
  </si>
  <si>
    <t>Иванюта</t>
  </si>
  <si>
    <t>Карамышева</t>
  </si>
  <si>
    <t>Ковалев</t>
  </si>
  <si>
    <t>Кузьмина</t>
  </si>
  <si>
    <t>Кучерук</t>
  </si>
  <si>
    <t>Левенчук</t>
  </si>
  <si>
    <t>Маркин</t>
  </si>
  <si>
    <t>Мосляков</t>
  </si>
  <si>
    <t>Матвей</t>
  </si>
  <si>
    <t>Наумова</t>
  </si>
  <si>
    <t>Овсянникова</t>
  </si>
  <si>
    <t>Ражникова</t>
  </si>
  <si>
    <t>Дарья</t>
  </si>
  <si>
    <t>Скорик</t>
  </si>
  <si>
    <t>Петр</t>
  </si>
  <si>
    <t>Соколов</t>
  </si>
  <si>
    <t>Степашкина</t>
  </si>
  <si>
    <t>Шиморянов</t>
  </si>
  <si>
    <t>Ямашкин</t>
  </si>
  <si>
    <t>Ярославская обл.</t>
  </si>
  <si>
    <t>Сахалинская обл.</t>
  </si>
  <si>
    <t>Краснодарский край</t>
  </si>
  <si>
    <t>в/к, смена дист.</t>
  </si>
  <si>
    <t>Литовкин</t>
  </si>
  <si>
    <t>DNF</t>
  </si>
  <si>
    <t>Торун</t>
  </si>
  <si>
    <t>Кайя</t>
  </si>
  <si>
    <t>г. Симферополь</t>
  </si>
  <si>
    <t>М65-69</t>
  </si>
  <si>
    <t>Абасов</t>
  </si>
  <si>
    <t>Мурад</t>
  </si>
  <si>
    <t>Григорьева</t>
  </si>
  <si>
    <t>Долгих</t>
  </si>
  <si>
    <t>Зарипов</t>
  </si>
  <si>
    <t>Рамиль</t>
  </si>
  <si>
    <t>Калашников</t>
  </si>
  <si>
    <t>Коренкова</t>
  </si>
  <si>
    <t>Костина</t>
  </si>
  <si>
    <t>Монополи</t>
  </si>
  <si>
    <t>Гарри</t>
  </si>
  <si>
    <t>Никитин</t>
  </si>
  <si>
    <t>Парфенов</t>
  </si>
  <si>
    <t>Скрипко</t>
  </si>
  <si>
    <t>Стахаевич</t>
  </si>
  <si>
    <t>Ткаченко</t>
  </si>
  <si>
    <t>Шарков</t>
  </si>
  <si>
    <t>Шаркова</t>
  </si>
  <si>
    <t>Брестская обл.</t>
  </si>
  <si>
    <t>Ж50-55</t>
  </si>
  <si>
    <t>Ж55-59</t>
  </si>
  <si>
    <t>Борейко</t>
  </si>
  <si>
    <t>Макаровская</t>
  </si>
  <si>
    <t>Ж10-13</t>
  </si>
  <si>
    <t>Могилевская обл.</t>
  </si>
  <si>
    <t>Белозуб</t>
  </si>
  <si>
    <t>Коротков</t>
  </si>
  <si>
    <t>Кутузов</t>
  </si>
  <si>
    <t>Уржунцев</t>
  </si>
  <si>
    <t>Иван</t>
  </si>
  <si>
    <t>Шлепков</t>
  </si>
  <si>
    <t>Тверская обл.</t>
  </si>
  <si>
    <t>в/к, срез</t>
  </si>
  <si>
    <t>в/к, поздний старт</t>
  </si>
  <si>
    <t>Кирышева</t>
  </si>
  <si>
    <t>Балашов</t>
  </si>
  <si>
    <t>Борисов</t>
  </si>
  <si>
    <t>Бочаров</t>
  </si>
  <si>
    <t>Буйвидис</t>
  </si>
  <si>
    <t>Ильин</t>
  </si>
  <si>
    <t>Карпов</t>
  </si>
  <si>
    <t>Кисленко</t>
  </si>
  <si>
    <t>Кучин</t>
  </si>
  <si>
    <t>Лашев</t>
  </si>
  <si>
    <t>Денис</t>
  </si>
  <si>
    <t>Новиков</t>
  </si>
  <si>
    <t>Павлов</t>
  </si>
  <si>
    <t>Паклюев</t>
  </si>
  <si>
    <t>Петров</t>
  </si>
  <si>
    <t>Питерский</t>
  </si>
  <si>
    <t>Кайа</t>
  </si>
  <si>
    <t>Шендановин</t>
  </si>
  <si>
    <t>Шувалов</t>
  </si>
  <si>
    <t>Шурыгин</t>
  </si>
  <si>
    <t>Константин</t>
  </si>
  <si>
    <t>Красноярский край</t>
  </si>
  <si>
    <t>Респ. Крым</t>
  </si>
  <si>
    <t>Владимирова</t>
  </si>
  <si>
    <t>Ж45-47</t>
  </si>
  <si>
    <t>Зубов</t>
  </si>
  <si>
    <t>Черепанов</t>
  </si>
  <si>
    <t>М60-64</t>
  </si>
  <si>
    <t>в/к, ранний старт</t>
  </si>
  <si>
    <t>Мурзова</t>
  </si>
  <si>
    <t>Альфия</t>
  </si>
  <si>
    <t>Мухина</t>
  </si>
  <si>
    <t>Чачина</t>
  </si>
  <si>
    <t>Ксения</t>
  </si>
  <si>
    <t>Мурзов</t>
  </si>
  <si>
    <t>Руслан</t>
  </si>
  <si>
    <t>Софья</t>
  </si>
  <si>
    <t>Бурмакин</t>
  </si>
  <si>
    <t>Волков</t>
  </si>
  <si>
    <t>Каргалев</t>
  </si>
  <si>
    <t>Красноперова</t>
  </si>
  <si>
    <t>Потапов</t>
  </si>
  <si>
    <t>Сачков</t>
  </si>
  <si>
    <t>Ушаков</t>
  </si>
  <si>
    <t>Фирсов</t>
  </si>
  <si>
    <t>Яхшигулов</t>
  </si>
  <si>
    <t>Азамат</t>
  </si>
  <si>
    <t>Ямало-Ненецкий АО</t>
  </si>
  <si>
    <t>Алексюнайте</t>
  </si>
  <si>
    <t>Лина</t>
  </si>
  <si>
    <t>Копань</t>
  </si>
  <si>
    <t>Эллина</t>
  </si>
  <si>
    <t>Адайкин</t>
  </si>
  <si>
    <t>Бабинов</t>
  </si>
  <si>
    <t>Бакушин</t>
  </si>
  <si>
    <t>Бровиков</t>
  </si>
  <si>
    <t>Глазков</t>
  </si>
  <si>
    <t>Егоров</t>
  </si>
  <si>
    <t>Кобрик</t>
  </si>
  <si>
    <t>Колобков</t>
  </si>
  <si>
    <t>Лысенков</t>
  </si>
  <si>
    <t>Морозов</t>
  </si>
  <si>
    <t>Полонин</t>
  </si>
  <si>
    <t>Рузманов</t>
  </si>
  <si>
    <t>Тонков</t>
  </si>
  <si>
    <t>Черноваленко</t>
  </si>
  <si>
    <t>Респ. Башкортостан</t>
  </si>
  <si>
    <t>Оренбургская обл.</t>
  </si>
  <si>
    <t>Приморский край</t>
  </si>
  <si>
    <t>Калужская обл.</t>
  </si>
  <si>
    <t>Тульская обл.</t>
  </si>
  <si>
    <t>Ленинградская обл.</t>
  </si>
  <si>
    <t>Акимова</t>
  </si>
  <si>
    <t>Башанина</t>
  </si>
  <si>
    <t>Кира</t>
  </si>
  <si>
    <t>Ефремова</t>
  </si>
  <si>
    <t>Загайнова</t>
  </si>
  <si>
    <t>Александра</t>
  </si>
  <si>
    <t>Зайцева</t>
  </si>
  <si>
    <t>Липник</t>
  </si>
  <si>
    <t>Морозова</t>
  </si>
  <si>
    <t>Любовь</t>
  </si>
  <si>
    <t>Ратушная</t>
  </si>
  <si>
    <t>Родченкова</t>
  </si>
  <si>
    <t>Саинчук</t>
  </si>
  <si>
    <t>Елизавета</t>
  </si>
  <si>
    <t>Салангина</t>
  </si>
  <si>
    <t>Разина</t>
  </si>
  <si>
    <t>Федичкина</t>
  </si>
  <si>
    <t>Шмилович</t>
  </si>
  <si>
    <t>Оксана</t>
  </si>
  <si>
    <t>Ж50-54</t>
  </si>
  <si>
    <t>Смоленская обл.</t>
  </si>
  <si>
    <t>Александров</t>
  </si>
  <si>
    <t>Башанин</t>
  </si>
  <si>
    <t>Дряпочко</t>
  </si>
  <si>
    <t>Соколовский</t>
  </si>
  <si>
    <t>Борисова</t>
  </si>
  <si>
    <t>Буханова</t>
  </si>
  <si>
    <t>Марина</t>
  </si>
  <si>
    <t>Респ. Удмуртия</t>
  </si>
  <si>
    <t>Лапшин</t>
  </si>
  <si>
    <t>Демьян</t>
  </si>
  <si>
    <t>Сидоренко</t>
  </si>
  <si>
    <t>Ян</t>
  </si>
  <si>
    <t>Волкова</t>
  </si>
  <si>
    <t>Аделина</t>
  </si>
  <si>
    <t>Злата</t>
  </si>
  <si>
    <t>Есипова</t>
  </si>
  <si>
    <t>Трейл "Сердце тундры", дистанция T21</t>
  </si>
  <si>
    <t>Блашко</t>
  </si>
  <si>
    <t>Горшков</t>
  </si>
  <si>
    <t>Маськов</t>
  </si>
  <si>
    <t>Машталеров</t>
  </si>
  <si>
    <t>Нефедов</t>
  </si>
  <si>
    <t>Паутов</t>
  </si>
  <si>
    <t>Северин</t>
  </si>
  <si>
    <t>Трейл "Сердце тундры", дистанция T10</t>
  </si>
  <si>
    <t>Архаров</t>
  </si>
  <si>
    <t>Заболотный</t>
  </si>
  <si>
    <t>Кожухов</t>
  </si>
  <si>
    <t>Кристя</t>
  </si>
  <si>
    <t>Марков</t>
  </si>
  <si>
    <t>Махов</t>
  </si>
  <si>
    <t>Меркулов</t>
  </si>
  <si>
    <t>Романенко</t>
  </si>
  <si>
    <t>Федюк</t>
  </si>
  <si>
    <t>М50-51</t>
  </si>
  <si>
    <t>Викторова</t>
  </si>
  <si>
    <t>Зоя</t>
  </si>
  <si>
    <t>Кожухова</t>
  </si>
  <si>
    <t>Кулькова</t>
  </si>
  <si>
    <t>Кася</t>
  </si>
  <si>
    <t>Мизинова</t>
  </si>
  <si>
    <t>Сенчурина</t>
  </si>
  <si>
    <t>Вики</t>
  </si>
  <si>
    <t>Трейл "Сердце тундры", дистанция T5</t>
  </si>
  <si>
    <t>Комаров</t>
  </si>
  <si>
    <t>Старков</t>
  </si>
  <si>
    <t>М9-13</t>
  </si>
  <si>
    <t>Боброва</t>
  </si>
  <si>
    <t>Кук</t>
  </si>
  <si>
    <t>Некрасова</t>
  </si>
  <si>
    <t>Пригодич</t>
  </si>
  <si>
    <t>Стрижова</t>
  </si>
  <si>
    <t>Ж14-17</t>
  </si>
  <si>
    <t>Трейл "Сердце тундры", дистанция TKIDS</t>
  </si>
  <si>
    <t>Голодок</t>
  </si>
  <si>
    <t>Ермолаев</t>
  </si>
  <si>
    <t>Макар</t>
  </si>
  <si>
    <t>Козлов</t>
  </si>
  <si>
    <t>Маринин</t>
  </si>
  <si>
    <t>Владимирская обл.</t>
  </si>
  <si>
    <t>Нефедова</t>
  </si>
  <si>
    <t>Полина</t>
  </si>
  <si>
    <t>Порядина</t>
  </si>
  <si>
    <t>Старкова</t>
  </si>
  <si>
    <t>Трейл "Грязевой драйв", дистанция T21</t>
  </si>
  <si>
    <t>Трейл "Грязевой драйв", дистанция T10</t>
  </si>
  <si>
    <t>Трейл "Грязевой драйв", дистанция T5</t>
  </si>
  <si>
    <t>Трейл "Грязевой драйв", дистанция TKIDS</t>
  </si>
  <si>
    <t>Трейл "Дыхание весны", дистанция T21</t>
  </si>
  <si>
    <t>Трейл "Дыхание весны", дистанция T10</t>
  </si>
  <si>
    <t>Трейл "Дыхание весны", дистанция T5</t>
  </si>
  <si>
    <t>Трейл "Дыхание весны", дистанция TKIDS</t>
  </si>
  <si>
    <t>Трейл "Мелодия вьюги", дистанция T21</t>
  </si>
  <si>
    <t>Трейл "Мелодия вьюги", дистанция T10</t>
  </si>
  <si>
    <t>Трейл "Мелодия вьюги", дистанция T5</t>
  </si>
  <si>
    <t>Трейл "Мелодия вьюги", дистанция TKIDS</t>
  </si>
  <si>
    <t>Трейл "Пляска мороза", дистанция T21</t>
  </si>
  <si>
    <t>Трейл "Пляска мороза", дистанция T10</t>
  </si>
  <si>
    <t>Трейл "Пляска мороза", дистанция T5</t>
  </si>
  <si>
    <t>Трейл "Пляска мороза", дистанция TKIDS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</si>
</sst>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yyyy"/>
    <numFmt numFmtId="165" formatCode="[hh]:mm:ss"/>
    <numFmt numFmtId="166" formatCode="[mm]:ss"/>
  </numFmts>
  <fonts count="11" x14ac:knownFonts="1">
    <font>
      <sz val="11"/>
      <color theme="1"/>
      <name val="Calibri"/>
      <scheme val="minor"/>
    </font>
    <font>
      <b/>
      <i/>
      <sz val="10"/>
      <color rgb="FFFFFFFF"/>
      <name val="Arial"/>
    </font>
    <font>
      <sz val="11"/>
      <name val="Calibri"/>
    </font>
    <font>
      <sz val="11"/>
      <color theme="1"/>
      <name val="Calibri"/>
    </font>
    <font>
      <b/>
      <i/>
      <sz val="9"/>
      <color theme="0"/>
      <name val="Arial"/>
    </font>
    <font>
      <b/>
      <i/>
      <sz val="9"/>
      <color rgb="FFFFFFFF"/>
      <name val="Arial"/>
    </font>
    <font>
      <b/>
      <i/>
      <sz val="10"/>
      <color theme="0"/>
      <name val="Arial"/>
    </font>
    <font>
      <sz val="10"/>
      <color theme="1"/>
      <name val="Arial"/>
    </font>
    <font>
      <b/>
      <i/>
      <sz val="10"/>
      <color theme="1"/>
      <name val="Arial"/>
    </font>
    <font>
      <sz val="10"/>
      <color theme="1"/>
      <name val="Arial"/>
      <family val="2"/>
      <charset val="204"/>
    </font>
    <font>
      <b/>
      <i/>
      <sz val="10"/>
      <color rgb="FFFFFFFF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0070C0"/>
        <bgColor rgb="FF0070C0"/>
      </patternFill>
    </fill>
    <fill>
      <patternFill patternType="solid">
        <fgColor rgb="FF00B050"/>
        <bgColor rgb="FF00B050"/>
      </patternFill>
    </fill>
    <fill>
      <patternFill patternType="solid">
        <fgColor rgb="FFC5E0B3"/>
        <bgColor rgb="FFC5E0B3"/>
      </patternFill>
    </fill>
    <fill>
      <patternFill patternType="solid">
        <fgColor rgb="FFBF9000"/>
        <bgColor rgb="FFBF9000"/>
      </patternFill>
    </fill>
    <fill>
      <patternFill patternType="solid">
        <fgColor rgb="FF757070"/>
        <bgColor rgb="FF757070"/>
      </patternFill>
    </fill>
    <fill>
      <patternFill patternType="solid">
        <fgColor rgb="FFC55A11"/>
        <bgColor rgb="FFC55A11"/>
      </patternFill>
    </fill>
    <fill>
      <patternFill patternType="solid">
        <fgColor rgb="FFD8D8D8"/>
        <bgColor rgb="FFD8D8D8"/>
      </patternFill>
    </fill>
    <fill>
      <patternFill patternType="solid">
        <fgColor theme="6" tint="0.59999389629810485"/>
        <bgColor rgb="FFC5E0B3"/>
      </patternFill>
    </fill>
    <fill>
      <patternFill patternType="solid">
        <fgColor theme="7" tint="0.59999389629810485"/>
        <bgColor rgb="FFC5E0B3"/>
      </patternFill>
    </fill>
    <fill>
      <patternFill patternType="solid">
        <fgColor theme="6" tint="0.59999389629810485"/>
        <bgColor rgb="FFD8D8D8"/>
      </patternFill>
    </fill>
    <fill>
      <patternFill patternType="solid">
        <fgColor theme="6" tint="0.59999389629810485"/>
        <bgColor rgb="FF757070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62">
    <xf numFmtId="0" fontId="0" fillId="0" borderId="0" xfId="0" applyFont="1" applyAlignment="1"/>
    <xf numFmtId="0" fontId="3" fillId="0" borderId="0" xfId="0" applyFont="1"/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164" fontId="4" fillId="3" borderId="8" xfId="0" applyNumberFormat="1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left" vertical="center"/>
    </xf>
    <xf numFmtId="164" fontId="7" fillId="5" borderId="9" xfId="0" applyNumberFormat="1" applyFont="1" applyFill="1" applyBorder="1" applyAlignment="1">
      <alignment horizontal="center" vertical="center"/>
    </xf>
    <xf numFmtId="1" fontId="7" fillId="5" borderId="7" xfId="0" applyNumberFormat="1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165" fontId="8" fillId="5" borderId="7" xfId="0" applyNumberFormat="1" applyFont="1" applyFill="1" applyBorder="1" applyAlignment="1">
      <alignment horizontal="center" vertical="center"/>
    </xf>
    <xf numFmtId="166" fontId="8" fillId="5" borderId="7" xfId="0" applyNumberFormat="1" applyFont="1" applyFill="1" applyBorder="1" applyAlignment="1">
      <alignment horizontal="center" vertical="center"/>
    </xf>
    <xf numFmtId="1" fontId="4" fillId="6" borderId="9" xfId="0" applyNumberFormat="1" applyFont="1" applyFill="1" applyBorder="1" applyAlignment="1">
      <alignment horizontal="center" vertical="center"/>
    </xf>
    <xf numFmtId="1" fontId="4" fillId="7" borderId="9" xfId="0" applyNumberFormat="1" applyFont="1" applyFill="1" applyBorder="1" applyAlignment="1">
      <alignment horizontal="center" vertical="center"/>
    </xf>
    <xf numFmtId="1" fontId="4" fillId="8" borderId="9" xfId="0" applyNumberFormat="1" applyFont="1" applyFill="1" applyBorder="1" applyAlignment="1">
      <alignment horizontal="center" vertical="center"/>
    </xf>
    <xf numFmtId="49" fontId="8" fillId="5" borderId="9" xfId="0" applyNumberFormat="1" applyFont="1" applyFill="1" applyBorder="1" applyAlignment="1">
      <alignment horizontal="center" vertical="center"/>
    </xf>
    <xf numFmtId="49" fontId="8" fillId="5" borderId="9" xfId="0" applyNumberFormat="1" applyFont="1" applyFill="1" applyBorder="1" applyAlignment="1">
      <alignment horizontal="center" vertical="center"/>
    </xf>
    <xf numFmtId="0" fontId="7" fillId="9" borderId="9" xfId="0" applyFont="1" applyFill="1" applyBorder="1" applyAlignment="1">
      <alignment horizontal="center" vertical="center"/>
    </xf>
    <xf numFmtId="0" fontId="7" fillId="9" borderId="9" xfId="0" applyFont="1" applyFill="1" applyBorder="1" applyAlignment="1">
      <alignment horizontal="left" vertical="center"/>
    </xf>
    <xf numFmtId="164" fontId="7" fillId="9" borderId="9" xfId="0" applyNumberFormat="1" applyFont="1" applyFill="1" applyBorder="1" applyAlignment="1">
      <alignment horizontal="center" vertical="center"/>
    </xf>
    <xf numFmtId="165" fontId="8" fillId="9" borderId="7" xfId="0" applyNumberFormat="1" applyFont="1" applyFill="1" applyBorder="1" applyAlignment="1">
      <alignment horizontal="center" vertical="center"/>
    </xf>
    <xf numFmtId="49" fontId="8" fillId="9" borderId="9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7" fillId="10" borderId="9" xfId="0" applyFont="1" applyFill="1" applyBorder="1" applyAlignment="1">
      <alignment horizontal="center" vertical="center"/>
    </xf>
    <xf numFmtId="0" fontId="7" fillId="10" borderId="9" xfId="0" applyFont="1" applyFill="1" applyBorder="1" applyAlignment="1">
      <alignment horizontal="left" vertical="center"/>
    </xf>
    <xf numFmtId="164" fontId="7" fillId="10" borderId="9" xfId="0" applyNumberFormat="1" applyFont="1" applyFill="1" applyBorder="1" applyAlignment="1">
      <alignment horizontal="center" vertical="center"/>
    </xf>
    <xf numFmtId="1" fontId="7" fillId="10" borderId="7" xfId="0" applyNumberFormat="1" applyFont="1" applyFill="1" applyBorder="1" applyAlignment="1">
      <alignment horizontal="center" vertical="center"/>
    </xf>
    <xf numFmtId="0" fontId="7" fillId="10" borderId="7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7" fillId="11" borderId="9" xfId="0" applyFont="1" applyFill="1" applyBorder="1" applyAlignment="1">
      <alignment horizontal="center" vertical="center"/>
    </xf>
    <xf numFmtId="0" fontId="7" fillId="11" borderId="9" xfId="0" applyFont="1" applyFill="1" applyBorder="1" applyAlignment="1">
      <alignment horizontal="left" vertical="center"/>
    </xf>
    <xf numFmtId="164" fontId="7" fillId="11" borderId="9" xfId="0" applyNumberFormat="1" applyFont="1" applyFill="1" applyBorder="1" applyAlignment="1">
      <alignment horizontal="center" vertical="center"/>
    </xf>
    <xf numFmtId="1" fontId="7" fillId="11" borderId="7" xfId="0" applyNumberFormat="1" applyFont="1" applyFill="1" applyBorder="1" applyAlignment="1">
      <alignment horizontal="center" vertical="center"/>
    </xf>
    <xf numFmtId="165" fontId="8" fillId="11" borderId="7" xfId="0" applyNumberFormat="1" applyFont="1" applyFill="1" applyBorder="1" applyAlignment="1">
      <alignment horizontal="center" vertical="center"/>
    </xf>
    <xf numFmtId="166" fontId="8" fillId="11" borderId="7" xfId="0" applyNumberFormat="1" applyFont="1" applyFill="1" applyBorder="1" applyAlignment="1">
      <alignment horizontal="center" vertical="center"/>
    </xf>
    <xf numFmtId="49" fontId="8" fillId="11" borderId="9" xfId="0" applyNumberFormat="1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left" vertical="center"/>
    </xf>
    <xf numFmtId="49" fontId="8" fillId="5" borderId="9" xfId="0" applyNumberFormat="1" applyFont="1" applyFill="1" applyBorder="1" applyAlignment="1">
      <alignment horizontal="left" vertical="center"/>
    </xf>
    <xf numFmtId="0" fontId="9" fillId="10" borderId="9" xfId="0" applyFont="1" applyFill="1" applyBorder="1" applyAlignment="1">
      <alignment horizontal="center" vertical="center"/>
    </xf>
    <xf numFmtId="165" fontId="8" fillId="12" borderId="7" xfId="0" applyNumberFormat="1" applyFont="1" applyFill="1" applyBorder="1" applyAlignment="1">
      <alignment horizontal="center" vertical="center"/>
    </xf>
    <xf numFmtId="49" fontId="8" fillId="12" borderId="9" xfId="0" applyNumberFormat="1" applyFont="1" applyFill="1" applyBorder="1" applyAlignment="1">
      <alignment horizontal="center" vertical="center"/>
    </xf>
    <xf numFmtId="0" fontId="9" fillId="10" borderId="9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4" fillId="3" borderId="4" xfId="0" applyFont="1" applyFill="1" applyBorder="1" applyAlignment="1">
      <alignment horizontal="center" vertical="center"/>
    </xf>
    <xf numFmtId="0" fontId="2" fillId="0" borderId="6" xfId="0" applyFont="1" applyBorder="1"/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0" borderId="5" xfId="0" applyFont="1" applyBorder="1"/>
    <xf numFmtId="0" fontId="6" fillId="4" borderId="1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10" xfId="0" applyFont="1" applyBorder="1"/>
    <xf numFmtId="0" fontId="1" fillId="4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65" fontId="8" fillId="10" borderId="7" xfId="0" applyNumberFormat="1" applyFont="1" applyFill="1" applyBorder="1" applyAlignment="1">
      <alignment horizontal="center" vertical="center"/>
    </xf>
    <xf numFmtId="166" fontId="8" fillId="10" borderId="7" xfId="0" applyNumberFormat="1" applyFont="1" applyFill="1" applyBorder="1" applyAlignment="1">
      <alignment horizontal="center" vertical="center"/>
    </xf>
    <xf numFmtId="1" fontId="4" fillId="13" borderId="9" xfId="0" applyNumberFormat="1" applyFont="1" applyFill="1" applyBorder="1" applyAlignment="1">
      <alignment horizontal="center" vertical="center"/>
    </xf>
    <xf numFmtId="0" fontId="9" fillId="10" borderId="7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Z990"/>
  <sheetViews>
    <sheetView tabSelected="1" topLeftCell="A61" workbookViewId="0">
      <selection activeCell="P82" sqref="P82"/>
    </sheetView>
  </sheetViews>
  <sheetFormatPr defaultColWidth="14.42578125" defaultRowHeight="15" customHeight="1" x14ac:dyDescent="0.25"/>
  <cols>
    <col min="1" max="1" width="8" customWidth="1"/>
    <col min="2" max="2" width="17" customWidth="1"/>
    <col min="3" max="4" width="13" customWidth="1"/>
    <col min="5" max="5" width="8" customWidth="1"/>
    <col min="6" max="6" width="11" customWidth="1"/>
    <col min="7" max="7" width="20.7109375" customWidth="1"/>
    <col min="8" max="8" width="8.7109375" customWidth="1"/>
    <col min="9" max="10" width="10.7109375" customWidth="1"/>
    <col min="11" max="11" width="8.7109375" customWidth="1"/>
    <col min="12" max="12" width="19.7109375" customWidth="1"/>
    <col min="13" max="26" width="9.140625" customWidth="1"/>
  </cols>
  <sheetData>
    <row r="1" spans="1:26" x14ac:dyDescent="0.25">
      <c r="A1" s="44" t="s">
        <v>422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6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47" t="s">
        <v>0</v>
      </c>
      <c r="B2" s="49" t="s">
        <v>1</v>
      </c>
      <c r="C2" s="45"/>
      <c r="D2" s="45"/>
      <c r="E2" s="45"/>
      <c r="F2" s="45"/>
      <c r="G2" s="46"/>
      <c r="H2" s="47" t="s">
        <v>2</v>
      </c>
      <c r="I2" s="50" t="s">
        <v>3</v>
      </c>
      <c r="J2" s="45"/>
      <c r="K2" s="51"/>
      <c r="L2" s="47" t="s">
        <v>4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48"/>
      <c r="B3" s="2" t="s">
        <v>5</v>
      </c>
      <c r="C3" s="3" t="s">
        <v>6</v>
      </c>
      <c r="D3" s="4" t="s">
        <v>7</v>
      </c>
      <c r="E3" s="3" t="s">
        <v>8</v>
      </c>
      <c r="F3" s="3" t="s">
        <v>9</v>
      </c>
      <c r="G3" s="2" t="s">
        <v>10</v>
      </c>
      <c r="H3" s="48"/>
      <c r="I3" s="2" t="s">
        <v>11</v>
      </c>
      <c r="J3" s="2" t="s">
        <v>12</v>
      </c>
      <c r="K3" s="2" t="s">
        <v>13</v>
      </c>
      <c r="L3" s="48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52" t="s">
        <v>14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6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5">
        <v>1</v>
      </c>
      <c r="B5" s="6" t="s">
        <v>15</v>
      </c>
      <c r="C5" s="6" t="s">
        <v>16</v>
      </c>
      <c r="D5" s="7">
        <v>30901</v>
      </c>
      <c r="E5" s="8">
        <f>DATEDIF(D5,"04.02.2024","y")</f>
        <v>39</v>
      </c>
      <c r="F5" s="9" t="s">
        <v>17</v>
      </c>
      <c r="G5" s="6" t="s">
        <v>170</v>
      </c>
      <c r="H5" s="5">
        <v>211</v>
      </c>
      <c r="I5" s="10">
        <v>8.6099537037037044E-2</v>
      </c>
      <c r="J5" s="10">
        <f t="shared" ref="J5:J10" si="0">I5-$I$5</f>
        <v>0</v>
      </c>
      <c r="K5" s="11">
        <f>I5/21.1</f>
        <v>4.0805467790064947E-3</v>
      </c>
      <c r="L5" s="12" t="s">
        <v>18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5">
        <v>2</v>
      </c>
      <c r="B6" s="6" t="s">
        <v>19</v>
      </c>
      <c r="C6" s="6" t="s">
        <v>20</v>
      </c>
      <c r="D6" s="7">
        <v>32200</v>
      </c>
      <c r="E6" s="8">
        <f t="shared" ref="E6:E11" si="1">DATEDIF(D6,"04.02.2024","y")</f>
        <v>35</v>
      </c>
      <c r="F6" s="9" t="s">
        <v>17</v>
      </c>
      <c r="G6" s="6" t="s">
        <v>21</v>
      </c>
      <c r="H6" s="5">
        <v>210</v>
      </c>
      <c r="I6" s="10">
        <v>9.2314814814814808E-2</v>
      </c>
      <c r="J6" s="10">
        <f t="shared" si="0"/>
        <v>6.215277777777764E-3</v>
      </c>
      <c r="K6" s="11">
        <f t="shared" ref="K6:K10" si="2">I6/21.1</f>
        <v>4.3751097068632609E-3</v>
      </c>
      <c r="L6" s="13" t="s">
        <v>22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5">
        <v>3</v>
      </c>
      <c r="B7" s="6" t="s">
        <v>23</v>
      </c>
      <c r="C7" s="6" t="s">
        <v>24</v>
      </c>
      <c r="D7" s="7">
        <v>24375</v>
      </c>
      <c r="E7" s="8">
        <f t="shared" si="1"/>
        <v>57</v>
      </c>
      <c r="F7" s="9" t="s">
        <v>25</v>
      </c>
      <c r="G7" s="6" t="s">
        <v>21</v>
      </c>
      <c r="H7" s="5">
        <v>201</v>
      </c>
      <c r="I7" s="10">
        <v>0.10577546296296296</v>
      </c>
      <c r="J7" s="10">
        <f t="shared" si="0"/>
        <v>1.9675925925925916E-2</v>
      </c>
      <c r="K7" s="11">
        <f t="shared" si="2"/>
        <v>5.0130551167281018E-3</v>
      </c>
      <c r="L7" s="14" t="s">
        <v>26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5">
      <c r="A8" s="5">
        <v>4</v>
      </c>
      <c r="B8" s="6" t="s">
        <v>27</v>
      </c>
      <c r="C8" s="6" t="s">
        <v>28</v>
      </c>
      <c r="D8" s="7">
        <v>28788</v>
      </c>
      <c r="E8" s="8">
        <f t="shared" si="1"/>
        <v>45</v>
      </c>
      <c r="F8" s="5" t="s">
        <v>29</v>
      </c>
      <c r="G8" s="6" t="s">
        <v>21</v>
      </c>
      <c r="H8" s="5">
        <v>202</v>
      </c>
      <c r="I8" s="10">
        <v>0.12142361111111111</v>
      </c>
      <c r="J8" s="10">
        <f t="shared" si="0"/>
        <v>3.5324074074074063E-2</v>
      </c>
      <c r="K8" s="11">
        <f t="shared" si="2"/>
        <v>5.7546735123749334E-3</v>
      </c>
      <c r="L8" s="15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5">
      <c r="A9" s="5">
        <v>5</v>
      </c>
      <c r="B9" s="6" t="s">
        <v>30</v>
      </c>
      <c r="C9" s="6" t="s">
        <v>31</v>
      </c>
      <c r="D9" s="7">
        <v>32225</v>
      </c>
      <c r="E9" s="8">
        <f t="shared" si="1"/>
        <v>35</v>
      </c>
      <c r="F9" s="5" t="s">
        <v>17</v>
      </c>
      <c r="G9" s="6" t="s">
        <v>21</v>
      </c>
      <c r="H9" s="5">
        <v>207</v>
      </c>
      <c r="I9" s="10">
        <v>0.12212962962962963</v>
      </c>
      <c r="J9" s="10">
        <f t="shared" si="0"/>
        <v>3.6030092592592586E-2</v>
      </c>
      <c r="K9" s="11">
        <f t="shared" si="2"/>
        <v>5.7881341056696504E-3</v>
      </c>
      <c r="L9" s="15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5">
      <c r="A10" s="5">
        <v>6</v>
      </c>
      <c r="B10" s="6" t="s">
        <v>32</v>
      </c>
      <c r="C10" s="6" t="s">
        <v>28</v>
      </c>
      <c r="D10" s="7">
        <v>28512</v>
      </c>
      <c r="E10" s="8">
        <f t="shared" si="1"/>
        <v>46</v>
      </c>
      <c r="F10" s="5" t="s">
        <v>29</v>
      </c>
      <c r="G10" s="6" t="s">
        <v>170</v>
      </c>
      <c r="H10" s="5">
        <v>209</v>
      </c>
      <c r="I10" s="10">
        <v>0.12631944444444446</v>
      </c>
      <c r="J10" s="10">
        <f t="shared" si="0"/>
        <v>4.0219907407407413E-2</v>
      </c>
      <c r="K10" s="11">
        <f t="shared" si="2"/>
        <v>5.9867035281727229E-3</v>
      </c>
      <c r="L10" s="15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5">
      <c r="A11" s="5" t="s">
        <v>152</v>
      </c>
      <c r="B11" s="6" t="s">
        <v>33</v>
      </c>
      <c r="C11" s="6" t="s">
        <v>34</v>
      </c>
      <c r="D11" s="7">
        <v>30010</v>
      </c>
      <c r="E11" s="8">
        <f t="shared" si="1"/>
        <v>41</v>
      </c>
      <c r="F11" s="5" t="s">
        <v>35</v>
      </c>
      <c r="G11" s="6" t="s">
        <v>170</v>
      </c>
      <c r="H11" s="5">
        <v>205</v>
      </c>
      <c r="I11" s="10">
        <v>9.7974537037037041E-2</v>
      </c>
      <c r="J11" s="10"/>
      <c r="K11" s="11"/>
      <c r="L11" s="39" t="s">
        <v>252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52" t="s">
        <v>36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6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5">
        <v>1</v>
      </c>
      <c r="B13" s="6" t="s">
        <v>37</v>
      </c>
      <c r="C13" s="6" t="s">
        <v>38</v>
      </c>
      <c r="D13" s="7">
        <v>28311</v>
      </c>
      <c r="E13" s="8">
        <f t="shared" ref="E13:E15" si="3">DATEDIF(D13,"04.02.2024","y")</f>
        <v>46</v>
      </c>
      <c r="F13" s="5" t="s">
        <v>39</v>
      </c>
      <c r="G13" s="38" t="s">
        <v>243</v>
      </c>
      <c r="H13" s="5">
        <v>204</v>
      </c>
      <c r="I13" s="10">
        <v>0.10541666666666667</v>
      </c>
      <c r="J13" s="10">
        <f>I13-$I$13</f>
        <v>0</v>
      </c>
      <c r="K13" s="11">
        <f>I13/21.1</f>
        <v>4.9960505529225907E-3</v>
      </c>
      <c r="L13" s="12" t="s">
        <v>18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5">
        <v>2</v>
      </c>
      <c r="B14" s="6" t="s">
        <v>40</v>
      </c>
      <c r="C14" s="6" t="s">
        <v>41</v>
      </c>
      <c r="D14" s="7">
        <v>29638</v>
      </c>
      <c r="E14" s="8">
        <f t="shared" si="3"/>
        <v>42</v>
      </c>
      <c r="F14" s="5" t="s">
        <v>42</v>
      </c>
      <c r="G14" s="6" t="s">
        <v>170</v>
      </c>
      <c r="H14" s="5">
        <v>208</v>
      </c>
      <c r="I14" s="10">
        <v>0.10664351851851851</v>
      </c>
      <c r="J14" s="10">
        <f t="shared" ref="J14:J15" si="4">I14-$I$13</f>
        <v>1.2268518518518401E-3</v>
      </c>
      <c r="K14" s="11">
        <f t="shared" ref="K14:K15" si="5">I14/21.1</f>
        <v>5.0541951904511141E-3</v>
      </c>
      <c r="L14" s="13" t="s">
        <v>22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5">
        <v>3</v>
      </c>
      <c r="B15" s="6" t="s">
        <v>43</v>
      </c>
      <c r="C15" s="6" t="s">
        <v>41</v>
      </c>
      <c r="D15" s="7">
        <v>30341</v>
      </c>
      <c r="E15" s="8">
        <f t="shared" si="3"/>
        <v>41</v>
      </c>
      <c r="F15" s="5" t="s">
        <v>42</v>
      </c>
      <c r="G15" s="6" t="s">
        <v>44</v>
      </c>
      <c r="H15" s="5">
        <v>203</v>
      </c>
      <c r="I15" s="10">
        <v>0.12214120370370371</v>
      </c>
      <c r="J15" s="10">
        <f t="shared" si="4"/>
        <v>1.6724537037037038E-2</v>
      </c>
      <c r="K15" s="11">
        <f t="shared" si="5"/>
        <v>5.7886826399859573E-3</v>
      </c>
      <c r="L15" s="14" t="s">
        <v>26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5">
      <c r="A16" s="17"/>
      <c r="B16" s="18" t="s">
        <v>45</v>
      </c>
      <c r="C16" s="18" t="s">
        <v>46</v>
      </c>
      <c r="D16" s="19">
        <v>28993</v>
      </c>
      <c r="E16" s="27">
        <f>DATEDIF(D16,"04.02.2024","y")</f>
        <v>44</v>
      </c>
      <c r="F16" s="17" t="s">
        <v>42</v>
      </c>
      <c r="G16" s="18" t="s">
        <v>170</v>
      </c>
      <c r="H16" s="17">
        <v>206</v>
      </c>
      <c r="I16" s="20" t="s">
        <v>47</v>
      </c>
      <c r="J16" s="20"/>
      <c r="K16" s="20"/>
      <c r="L16" s="2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53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44" t="s">
        <v>423</v>
      </c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6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47" t="s">
        <v>0</v>
      </c>
      <c r="B19" s="50" t="s">
        <v>1</v>
      </c>
      <c r="C19" s="45"/>
      <c r="D19" s="45"/>
      <c r="E19" s="45"/>
      <c r="F19" s="45"/>
      <c r="G19" s="46"/>
      <c r="H19" s="47" t="s">
        <v>2</v>
      </c>
      <c r="I19" s="50" t="s">
        <v>3</v>
      </c>
      <c r="J19" s="45"/>
      <c r="K19" s="51"/>
      <c r="L19" s="47" t="s">
        <v>4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48"/>
      <c r="B20" s="2" t="s">
        <v>5</v>
      </c>
      <c r="C20" s="3" t="s">
        <v>6</v>
      </c>
      <c r="D20" s="4" t="s">
        <v>7</v>
      </c>
      <c r="E20" s="3" t="s">
        <v>8</v>
      </c>
      <c r="F20" s="3" t="s">
        <v>9</v>
      </c>
      <c r="G20" s="2" t="s">
        <v>10</v>
      </c>
      <c r="H20" s="48"/>
      <c r="I20" s="2" t="s">
        <v>11</v>
      </c>
      <c r="J20" s="2" t="s">
        <v>12</v>
      </c>
      <c r="K20" s="2" t="s">
        <v>13</v>
      </c>
      <c r="L20" s="48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52" t="s">
        <v>14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6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5">
        <v>1</v>
      </c>
      <c r="B22" s="6" t="s">
        <v>48</v>
      </c>
      <c r="C22" s="6" t="s">
        <v>20</v>
      </c>
      <c r="D22" s="7">
        <v>33463</v>
      </c>
      <c r="E22" s="8">
        <f t="shared" ref="E22:E51" si="6">DATEDIF(D22,"04.02.2024","y")</f>
        <v>32</v>
      </c>
      <c r="F22" s="9" t="s">
        <v>49</v>
      </c>
      <c r="G22" s="6" t="s">
        <v>170</v>
      </c>
      <c r="H22" s="5">
        <v>122</v>
      </c>
      <c r="I22" s="10">
        <v>4.4085648148148152E-2</v>
      </c>
      <c r="J22" s="10">
        <f>I22-$I$22</f>
        <v>0</v>
      </c>
      <c r="K22" s="11">
        <f>I22/10.55</f>
        <v>4.1787344216254168E-3</v>
      </c>
      <c r="L22" s="12" t="s">
        <v>18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5">
        <v>2</v>
      </c>
      <c r="B23" s="6" t="s">
        <v>50</v>
      </c>
      <c r="C23" s="6" t="s">
        <v>51</v>
      </c>
      <c r="D23" s="7">
        <v>31682</v>
      </c>
      <c r="E23" s="8">
        <f t="shared" si="6"/>
        <v>37</v>
      </c>
      <c r="F23" s="9" t="s">
        <v>17</v>
      </c>
      <c r="G23" s="6" t="s">
        <v>170</v>
      </c>
      <c r="H23" s="5">
        <v>126</v>
      </c>
      <c r="I23" s="10">
        <v>4.462962962962963E-2</v>
      </c>
      <c r="J23" s="10">
        <f t="shared" ref="J23:J34" si="7">I23-$I$22</f>
        <v>5.4398148148147862E-4</v>
      </c>
      <c r="K23" s="11">
        <f t="shared" ref="K23:K34" si="8">I23/10.55</f>
        <v>4.2302966473582587E-3</v>
      </c>
      <c r="L23" s="13" t="s">
        <v>22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5">
        <v>3</v>
      </c>
      <c r="B24" s="6" t="s">
        <v>52</v>
      </c>
      <c r="C24" s="6" t="s">
        <v>53</v>
      </c>
      <c r="D24" s="7">
        <v>31750</v>
      </c>
      <c r="E24" s="8">
        <f t="shared" si="6"/>
        <v>37</v>
      </c>
      <c r="F24" s="9" t="s">
        <v>17</v>
      </c>
      <c r="G24" s="6" t="s">
        <v>170</v>
      </c>
      <c r="H24" s="5">
        <v>112</v>
      </c>
      <c r="I24" s="10">
        <v>4.5949074074074073E-2</v>
      </c>
      <c r="J24" s="10">
        <f t="shared" si="7"/>
        <v>1.8634259259259212E-3</v>
      </c>
      <c r="K24" s="11">
        <f t="shared" si="8"/>
        <v>4.3553624714762155E-3</v>
      </c>
      <c r="L24" s="14" t="s">
        <v>26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5">
        <v>4</v>
      </c>
      <c r="B25" s="6" t="s">
        <v>54</v>
      </c>
      <c r="C25" s="6" t="s">
        <v>55</v>
      </c>
      <c r="D25" s="7">
        <v>33711</v>
      </c>
      <c r="E25" s="8">
        <f t="shared" si="6"/>
        <v>31</v>
      </c>
      <c r="F25" s="5" t="s">
        <v>49</v>
      </c>
      <c r="G25" s="6" t="s">
        <v>170</v>
      </c>
      <c r="H25" s="5">
        <v>107</v>
      </c>
      <c r="I25" s="10">
        <v>5.0717592592592592E-2</v>
      </c>
      <c r="J25" s="10">
        <f t="shared" si="7"/>
        <v>6.6319444444444403E-3</v>
      </c>
      <c r="K25" s="11">
        <f t="shared" si="8"/>
        <v>4.8073547481130418E-3</v>
      </c>
      <c r="L25" s="15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5">
        <v>5</v>
      </c>
      <c r="B26" s="6" t="s">
        <v>56</v>
      </c>
      <c r="C26" s="6" t="s">
        <v>57</v>
      </c>
      <c r="D26" s="7">
        <v>29727</v>
      </c>
      <c r="E26" s="8">
        <f t="shared" si="6"/>
        <v>42</v>
      </c>
      <c r="F26" s="5" t="s">
        <v>35</v>
      </c>
      <c r="G26" s="6" t="s">
        <v>21</v>
      </c>
      <c r="H26" s="5">
        <v>105</v>
      </c>
      <c r="I26" s="10">
        <v>5.1192129629629629E-2</v>
      </c>
      <c r="J26" s="10">
        <f t="shared" si="7"/>
        <v>7.1064814814814775E-3</v>
      </c>
      <c r="K26" s="11">
        <f t="shared" si="8"/>
        <v>4.8523345620502013E-3</v>
      </c>
      <c r="L26" s="15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5">
        <v>6</v>
      </c>
      <c r="B27" s="6" t="s">
        <v>58</v>
      </c>
      <c r="C27" s="6" t="s">
        <v>59</v>
      </c>
      <c r="D27" s="7">
        <v>31397</v>
      </c>
      <c r="E27" s="8">
        <f t="shared" si="6"/>
        <v>38</v>
      </c>
      <c r="F27" s="5" t="s">
        <v>17</v>
      </c>
      <c r="G27" s="38" t="s">
        <v>170</v>
      </c>
      <c r="H27" s="5">
        <v>125</v>
      </c>
      <c r="I27" s="10">
        <v>5.364583333333333E-2</v>
      </c>
      <c r="J27" s="10">
        <f t="shared" si="7"/>
        <v>9.5601851851851785E-3</v>
      </c>
      <c r="K27" s="11">
        <f t="shared" si="8"/>
        <v>5.084913112164296E-3</v>
      </c>
      <c r="L27" s="15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5">
        <v>7</v>
      </c>
      <c r="B28" s="6" t="s">
        <v>60</v>
      </c>
      <c r="C28" s="6" t="s">
        <v>20</v>
      </c>
      <c r="D28" s="7">
        <v>30156</v>
      </c>
      <c r="E28" s="8">
        <f t="shared" si="6"/>
        <v>41</v>
      </c>
      <c r="F28" s="5" t="s">
        <v>35</v>
      </c>
      <c r="G28" s="6" t="s">
        <v>21</v>
      </c>
      <c r="H28" s="5">
        <v>109</v>
      </c>
      <c r="I28" s="10">
        <v>5.4155092592592595E-2</v>
      </c>
      <c r="J28" s="10">
        <f t="shared" si="7"/>
        <v>1.0069444444444443E-2</v>
      </c>
      <c r="K28" s="11">
        <f t="shared" si="8"/>
        <v>5.1331841319992976E-3</v>
      </c>
      <c r="L28" s="15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5">
        <v>8</v>
      </c>
      <c r="B29" s="6" t="s">
        <v>61</v>
      </c>
      <c r="C29" s="6" t="s">
        <v>62</v>
      </c>
      <c r="D29" s="7">
        <v>28326</v>
      </c>
      <c r="E29" s="8">
        <f t="shared" si="6"/>
        <v>46</v>
      </c>
      <c r="F29" s="5" t="s">
        <v>29</v>
      </c>
      <c r="G29" s="38" t="s">
        <v>170</v>
      </c>
      <c r="H29" s="5">
        <v>113</v>
      </c>
      <c r="I29" s="10">
        <v>5.46875E-2</v>
      </c>
      <c r="J29" s="10">
        <f t="shared" si="7"/>
        <v>1.0601851851851848E-2</v>
      </c>
      <c r="K29" s="11">
        <f t="shared" si="8"/>
        <v>5.1836492890995258E-3</v>
      </c>
      <c r="L29" s="15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5">
        <v>9</v>
      </c>
      <c r="B30" s="6" t="s">
        <v>63</v>
      </c>
      <c r="C30" s="6" t="s">
        <v>64</v>
      </c>
      <c r="D30" s="7">
        <v>31481</v>
      </c>
      <c r="E30" s="8">
        <f t="shared" si="6"/>
        <v>37</v>
      </c>
      <c r="F30" s="5" t="s">
        <v>17</v>
      </c>
      <c r="G30" s="38" t="s">
        <v>170</v>
      </c>
      <c r="H30" s="5">
        <v>108</v>
      </c>
      <c r="I30" s="10">
        <v>5.6562500000000002E-2</v>
      </c>
      <c r="J30" s="10">
        <f t="shared" si="7"/>
        <v>1.247685185185185E-2</v>
      </c>
      <c r="K30" s="11">
        <f t="shared" si="8"/>
        <v>5.3613744075829382E-3</v>
      </c>
      <c r="L30" s="15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5">
        <v>10</v>
      </c>
      <c r="B31" s="6" t="s">
        <v>65</v>
      </c>
      <c r="C31" s="6" t="s">
        <v>66</v>
      </c>
      <c r="D31" s="7">
        <v>31036</v>
      </c>
      <c r="E31" s="8">
        <f t="shared" si="6"/>
        <v>39</v>
      </c>
      <c r="F31" s="5" t="s">
        <v>17</v>
      </c>
      <c r="G31" s="38" t="s">
        <v>170</v>
      </c>
      <c r="H31" s="5">
        <v>120</v>
      </c>
      <c r="I31" s="10">
        <v>5.9340277777777777E-2</v>
      </c>
      <c r="J31" s="10">
        <f t="shared" si="7"/>
        <v>1.5254629629629625E-2</v>
      </c>
      <c r="K31" s="11">
        <f t="shared" si="8"/>
        <v>5.6246708794102157E-3</v>
      </c>
      <c r="L31" s="15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5">
        <v>11</v>
      </c>
      <c r="B32" s="6" t="s">
        <v>67</v>
      </c>
      <c r="C32" s="6" t="s">
        <v>68</v>
      </c>
      <c r="D32" s="7">
        <v>37057</v>
      </c>
      <c r="E32" s="8">
        <f t="shared" si="6"/>
        <v>22</v>
      </c>
      <c r="F32" s="5" t="s">
        <v>49</v>
      </c>
      <c r="G32" s="38" t="s">
        <v>170</v>
      </c>
      <c r="H32" s="5">
        <v>104</v>
      </c>
      <c r="I32" s="10">
        <v>6.1273148148148146E-2</v>
      </c>
      <c r="J32" s="10">
        <f t="shared" si="7"/>
        <v>1.7187499999999994E-2</v>
      </c>
      <c r="K32" s="11">
        <f t="shared" si="8"/>
        <v>5.8078813410566959E-3</v>
      </c>
      <c r="L32" s="15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5">
        <v>12</v>
      </c>
      <c r="B33" s="6" t="s">
        <v>67</v>
      </c>
      <c r="C33" s="6" t="s">
        <v>69</v>
      </c>
      <c r="D33" s="7">
        <v>32771</v>
      </c>
      <c r="E33" s="8">
        <f t="shared" si="6"/>
        <v>34</v>
      </c>
      <c r="F33" s="5" t="s">
        <v>49</v>
      </c>
      <c r="G33" s="38" t="s">
        <v>170</v>
      </c>
      <c r="H33" s="5">
        <v>103</v>
      </c>
      <c r="I33" s="10">
        <v>6.5451388888888892E-2</v>
      </c>
      <c r="J33" s="10">
        <f t="shared" si="7"/>
        <v>2.1365740740740741E-2</v>
      </c>
      <c r="K33" s="11">
        <f t="shared" si="8"/>
        <v>6.2039231174302262E-3</v>
      </c>
      <c r="L33" s="15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5">
        <v>13</v>
      </c>
      <c r="B34" s="6" t="s">
        <v>70</v>
      </c>
      <c r="C34" s="6" t="s">
        <v>69</v>
      </c>
      <c r="D34" s="7">
        <v>33112</v>
      </c>
      <c r="E34" s="8">
        <f t="shared" si="6"/>
        <v>33</v>
      </c>
      <c r="F34" s="5" t="s">
        <v>49</v>
      </c>
      <c r="G34" s="38" t="s">
        <v>170</v>
      </c>
      <c r="H34" s="5">
        <v>114</v>
      </c>
      <c r="I34" s="10">
        <v>6.5474537037037039E-2</v>
      </c>
      <c r="J34" s="10">
        <f t="shared" si="7"/>
        <v>2.1388888888888888E-2</v>
      </c>
      <c r="K34" s="11">
        <f t="shared" si="8"/>
        <v>6.2061172546954537E-3</v>
      </c>
      <c r="L34" s="15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7"/>
      <c r="B35" s="18" t="s">
        <v>71</v>
      </c>
      <c r="C35" s="18" t="s">
        <v>72</v>
      </c>
      <c r="D35" s="19">
        <v>31378</v>
      </c>
      <c r="E35" s="27">
        <f t="shared" si="6"/>
        <v>38</v>
      </c>
      <c r="F35" s="17" t="s">
        <v>17</v>
      </c>
      <c r="G35" s="18" t="s">
        <v>170</v>
      </c>
      <c r="H35" s="17">
        <v>106</v>
      </c>
      <c r="I35" s="20" t="s">
        <v>47</v>
      </c>
      <c r="J35" s="20"/>
      <c r="K35" s="20"/>
      <c r="L35" s="2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7"/>
      <c r="B36" s="18" t="s">
        <v>73</v>
      </c>
      <c r="C36" s="18" t="s">
        <v>66</v>
      </c>
      <c r="D36" s="19">
        <v>33533</v>
      </c>
      <c r="E36" s="27">
        <f t="shared" si="6"/>
        <v>32</v>
      </c>
      <c r="F36" s="17" t="s">
        <v>49</v>
      </c>
      <c r="G36" s="18" t="s">
        <v>170</v>
      </c>
      <c r="H36" s="17">
        <v>111</v>
      </c>
      <c r="I36" s="20" t="s">
        <v>47</v>
      </c>
      <c r="J36" s="20"/>
      <c r="K36" s="20"/>
      <c r="L36" s="2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7"/>
      <c r="B37" s="18" t="s">
        <v>30</v>
      </c>
      <c r="C37" s="18" t="s">
        <v>74</v>
      </c>
      <c r="D37" s="19">
        <v>32225</v>
      </c>
      <c r="E37" s="27">
        <f t="shared" si="6"/>
        <v>35</v>
      </c>
      <c r="F37" s="17" t="s">
        <v>17</v>
      </c>
      <c r="G37" s="18" t="s">
        <v>21</v>
      </c>
      <c r="H37" s="17">
        <v>115</v>
      </c>
      <c r="I37" s="20" t="s">
        <v>47</v>
      </c>
      <c r="J37" s="20"/>
      <c r="K37" s="20"/>
      <c r="L37" s="2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7"/>
      <c r="B38" s="18" t="s">
        <v>75</v>
      </c>
      <c r="C38" s="18" t="s">
        <v>76</v>
      </c>
      <c r="D38" s="19">
        <v>30980</v>
      </c>
      <c r="E38" s="27">
        <f t="shared" si="6"/>
        <v>39</v>
      </c>
      <c r="F38" s="17" t="s">
        <v>77</v>
      </c>
      <c r="G38" s="18" t="s">
        <v>170</v>
      </c>
      <c r="H38" s="17">
        <v>117</v>
      </c>
      <c r="I38" s="20" t="s">
        <v>47</v>
      </c>
      <c r="J38" s="20"/>
      <c r="K38" s="20"/>
      <c r="L38" s="2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7"/>
      <c r="B39" s="18" t="s">
        <v>78</v>
      </c>
      <c r="C39" s="18" t="s">
        <v>64</v>
      </c>
      <c r="D39" s="19">
        <v>31822</v>
      </c>
      <c r="E39" s="27">
        <f t="shared" si="6"/>
        <v>36</v>
      </c>
      <c r="F39" s="17" t="s">
        <v>17</v>
      </c>
      <c r="G39" s="18" t="s">
        <v>170</v>
      </c>
      <c r="H39" s="17">
        <v>124</v>
      </c>
      <c r="I39" s="20" t="s">
        <v>47</v>
      </c>
      <c r="J39" s="20"/>
      <c r="K39" s="20"/>
      <c r="L39" s="2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52" t="s">
        <v>36</v>
      </c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6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5">
        <v>1</v>
      </c>
      <c r="B41" s="6" t="s">
        <v>79</v>
      </c>
      <c r="C41" s="6" t="s">
        <v>80</v>
      </c>
      <c r="D41" s="7">
        <v>29690</v>
      </c>
      <c r="E41" s="8">
        <f t="shared" si="6"/>
        <v>42</v>
      </c>
      <c r="F41" s="9" t="s">
        <v>42</v>
      </c>
      <c r="G41" s="6" t="s">
        <v>170</v>
      </c>
      <c r="H41" s="5">
        <v>129</v>
      </c>
      <c r="I41" s="10">
        <v>4.6435185185185184E-2</v>
      </c>
      <c r="J41" s="10">
        <f>I41-$I$41</f>
        <v>0</v>
      </c>
      <c r="K41" s="11">
        <f t="shared" ref="K41:K50" si="9">I41/10.55</f>
        <v>4.4014393540459888E-3</v>
      </c>
      <c r="L41" s="12" t="s">
        <v>18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5">
        <v>2</v>
      </c>
      <c r="B42" s="6" t="s">
        <v>81</v>
      </c>
      <c r="C42" s="6" t="s">
        <v>41</v>
      </c>
      <c r="D42" s="7">
        <v>32030</v>
      </c>
      <c r="E42" s="8">
        <f t="shared" si="6"/>
        <v>36</v>
      </c>
      <c r="F42" s="9" t="s">
        <v>77</v>
      </c>
      <c r="G42" s="6" t="s">
        <v>21</v>
      </c>
      <c r="H42" s="5">
        <v>101</v>
      </c>
      <c r="I42" s="10">
        <v>4.9189814814814818E-2</v>
      </c>
      <c r="J42" s="10">
        <f t="shared" ref="J42:J50" si="10">I42-$I$41</f>
        <v>2.7546296296296346E-3</v>
      </c>
      <c r="K42" s="11">
        <f t="shared" si="9"/>
        <v>4.6625416886080396E-3</v>
      </c>
      <c r="L42" s="13" t="s">
        <v>22</v>
      </c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5">
        <v>3</v>
      </c>
      <c r="B43" s="6" t="s">
        <v>82</v>
      </c>
      <c r="C43" s="6" t="s">
        <v>83</v>
      </c>
      <c r="D43" s="7">
        <v>30657</v>
      </c>
      <c r="E43" s="8">
        <f t="shared" si="6"/>
        <v>40</v>
      </c>
      <c r="F43" s="9" t="s">
        <v>42</v>
      </c>
      <c r="G43" s="6" t="s">
        <v>170</v>
      </c>
      <c r="H43" s="5">
        <v>102</v>
      </c>
      <c r="I43" s="10">
        <v>5.0949074074074077E-2</v>
      </c>
      <c r="J43" s="10">
        <f t="shared" si="10"/>
        <v>4.5138888888888937E-3</v>
      </c>
      <c r="K43" s="11">
        <f t="shared" si="9"/>
        <v>4.8292961207653147E-3</v>
      </c>
      <c r="L43" s="14" t="s">
        <v>26</v>
      </c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5">
        <v>4</v>
      </c>
      <c r="B44" s="6" t="s">
        <v>84</v>
      </c>
      <c r="C44" s="6" t="s">
        <v>85</v>
      </c>
      <c r="D44" s="7">
        <v>30680</v>
      </c>
      <c r="E44" s="8">
        <f t="shared" si="6"/>
        <v>40</v>
      </c>
      <c r="F44" s="5" t="s">
        <v>42</v>
      </c>
      <c r="G44" s="6" t="s">
        <v>170</v>
      </c>
      <c r="H44" s="5">
        <v>121</v>
      </c>
      <c r="I44" s="10">
        <v>5.1550925925925924E-2</v>
      </c>
      <c r="J44" s="10">
        <f t="shared" si="10"/>
        <v>5.1157407407407401E-3</v>
      </c>
      <c r="K44" s="11">
        <f t="shared" si="9"/>
        <v>4.8863436896612244E-3</v>
      </c>
      <c r="L44" s="15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5">
        <v>5</v>
      </c>
      <c r="B45" s="6" t="s">
        <v>86</v>
      </c>
      <c r="C45" s="6" t="s">
        <v>87</v>
      </c>
      <c r="D45" s="7">
        <v>31562</v>
      </c>
      <c r="E45" s="8">
        <f t="shared" si="6"/>
        <v>37</v>
      </c>
      <c r="F45" s="5" t="s">
        <v>77</v>
      </c>
      <c r="G45" s="6" t="s">
        <v>170</v>
      </c>
      <c r="H45" s="5">
        <v>128</v>
      </c>
      <c r="I45" s="10">
        <v>5.2094907407407409E-2</v>
      </c>
      <c r="J45" s="10">
        <f t="shared" si="10"/>
        <v>5.6597222222222257E-3</v>
      </c>
      <c r="K45" s="11">
        <f t="shared" si="9"/>
        <v>4.9379059153940672E-3</v>
      </c>
      <c r="L45" s="15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5">
        <v>6</v>
      </c>
      <c r="B46" s="6" t="s">
        <v>88</v>
      </c>
      <c r="C46" s="6" t="s">
        <v>41</v>
      </c>
      <c r="D46" s="7">
        <v>33047</v>
      </c>
      <c r="E46" s="8">
        <f t="shared" si="6"/>
        <v>33</v>
      </c>
      <c r="F46" s="5" t="s">
        <v>89</v>
      </c>
      <c r="G46" s="6" t="s">
        <v>21</v>
      </c>
      <c r="H46" s="5">
        <v>116</v>
      </c>
      <c r="I46" s="10">
        <v>5.275462962962963E-2</v>
      </c>
      <c r="J46" s="10">
        <f t="shared" si="10"/>
        <v>6.319444444444447E-3</v>
      </c>
      <c r="K46" s="11">
        <f t="shared" si="9"/>
        <v>5.0004388274530456E-3</v>
      </c>
      <c r="L46" s="15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5">
        <v>7</v>
      </c>
      <c r="B47" s="6" t="s">
        <v>90</v>
      </c>
      <c r="C47" s="6" t="s">
        <v>91</v>
      </c>
      <c r="D47" s="7">
        <v>27861</v>
      </c>
      <c r="E47" s="8">
        <f t="shared" si="6"/>
        <v>47</v>
      </c>
      <c r="F47" s="5" t="s">
        <v>39</v>
      </c>
      <c r="G47" s="6" t="s">
        <v>170</v>
      </c>
      <c r="H47" s="5">
        <v>123</v>
      </c>
      <c r="I47" s="10">
        <v>6.1828703703703705E-2</v>
      </c>
      <c r="J47" s="10">
        <f t="shared" si="10"/>
        <v>1.5393518518518522E-2</v>
      </c>
      <c r="K47" s="11">
        <f t="shared" si="9"/>
        <v>5.8605406354221515E-3</v>
      </c>
      <c r="L47" s="15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5">
        <v>8</v>
      </c>
      <c r="B48" s="6" t="s">
        <v>92</v>
      </c>
      <c r="C48" s="6" t="s">
        <v>93</v>
      </c>
      <c r="D48" s="7">
        <v>34623</v>
      </c>
      <c r="E48" s="8">
        <f t="shared" si="6"/>
        <v>29</v>
      </c>
      <c r="F48" s="5" t="s">
        <v>89</v>
      </c>
      <c r="G48" s="6" t="s">
        <v>170</v>
      </c>
      <c r="H48" s="5">
        <v>127</v>
      </c>
      <c r="I48" s="10">
        <v>6.5486111111111106E-2</v>
      </c>
      <c r="J48" s="10">
        <f t="shared" si="10"/>
        <v>1.9050925925925923E-2</v>
      </c>
      <c r="K48" s="11">
        <f t="shared" si="9"/>
        <v>6.2072143233280665E-3</v>
      </c>
      <c r="L48" s="15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5">
        <v>9</v>
      </c>
      <c r="B49" s="6" t="s">
        <v>94</v>
      </c>
      <c r="C49" s="6" t="s">
        <v>46</v>
      </c>
      <c r="D49" s="7">
        <v>32635</v>
      </c>
      <c r="E49" s="8">
        <f t="shared" si="6"/>
        <v>34</v>
      </c>
      <c r="F49" s="5" t="s">
        <v>89</v>
      </c>
      <c r="G49" s="6" t="s">
        <v>21</v>
      </c>
      <c r="H49" s="5">
        <v>119</v>
      </c>
      <c r="I49" s="10">
        <v>7.4502314814814813E-2</v>
      </c>
      <c r="J49" s="10">
        <f t="shared" si="10"/>
        <v>2.8067129629629629E-2</v>
      </c>
      <c r="K49" s="11">
        <f t="shared" si="9"/>
        <v>7.0618307881341047E-3</v>
      </c>
      <c r="L49" s="15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5">
        <v>10</v>
      </c>
      <c r="B50" s="6" t="s">
        <v>95</v>
      </c>
      <c r="C50" s="6" t="s">
        <v>46</v>
      </c>
      <c r="D50" s="7">
        <v>32188</v>
      </c>
      <c r="E50" s="8">
        <f t="shared" si="6"/>
        <v>35</v>
      </c>
      <c r="F50" s="5" t="s">
        <v>77</v>
      </c>
      <c r="G50" s="6" t="s">
        <v>170</v>
      </c>
      <c r="H50" s="5">
        <v>118</v>
      </c>
      <c r="I50" s="10">
        <v>7.8182870370370375E-2</v>
      </c>
      <c r="J50" s="10">
        <f t="shared" si="10"/>
        <v>3.1747685185185191E-2</v>
      </c>
      <c r="K50" s="11">
        <f t="shared" si="9"/>
        <v>7.410698613305248E-3</v>
      </c>
      <c r="L50" s="15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7"/>
      <c r="B51" s="18" t="s">
        <v>96</v>
      </c>
      <c r="C51" s="18" t="s">
        <v>97</v>
      </c>
      <c r="D51" s="19">
        <v>27960</v>
      </c>
      <c r="E51" s="27">
        <f t="shared" si="6"/>
        <v>47</v>
      </c>
      <c r="F51" s="17" t="s">
        <v>39</v>
      </c>
      <c r="G51" s="18" t="s">
        <v>170</v>
      </c>
      <c r="H51" s="17">
        <v>110</v>
      </c>
      <c r="I51" s="20" t="s">
        <v>47</v>
      </c>
      <c r="J51" s="20"/>
      <c r="K51" s="20"/>
      <c r="L51" s="2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56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44" t="s">
        <v>424</v>
      </c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6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47" t="s">
        <v>0</v>
      </c>
      <c r="B54" s="50" t="s">
        <v>1</v>
      </c>
      <c r="C54" s="45"/>
      <c r="D54" s="45"/>
      <c r="E54" s="45"/>
      <c r="F54" s="45"/>
      <c r="G54" s="46"/>
      <c r="H54" s="47" t="s">
        <v>2</v>
      </c>
      <c r="I54" s="50" t="s">
        <v>3</v>
      </c>
      <c r="J54" s="45"/>
      <c r="K54" s="51"/>
      <c r="L54" s="47" t="s">
        <v>4</v>
      </c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48"/>
      <c r="B55" s="2" t="s">
        <v>5</v>
      </c>
      <c r="C55" s="3" t="s">
        <v>6</v>
      </c>
      <c r="D55" s="4" t="s">
        <v>7</v>
      </c>
      <c r="E55" s="3" t="s">
        <v>8</v>
      </c>
      <c r="F55" s="3" t="s">
        <v>9</v>
      </c>
      <c r="G55" s="2" t="s">
        <v>10</v>
      </c>
      <c r="H55" s="48"/>
      <c r="I55" s="2" t="s">
        <v>11</v>
      </c>
      <c r="J55" s="2" t="s">
        <v>12</v>
      </c>
      <c r="K55" s="2" t="s">
        <v>13</v>
      </c>
      <c r="L55" s="48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52" t="s">
        <v>14</v>
      </c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6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5">
        <v>1</v>
      </c>
      <c r="B57" s="6" t="s">
        <v>98</v>
      </c>
      <c r="C57" s="6" t="s">
        <v>28</v>
      </c>
      <c r="D57" s="7">
        <v>28098</v>
      </c>
      <c r="E57" s="8">
        <f t="shared" ref="E57:E69" si="11">DATEDIF(D57,"04.02.2024","y")</f>
        <v>47</v>
      </c>
      <c r="F57" s="9" t="s">
        <v>29</v>
      </c>
      <c r="G57" s="6" t="s">
        <v>21</v>
      </c>
      <c r="H57" s="5">
        <v>72</v>
      </c>
      <c r="I57" s="10">
        <v>1.8668981481481481E-2</v>
      </c>
      <c r="J57" s="10">
        <f>I57-$I$57</f>
        <v>0</v>
      </c>
      <c r="K57" s="11">
        <f>I57/5.1</f>
        <v>3.6605846042120555E-3</v>
      </c>
      <c r="L57" s="12" t="s">
        <v>18</v>
      </c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5">
        <v>2</v>
      </c>
      <c r="B58" s="6" t="s">
        <v>99</v>
      </c>
      <c r="C58" s="6" t="s">
        <v>100</v>
      </c>
      <c r="D58" s="7">
        <v>37297</v>
      </c>
      <c r="E58" s="8">
        <f t="shared" si="11"/>
        <v>21</v>
      </c>
      <c r="F58" s="9" t="s">
        <v>49</v>
      </c>
      <c r="G58" s="6" t="s">
        <v>21</v>
      </c>
      <c r="H58" s="5">
        <v>60</v>
      </c>
      <c r="I58" s="10">
        <v>1.9120370370370371E-2</v>
      </c>
      <c r="J58" s="10">
        <f t="shared" ref="J58:J67" si="12">I58-$I$57</f>
        <v>4.5138888888889006E-4</v>
      </c>
      <c r="K58" s="11">
        <f t="shared" ref="K58:K67" si="13">I58/5.1</f>
        <v>3.7490922294843867E-3</v>
      </c>
      <c r="L58" s="13" t="s">
        <v>22</v>
      </c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5">
        <v>3</v>
      </c>
      <c r="B59" s="6" t="s">
        <v>101</v>
      </c>
      <c r="C59" s="6" t="s">
        <v>59</v>
      </c>
      <c r="D59" s="7">
        <v>33391</v>
      </c>
      <c r="E59" s="8">
        <f t="shared" si="11"/>
        <v>32</v>
      </c>
      <c r="F59" s="9" t="s">
        <v>49</v>
      </c>
      <c r="G59" s="6" t="s">
        <v>21</v>
      </c>
      <c r="H59" s="5">
        <v>61</v>
      </c>
      <c r="I59" s="10">
        <v>1.9641203703703702E-2</v>
      </c>
      <c r="J59" s="10">
        <f t="shared" si="12"/>
        <v>9.7222222222222154E-4</v>
      </c>
      <c r="K59" s="11">
        <f t="shared" si="13"/>
        <v>3.8512164124909222E-3</v>
      </c>
      <c r="L59" s="14" t="s">
        <v>26</v>
      </c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5">
        <v>4</v>
      </c>
      <c r="B60" s="6" t="s">
        <v>102</v>
      </c>
      <c r="C60" s="6" t="s">
        <v>103</v>
      </c>
      <c r="D60" s="7">
        <v>34985</v>
      </c>
      <c r="E60" s="8">
        <f t="shared" si="11"/>
        <v>28</v>
      </c>
      <c r="F60" s="9" t="s">
        <v>49</v>
      </c>
      <c r="G60" s="6" t="s">
        <v>170</v>
      </c>
      <c r="H60" s="5">
        <v>63</v>
      </c>
      <c r="I60" s="10">
        <v>2.0972222222222222E-2</v>
      </c>
      <c r="J60" s="10">
        <f t="shared" si="12"/>
        <v>2.3032407407407411E-3</v>
      </c>
      <c r="K60" s="11">
        <f t="shared" si="13"/>
        <v>4.1122004357298479E-3</v>
      </c>
      <c r="L60" s="15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5">
        <v>5</v>
      </c>
      <c r="B61" s="6" t="s">
        <v>104</v>
      </c>
      <c r="C61" s="6" t="s">
        <v>105</v>
      </c>
      <c r="D61" s="7">
        <v>26288</v>
      </c>
      <c r="E61" s="8">
        <f t="shared" si="11"/>
        <v>52</v>
      </c>
      <c r="F61" s="9" t="s">
        <v>106</v>
      </c>
      <c r="G61" s="6" t="s">
        <v>170</v>
      </c>
      <c r="H61" s="5">
        <v>73</v>
      </c>
      <c r="I61" s="10">
        <v>2.119212962962963E-2</v>
      </c>
      <c r="J61" s="10">
        <f t="shared" si="12"/>
        <v>2.5231481481481494E-3</v>
      </c>
      <c r="K61" s="11">
        <f t="shared" si="13"/>
        <v>4.1553195352214967E-3</v>
      </c>
      <c r="L61" s="15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5">
        <v>6</v>
      </c>
      <c r="B62" s="6" t="s">
        <v>107</v>
      </c>
      <c r="C62" s="6" t="s">
        <v>108</v>
      </c>
      <c r="D62" s="7">
        <v>30060</v>
      </c>
      <c r="E62" s="8">
        <f t="shared" si="11"/>
        <v>41</v>
      </c>
      <c r="F62" s="9" t="s">
        <v>35</v>
      </c>
      <c r="G62" s="6" t="s">
        <v>21</v>
      </c>
      <c r="H62" s="5">
        <v>58</v>
      </c>
      <c r="I62" s="10">
        <v>2.1712962962962962E-2</v>
      </c>
      <c r="J62" s="10">
        <f t="shared" si="12"/>
        <v>3.0439814814814808E-3</v>
      </c>
      <c r="K62" s="11">
        <f t="shared" si="13"/>
        <v>4.2574437182280322E-3</v>
      </c>
      <c r="L62" s="15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5">
        <v>7</v>
      </c>
      <c r="B63" s="6" t="s">
        <v>109</v>
      </c>
      <c r="C63" s="6" t="s">
        <v>34</v>
      </c>
      <c r="D63" s="7">
        <v>29508</v>
      </c>
      <c r="E63" s="8">
        <f t="shared" si="11"/>
        <v>43</v>
      </c>
      <c r="F63" s="9" t="s">
        <v>35</v>
      </c>
      <c r="G63" s="6" t="s">
        <v>21</v>
      </c>
      <c r="H63" s="5">
        <v>65</v>
      </c>
      <c r="I63" s="10">
        <v>2.431712962962963E-2</v>
      </c>
      <c r="J63" s="10">
        <f t="shared" si="12"/>
        <v>5.6481481481481487E-3</v>
      </c>
      <c r="K63" s="11">
        <f t="shared" si="13"/>
        <v>4.7680646332607119E-3</v>
      </c>
      <c r="L63" s="15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5">
        <v>8</v>
      </c>
      <c r="B64" s="6" t="s">
        <v>110</v>
      </c>
      <c r="C64" s="6" t="s">
        <v>111</v>
      </c>
      <c r="D64" s="7">
        <v>36437</v>
      </c>
      <c r="E64" s="8">
        <f t="shared" si="11"/>
        <v>24</v>
      </c>
      <c r="F64" s="9" t="s">
        <v>49</v>
      </c>
      <c r="G64" s="6" t="s">
        <v>21</v>
      </c>
      <c r="H64" s="5">
        <v>56</v>
      </c>
      <c r="I64" s="10">
        <v>2.5358796296296296E-2</v>
      </c>
      <c r="J64" s="10">
        <f t="shared" si="12"/>
        <v>6.6898148148148151E-3</v>
      </c>
      <c r="K64" s="11">
        <f t="shared" si="13"/>
        <v>4.9723129992737839E-3</v>
      </c>
      <c r="L64" s="15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5">
        <v>9</v>
      </c>
      <c r="B65" s="6" t="s">
        <v>112</v>
      </c>
      <c r="C65" s="6" t="s">
        <v>28</v>
      </c>
      <c r="D65" s="7">
        <v>28041</v>
      </c>
      <c r="E65" s="8">
        <f t="shared" si="11"/>
        <v>47</v>
      </c>
      <c r="F65" s="9" t="s">
        <v>29</v>
      </c>
      <c r="G65" s="6" t="s">
        <v>170</v>
      </c>
      <c r="H65" s="5">
        <v>68</v>
      </c>
      <c r="I65" s="10">
        <v>2.6192129629629631E-2</v>
      </c>
      <c r="J65" s="10">
        <f t="shared" si="12"/>
        <v>7.5231481481481503E-3</v>
      </c>
      <c r="K65" s="11">
        <f t="shared" si="13"/>
        <v>5.1357116920842417E-3</v>
      </c>
      <c r="L65" s="15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5">
        <v>10</v>
      </c>
      <c r="B66" s="6" t="s">
        <v>113</v>
      </c>
      <c r="C66" s="6" t="s">
        <v>103</v>
      </c>
      <c r="D66" s="7">
        <v>29285</v>
      </c>
      <c r="E66" s="8">
        <f t="shared" si="11"/>
        <v>43</v>
      </c>
      <c r="F66" s="9" t="s">
        <v>35</v>
      </c>
      <c r="G66" s="6" t="s">
        <v>21</v>
      </c>
      <c r="H66" s="5">
        <v>71</v>
      </c>
      <c r="I66" s="10">
        <v>2.8668981481481483E-2</v>
      </c>
      <c r="J66" s="10">
        <f t="shared" si="12"/>
        <v>1.0000000000000002E-2</v>
      </c>
      <c r="K66" s="11">
        <f t="shared" si="13"/>
        <v>5.6213689179375461E-3</v>
      </c>
      <c r="L66" s="15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5">
        <v>11</v>
      </c>
      <c r="B67" s="6" t="s">
        <v>114</v>
      </c>
      <c r="C67" s="6" t="s">
        <v>115</v>
      </c>
      <c r="D67" s="7">
        <v>30372</v>
      </c>
      <c r="E67" s="8">
        <f t="shared" si="11"/>
        <v>40</v>
      </c>
      <c r="F67" s="9" t="s">
        <v>35</v>
      </c>
      <c r="G67" s="6" t="s">
        <v>170</v>
      </c>
      <c r="H67" s="5">
        <v>51</v>
      </c>
      <c r="I67" s="10">
        <v>3.740740740740741E-2</v>
      </c>
      <c r="J67" s="10">
        <f t="shared" si="12"/>
        <v>1.8738425925925929E-2</v>
      </c>
      <c r="K67" s="11">
        <f t="shared" si="13"/>
        <v>7.3347857661583164E-3</v>
      </c>
      <c r="L67" s="15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7"/>
      <c r="B68" s="18" t="s">
        <v>116</v>
      </c>
      <c r="C68" s="18" t="s">
        <v>28</v>
      </c>
      <c r="D68" s="19">
        <v>24213</v>
      </c>
      <c r="E68" s="27">
        <f t="shared" si="11"/>
        <v>57</v>
      </c>
      <c r="F68" s="17" t="s">
        <v>25</v>
      </c>
      <c r="G68" s="18" t="s">
        <v>21</v>
      </c>
      <c r="H68" s="17">
        <v>69</v>
      </c>
      <c r="I68" s="20" t="s">
        <v>47</v>
      </c>
      <c r="J68" s="20"/>
      <c r="K68" s="20"/>
      <c r="L68" s="2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7"/>
      <c r="B69" s="18" t="s">
        <v>116</v>
      </c>
      <c r="C69" s="18" t="s">
        <v>53</v>
      </c>
      <c r="D69" s="19">
        <v>33591</v>
      </c>
      <c r="E69" s="27">
        <f t="shared" si="11"/>
        <v>32</v>
      </c>
      <c r="F69" s="17" t="s">
        <v>49</v>
      </c>
      <c r="G69" s="18" t="s">
        <v>21</v>
      </c>
      <c r="H69" s="17">
        <v>70</v>
      </c>
      <c r="I69" s="20" t="s">
        <v>47</v>
      </c>
      <c r="J69" s="20"/>
      <c r="K69" s="20"/>
      <c r="L69" s="2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52" t="s">
        <v>36</v>
      </c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6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5">
        <v>1</v>
      </c>
      <c r="B71" s="6" t="s">
        <v>117</v>
      </c>
      <c r="C71" s="6" t="s">
        <v>76</v>
      </c>
      <c r="D71" s="7">
        <v>33049</v>
      </c>
      <c r="E71" s="8">
        <f t="shared" ref="E71:E80" si="14">DATEDIF(D71,"04.02.2024","y")</f>
        <v>33</v>
      </c>
      <c r="F71" s="9" t="s">
        <v>89</v>
      </c>
      <c r="G71" s="6" t="s">
        <v>170</v>
      </c>
      <c r="H71" s="5">
        <v>67</v>
      </c>
      <c r="I71" s="10">
        <v>2.0069444444444445E-2</v>
      </c>
      <c r="J71" s="10">
        <f>I71-$I$71</f>
        <v>0</v>
      </c>
      <c r="K71" s="11">
        <f>I71/5.1</f>
        <v>3.9351851851851857E-3</v>
      </c>
      <c r="L71" s="12" t="s">
        <v>18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5">
        <v>2</v>
      </c>
      <c r="B72" s="6" t="s">
        <v>118</v>
      </c>
      <c r="C72" s="6" t="s">
        <v>119</v>
      </c>
      <c r="D72" s="7">
        <v>31010</v>
      </c>
      <c r="E72" s="8">
        <f t="shared" si="14"/>
        <v>39</v>
      </c>
      <c r="F72" s="9" t="s">
        <v>17</v>
      </c>
      <c r="G72" s="6" t="s">
        <v>21</v>
      </c>
      <c r="H72" s="5">
        <v>53</v>
      </c>
      <c r="I72" s="10">
        <v>2.2094907407407407E-2</v>
      </c>
      <c r="J72" s="10">
        <f t="shared" ref="J72:J80" si="15">I72-$I$71</f>
        <v>2.0254629629629615E-3</v>
      </c>
      <c r="K72" s="11">
        <f t="shared" ref="K72:K80" si="16">I72/5.1</f>
        <v>4.3323347857661589E-3</v>
      </c>
      <c r="L72" s="13" t="s">
        <v>22</v>
      </c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5">
        <v>3</v>
      </c>
      <c r="B73" s="6" t="s">
        <v>120</v>
      </c>
      <c r="C73" s="6" t="s">
        <v>119</v>
      </c>
      <c r="D73" s="7">
        <v>35393</v>
      </c>
      <c r="E73" s="8">
        <f t="shared" si="14"/>
        <v>27</v>
      </c>
      <c r="F73" s="9" t="s">
        <v>89</v>
      </c>
      <c r="G73" s="6" t="s">
        <v>121</v>
      </c>
      <c r="H73" s="5">
        <v>62</v>
      </c>
      <c r="I73" s="10">
        <v>2.4664351851851851E-2</v>
      </c>
      <c r="J73" s="10">
        <f t="shared" si="15"/>
        <v>4.5949074074074052E-3</v>
      </c>
      <c r="K73" s="11">
        <f t="shared" si="16"/>
        <v>4.8361474219317359E-3</v>
      </c>
      <c r="L73" s="14" t="s">
        <v>26</v>
      </c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5">
        <v>4</v>
      </c>
      <c r="B74" s="6" t="s">
        <v>122</v>
      </c>
      <c r="C74" s="6" t="s">
        <v>85</v>
      </c>
      <c r="D74" s="7">
        <v>35255</v>
      </c>
      <c r="E74" s="8">
        <f t="shared" si="14"/>
        <v>27</v>
      </c>
      <c r="F74" s="9" t="s">
        <v>89</v>
      </c>
      <c r="G74" s="6" t="s">
        <v>170</v>
      </c>
      <c r="H74" s="5">
        <v>64</v>
      </c>
      <c r="I74" s="10">
        <v>2.4675925925925928E-2</v>
      </c>
      <c r="J74" s="10">
        <f t="shared" si="15"/>
        <v>4.6064814814814822E-3</v>
      </c>
      <c r="K74" s="11">
        <f t="shared" si="16"/>
        <v>4.8384168482207704E-3</v>
      </c>
      <c r="L74" s="15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5">
        <v>5</v>
      </c>
      <c r="B75" s="6" t="s">
        <v>123</v>
      </c>
      <c r="C75" s="6" t="s">
        <v>124</v>
      </c>
      <c r="D75" s="7">
        <v>28047</v>
      </c>
      <c r="E75" s="8">
        <f t="shared" si="14"/>
        <v>47</v>
      </c>
      <c r="F75" s="9" t="s">
        <v>39</v>
      </c>
      <c r="G75" s="6" t="s">
        <v>21</v>
      </c>
      <c r="H75" s="5">
        <v>55</v>
      </c>
      <c r="I75" s="10">
        <v>2.4745370370370369E-2</v>
      </c>
      <c r="J75" s="10">
        <f t="shared" si="15"/>
        <v>4.6759259259259237E-3</v>
      </c>
      <c r="K75" s="11">
        <f t="shared" si="16"/>
        <v>4.8520334059549749E-3</v>
      </c>
      <c r="L75" s="15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5">
        <v>6</v>
      </c>
      <c r="B76" s="6" t="s">
        <v>125</v>
      </c>
      <c r="C76" s="6" t="s">
        <v>126</v>
      </c>
      <c r="D76" s="7">
        <v>37212</v>
      </c>
      <c r="E76" s="8">
        <f t="shared" si="14"/>
        <v>22</v>
      </c>
      <c r="F76" s="9" t="s">
        <v>89</v>
      </c>
      <c r="G76" s="6" t="s">
        <v>21</v>
      </c>
      <c r="H76" s="5">
        <v>57</v>
      </c>
      <c r="I76" s="10">
        <v>2.5358796296296296E-2</v>
      </c>
      <c r="J76" s="10">
        <f t="shared" si="15"/>
        <v>5.2893518518518506E-3</v>
      </c>
      <c r="K76" s="11">
        <f t="shared" si="16"/>
        <v>4.9723129992737839E-3</v>
      </c>
      <c r="L76" s="15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5">
        <v>7</v>
      </c>
      <c r="B77" s="6" t="s">
        <v>127</v>
      </c>
      <c r="C77" s="6" t="s">
        <v>128</v>
      </c>
      <c r="D77" s="7">
        <v>33073</v>
      </c>
      <c r="E77" s="8">
        <f t="shared" si="14"/>
        <v>33</v>
      </c>
      <c r="F77" s="9" t="s">
        <v>89</v>
      </c>
      <c r="G77" s="6" t="s">
        <v>170</v>
      </c>
      <c r="H77" s="5">
        <v>59</v>
      </c>
      <c r="I77" s="10">
        <v>2.5972222222222223E-2</v>
      </c>
      <c r="J77" s="10">
        <f t="shared" si="15"/>
        <v>5.9027777777777776E-3</v>
      </c>
      <c r="K77" s="11">
        <f t="shared" si="16"/>
        <v>5.092592592592593E-3</v>
      </c>
      <c r="L77" s="15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5">
        <v>8</v>
      </c>
      <c r="B78" s="6" t="s">
        <v>129</v>
      </c>
      <c r="C78" s="6" t="s">
        <v>130</v>
      </c>
      <c r="D78" s="7">
        <v>33093</v>
      </c>
      <c r="E78" s="8">
        <f t="shared" si="14"/>
        <v>33</v>
      </c>
      <c r="F78" s="9" t="s">
        <v>89</v>
      </c>
      <c r="G78" s="6" t="s">
        <v>21</v>
      </c>
      <c r="H78" s="5">
        <v>54</v>
      </c>
      <c r="I78" s="10">
        <v>2.7268518518518518E-2</v>
      </c>
      <c r="J78" s="10">
        <f t="shared" si="15"/>
        <v>7.199074074074073E-3</v>
      </c>
      <c r="K78" s="11">
        <f t="shared" si="16"/>
        <v>5.3467683369644156E-3</v>
      </c>
      <c r="L78" s="15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5">
        <v>9</v>
      </c>
      <c r="B79" s="6" t="s">
        <v>131</v>
      </c>
      <c r="C79" s="6" t="s">
        <v>132</v>
      </c>
      <c r="D79" s="7">
        <v>35594</v>
      </c>
      <c r="E79" s="8">
        <f t="shared" si="14"/>
        <v>26</v>
      </c>
      <c r="F79" s="9" t="s">
        <v>89</v>
      </c>
      <c r="G79" s="6" t="s">
        <v>21</v>
      </c>
      <c r="H79" s="5">
        <v>66</v>
      </c>
      <c r="I79" s="10">
        <v>3.4490740740740738E-2</v>
      </c>
      <c r="J79" s="10">
        <f t="shared" si="15"/>
        <v>1.4421296296296293E-2</v>
      </c>
      <c r="K79" s="11">
        <f t="shared" si="16"/>
        <v>6.7628903413217136E-3</v>
      </c>
      <c r="L79" s="15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5">
        <v>10</v>
      </c>
      <c r="B80" s="6" t="s">
        <v>114</v>
      </c>
      <c r="C80" s="6" t="s">
        <v>133</v>
      </c>
      <c r="D80" s="7">
        <v>30593</v>
      </c>
      <c r="E80" s="8">
        <f t="shared" si="14"/>
        <v>40</v>
      </c>
      <c r="F80" s="9" t="s">
        <v>42</v>
      </c>
      <c r="G80" s="6" t="s">
        <v>170</v>
      </c>
      <c r="H80" s="5">
        <v>52</v>
      </c>
      <c r="I80" s="10">
        <v>3.740740740740741E-2</v>
      </c>
      <c r="J80" s="10">
        <f t="shared" si="15"/>
        <v>1.7337962962962965E-2</v>
      </c>
      <c r="K80" s="11">
        <f t="shared" si="16"/>
        <v>7.3347857661583164E-3</v>
      </c>
      <c r="L80" s="15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56"/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44" t="s">
        <v>425</v>
      </c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6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47" t="s">
        <v>0</v>
      </c>
      <c r="B83" s="50" t="s">
        <v>1</v>
      </c>
      <c r="C83" s="45"/>
      <c r="D83" s="45"/>
      <c r="E83" s="45"/>
      <c r="F83" s="45"/>
      <c r="G83" s="46"/>
      <c r="H83" s="47" t="s">
        <v>2</v>
      </c>
      <c r="I83" s="50" t="s">
        <v>3</v>
      </c>
      <c r="J83" s="45"/>
      <c r="K83" s="51"/>
      <c r="L83" s="47" t="s">
        <v>4</v>
      </c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48"/>
      <c r="B84" s="2" t="s">
        <v>5</v>
      </c>
      <c r="C84" s="3" t="s">
        <v>6</v>
      </c>
      <c r="D84" s="4" t="s">
        <v>7</v>
      </c>
      <c r="E84" s="3" t="s">
        <v>8</v>
      </c>
      <c r="F84" s="3" t="s">
        <v>9</v>
      </c>
      <c r="G84" s="2" t="s">
        <v>10</v>
      </c>
      <c r="H84" s="48"/>
      <c r="I84" s="2" t="s">
        <v>11</v>
      </c>
      <c r="J84" s="2" t="s">
        <v>12</v>
      </c>
      <c r="K84" s="2" t="s">
        <v>13</v>
      </c>
      <c r="L84" s="48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55" t="s">
        <v>134</v>
      </c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6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5">
        <v>1</v>
      </c>
      <c r="B86" s="6" t="s">
        <v>135</v>
      </c>
      <c r="C86" s="6" t="s">
        <v>136</v>
      </c>
      <c r="D86" s="7">
        <v>41277</v>
      </c>
      <c r="E86" s="8">
        <f t="shared" ref="E86:E93" si="17">DATEDIF(D86,"04.02.2024","y")</f>
        <v>11</v>
      </c>
      <c r="F86" s="37" t="s">
        <v>139</v>
      </c>
      <c r="G86" s="6" t="s">
        <v>170</v>
      </c>
      <c r="H86" s="5">
        <v>2</v>
      </c>
      <c r="I86" s="10">
        <v>3.7731481481481483E-3</v>
      </c>
      <c r="J86" s="10">
        <f>I86-$I$86</f>
        <v>0</v>
      </c>
      <c r="K86" s="11">
        <f>I86/1.15</f>
        <v>3.280998389694042E-3</v>
      </c>
      <c r="L86" s="16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5">
        <v>2</v>
      </c>
      <c r="B87" s="6" t="s">
        <v>137</v>
      </c>
      <c r="C87" s="6" t="s">
        <v>138</v>
      </c>
      <c r="D87" s="7">
        <v>40918</v>
      </c>
      <c r="E87" s="8">
        <f t="shared" si="17"/>
        <v>12</v>
      </c>
      <c r="F87" s="9" t="s">
        <v>139</v>
      </c>
      <c r="G87" s="6" t="s">
        <v>21</v>
      </c>
      <c r="H87" s="5">
        <v>8</v>
      </c>
      <c r="I87" s="10">
        <v>3.7847222222222223E-3</v>
      </c>
      <c r="J87" s="10">
        <f t="shared" ref="J87:J93" si="18">I87-$I$86</f>
        <v>1.1574074074074004E-5</v>
      </c>
      <c r="K87" s="11">
        <f t="shared" ref="K87:K93" si="19">I87/1.15</f>
        <v>3.2910628019323673E-3</v>
      </c>
      <c r="L87" s="16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5">
        <v>3</v>
      </c>
      <c r="B88" s="6" t="s">
        <v>15</v>
      </c>
      <c r="C88" s="6" t="s">
        <v>140</v>
      </c>
      <c r="D88" s="7">
        <v>42579</v>
      </c>
      <c r="E88" s="8">
        <f t="shared" si="17"/>
        <v>7</v>
      </c>
      <c r="F88" s="9" t="s">
        <v>141</v>
      </c>
      <c r="G88" s="6" t="s">
        <v>170</v>
      </c>
      <c r="H88" s="5">
        <v>11</v>
      </c>
      <c r="I88" s="10">
        <v>3.7962962962962963E-3</v>
      </c>
      <c r="J88" s="10">
        <f t="shared" si="18"/>
        <v>2.3148148148148008E-5</v>
      </c>
      <c r="K88" s="11">
        <f t="shared" si="19"/>
        <v>3.3011272141706925E-3</v>
      </c>
      <c r="L88" s="16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5">
        <v>4</v>
      </c>
      <c r="B89" s="6" t="s">
        <v>15</v>
      </c>
      <c r="C89" s="6" t="s">
        <v>142</v>
      </c>
      <c r="D89" s="7">
        <v>41971</v>
      </c>
      <c r="E89" s="8">
        <f t="shared" si="17"/>
        <v>9</v>
      </c>
      <c r="F89" s="9" t="s">
        <v>141</v>
      </c>
      <c r="G89" s="6" t="s">
        <v>170</v>
      </c>
      <c r="H89" s="5">
        <v>10</v>
      </c>
      <c r="I89" s="10">
        <v>4.1203703703703706E-3</v>
      </c>
      <c r="J89" s="10">
        <f t="shared" si="18"/>
        <v>3.4722222222222229E-4</v>
      </c>
      <c r="K89" s="11">
        <f t="shared" si="19"/>
        <v>3.582930756843801E-3</v>
      </c>
      <c r="L89" s="15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5">
        <v>5</v>
      </c>
      <c r="B90" s="6" t="s">
        <v>30</v>
      </c>
      <c r="C90" s="6" t="s">
        <v>143</v>
      </c>
      <c r="D90" s="7">
        <v>42178</v>
      </c>
      <c r="E90" s="8">
        <f t="shared" si="17"/>
        <v>8</v>
      </c>
      <c r="F90" s="9" t="s">
        <v>141</v>
      </c>
      <c r="G90" s="6" t="s">
        <v>21</v>
      </c>
      <c r="H90" s="5">
        <v>5</v>
      </c>
      <c r="I90" s="10">
        <v>5.8796296296296296E-3</v>
      </c>
      <c r="J90" s="10">
        <f t="shared" si="18"/>
        <v>2.1064814814814813E-3</v>
      </c>
      <c r="K90" s="11">
        <f t="shared" si="19"/>
        <v>5.1127214170692435E-3</v>
      </c>
      <c r="L90" s="15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5">
        <v>6</v>
      </c>
      <c r="B91" s="6" t="s">
        <v>30</v>
      </c>
      <c r="C91" s="6" t="s">
        <v>74</v>
      </c>
      <c r="D91" s="7">
        <v>41108</v>
      </c>
      <c r="E91" s="8">
        <f t="shared" si="17"/>
        <v>11</v>
      </c>
      <c r="F91" s="37" t="s">
        <v>139</v>
      </c>
      <c r="G91" s="6" t="s">
        <v>21</v>
      </c>
      <c r="H91" s="5">
        <v>4</v>
      </c>
      <c r="I91" s="10">
        <v>5.9722222222222225E-3</v>
      </c>
      <c r="J91" s="10">
        <f t="shared" si="18"/>
        <v>2.1990740740740742E-3</v>
      </c>
      <c r="K91" s="11">
        <f t="shared" si="19"/>
        <v>5.1932367149758463E-3</v>
      </c>
      <c r="L91" s="15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5">
        <v>7</v>
      </c>
      <c r="B92" s="6" t="s">
        <v>144</v>
      </c>
      <c r="C92" s="6" t="s">
        <v>145</v>
      </c>
      <c r="D92" s="7">
        <v>41408</v>
      </c>
      <c r="E92" s="8">
        <f t="shared" si="17"/>
        <v>10</v>
      </c>
      <c r="F92" s="9" t="s">
        <v>139</v>
      </c>
      <c r="G92" s="6" t="s">
        <v>21</v>
      </c>
      <c r="H92" s="5">
        <v>1</v>
      </c>
      <c r="I92" s="10">
        <v>5.9606481481481481E-3</v>
      </c>
      <c r="J92" s="10">
        <f t="shared" si="18"/>
        <v>2.1874999999999998E-3</v>
      </c>
      <c r="K92" s="11">
        <f t="shared" si="19"/>
        <v>5.1831723027375206E-3</v>
      </c>
      <c r="L92" s="15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5">
        <v>8</v>
      </c>
      <c r="B93" s="6" t="s">
        <v>19</v>
      </c>
      <c r="C93" s="6" t="s">
        <v>108</v>
      </c>
      <c r="D93" s="7">
        <v>43034</v>
      </c>
      <c r="E93" s="8">
        <f t="shared" si="17"/>
        <v>6</v>
      </c>
      <c r="F93" s="9" t="s">
        <v>141</v>
      </c>
      <c r="G93" s="6" t="s">
        <v>21</v>
      </c>
      <c r="H93" s="5">
        <v>7</v>
      </c>
      <c r="I93" s="10">
        <v>6.3773148148148148E-3</v>
      </c>
      <c r="J93" s="10">
        <f t="shared" si="18"/>
        <v>2.6041666666666665E-3</v>
      </c>
      <c r="K93" s="11">
        <f t="shared" si="19"/>
        <v>5.545491143317231E-3</v>
      </c>
      <c r="L93" s="15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55" t="s">
        <v>146</v>
      </c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6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5">
        <v>1</v>
      </c>
      <c r="B95" s="6" t="s">
        <v>43</v>
      </c>
      <c r="C95" s="6" t="s">
        <v>147</v>
      </c>
      <c r="D95" s="7">
        <v>41937</v>
      </c>
      <c r="E95" s="8">
        <f t="shared" ref="E95:E97" si="20">DATEDIF(D95,"04.02.2024","y")</f>
        <v>9</v>
      </c>
      <c r="F95" s="9" t="s">
        <v>148</v>
      </c>
      <c r="G95" s="6" t="s">
        <v>170</v>
      </c>
      <c r="H95" s="5">
        <v>3</v>
      </c>
      <c r="I95" s="10">
        <v>5.0115740740740737E-3</v>
      </c>
      <c r="J95" s="10">
        <f>I95-$I$95</f>
        <v>0</v>
      </c>
      <c r="K95" s="11">
        <f>I95/1.15</f>
        <v>4.3578904991948466E-3</v>
      </c>
      <c r="L95" s="16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5">
        <v>2</v>
      </c>
      <c r="B96" s="6" t="s">
        <v>88</v>
      </c>
      <c r="C96" s="6" t="s">
        <v>149</v>
      </c>
      <c r="D96" s="7">
        <v>42510</v>
      </c>
      <c r="E96" s="8">
        <f t="shared" si="20"/>
        <v>7</v>
      </c>
      <c r="F96" s="9" t="s">
        <v>148</v>
      </c>
      <c r="G96" s="6" t="s">
        <v>21</v>
      </c>
      <c r="H96" s="5">
        <v>6</v>
      </c>
      <c r="I96" s="10">
        <v>6.3541666666666668E-3</v>
      </c>
      <c r="J96" s="10">
        <f t="shared" ref="J96:J97" si="21">I96-$I$95</f>
        <v>1.3425925925925931E-3</v>
      </c>
      <c r="K96" s="11">
        <f t="shared" ref="K96:K97" si="22">I96/1.15</f>
        <v>5.5253623188405805E-3</v>
      </c>
      <c r="L96" s="16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5">
        <v>3</v>
      </c>
      <c r="B97" s="6" t="s">
        <v>150</v>
      </c>
      <c r="C97" s="6" t="s">
        <v>151</v>
      </c>
      <c r="D97" s="7">
        <v>41889</v>
      </c>
      <c r="E97" s="8">
        <f t="shared" si="20"/>
        <v>9</v>
      </c>
      <c r="F97" s="9" t="s">
        <v>148</v>
      </c>
      <c r="G97" s="6" t="s">
        <v>170</v>
      </c>
      <c r="H97" s="5">
        <v>9</v>
      </c>
      <c r="I97" s="10">
        <v>1.4884259259259259E-2</v>
      </c>
      <c r="J97" s="10">
        <f t="shared" si="21"/>
        <v>9.8726851851851857E-3</v>
      </c>
      <c r="K97" s="11">
        <f t="shared" si="22"/>
        <v>1.2942834138486313E-2</v>
      </c>
      <c r="L97" s="16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22"/>
      <c r="B98" s="1"/>
      <c r="C98" s="1"/>
      <c r="D98" s="23"/>
      <c r="E98" s="1"/>
      <c r="F98" s="1"/>
      <c r="G98" s="1"/>
      <c r="H98" s="22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22"/>
      <c r="B99" s="1"/>
      <c r="C99" s="1"/>
      <c r="D99" s="23"/>
      <c r="E99" s="1"/>
      <c r="F99" s="1"/>
      <c r="G99" s="1"/>
      <c r="H99" s="22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22"/>
      <c r="B100" s="1"/>
      <c r="C100" s="1"/>
      <c r="D100" s="23"/>
      <c r="E100" s="1"/>
      <c r="F100" s="1"/>
      <c r="G100" s="1"/>
      <c r="H100" s="22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22"/>
      <c r="B101" s="1"/>
      <c r="C101" s="1"/>
      <c r="D101" s="23"/>
      <c r="E101" s="1"/>
      <c r="F101" s="1"/>
      <c r="G101" s="1"/>
      <c r="H101" s="22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22"/>
      <c r="B102" s="1"/>
      <c r="C102" s="1"/>
      <c r="D102" s="23"/>
      <c r="E102" s="1"/>
      <c r="F102" s="1"/>
      <c r="G102" s="1"/>
      <c r="H102" s="22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22"/>
      <c r="B103" s="1"/>
      <c r="C103" s="1"/>
      <c r="D103" s="23"/>
      <c r="E103" s="1"/>
      <c r="F103" s="1"/>
      <c r="G103" s="1"/>
      <c r="H103" s="22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22"/>
      <c r="B104" s="1"/>
      <c r="C104" s="1"/>
      <c r="D104" s="23"/>
      <c r="E104" s="1"/>
      <c r="F104" s="1"/>
      <c r="G104" s="1"/>
      <c r="H104" s="22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22"/>
      <c r="B105" s="1"/>
      <c r="C105" s="1"/>
      <c r="D105" s="23"/>
      <c r="E105" s="1"/>
      <c r="F105" s="1"/>
      <c r="G105" s="1"/>
      <c r="H105" s="22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22"/>
      <c r="B106" s="1"/>
      <c r="C106" s="1"/>
      <c r="D106" s="23"/>
      <c r="E106" s="1"/>
      <c r="F106" s="1"/>
      <c r="G106" s="1"/>
      <c r="H106" s="22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22"/>
      <c r="B107" s="1"/>
      <c r="C107" s="1"/>
      <c r="D107" s="23"/>
      <c r="E107" s="1"/>
      <c r="F107" s="1"/>
      <c r="G107" s="1"/>
      <c r="H107" s="22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22"/>
      <c r="B108" s="1"/>
      <c r="C108" s="1"/>
      <c r="D108" s="23"/>
      <c r="E108" s="1"/>
      <c r="F108" s="1"/>
      <c r="G108" s="1"/>
      <c r="H108" s="22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22"/>
      <c r="B109" s="1"/>
      <c r="C109" s="1"/>
      <c r="D109" s="23"/>
      <c r="E109" s="1"/>
      <c r="F109" s="1"/>
      <c r="G109" s="1"/>
      <c r="H109" s="22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22"/>
      <c r="B110" s="1"/>
      <c r="C110" s="1"/>
      <c r="D110" s="23"/>
      <c r="E110" s="1"/>
      <c r="F110" s="1"/>
      <c r="G110" s="1"/>
      <c r="H110" s="22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22"/>
      <c r="B111" s="1"/>
      <c r="C111" s="1"/>
      <c r="D111" s="23"/>
      <c r="E111" s="1"/>
      <c r="F111" s="1"/>
      <c r="G111" s="1"/>
      <c r="H111" s="22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22"/>
      <c r="B112" s="1"/>
      <c r="C112" s="1"/>
      <c r="D112" s="23"/>
      <c r="E112" s="1"/>
      <c r="F112" s="1"/>
      <c r="G112" s="1"/>
      <c r="H112" s="22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22"/>
      <c r="B113" s="1"/>
      <c r="C113" s="1"/>
      <c r="D113" s="23"/>
      <c r="E113" s="1"/>
      <c r="F113" s="1"/>
      <c r="G113" s="1"/>
      <c r="H113" s="22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22"/>
      <c r="B114" s="1"/>
      <c r="C114" s="1"/>
      <c r="D114" s="23"/>
      <c r="E114" s="1"/>
      <c r="F114" s="1"/>
      <c r="G114" s="1"/>
      <c r="H114" s="22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22"/>
      <c r="B115" s="1"/>
      <c r="C115" s="1"/>
      <c r="D115" s="23"/>
      <c r="E115" s="1"/>
      <c r="F115" s="1"/>
      <c r="G115" s="1"/>
      <c r="H115" s="22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22"/>
      <c r="B116" s="1"/>
      <c r="C116" s="1"/>
      <c r="D116" s="23"/>
      <c r="E116" s="1"/>
      <c r="F116" s="1"/>
      <c r="G116" s="1"/>
      <c r="H116" s="22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22"/>
      <c r="B117" s="1"/>
      <c r="C117" s="1"/>
      <c r="D117" s="23"/>
      <c r="E117" s="1"/>
      <c r="F117" s="1"/>
      <c r="G117" s="1"/>
      <c r="H117" s="22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22"/>
      <c r="B118" s="1"/>
      <c r="C118" s="1"/>
      <c r="D118" s="23"/>
      <c r="E118" s="1"/>
      <c r="F118" s="1"/>
      <c r="G118" s="1"/>
      <c r="H118" s="22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22"/>
      <c r="B119" s="1"/>
      <c r="C119" s="1"/>
      <c r="D119" s="23"/>
      <c r="E119" s="1"/>
      <c r="F119" s="1"/>
      <c r="G119" s="1"/>
      <c r="H119" s="22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22"/>
      <c r="B120" s="1"/>
      <c r="C120" s="1"/>
      <c r="D120" s="23"/>
      <c r="E120" s="1"/>
      <c r="F120" s="1"/>
      <c r="G120" s="1"/>
      <c r="H120" s="22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22"/>
      <c r="B121" s="1"/>
      <c r="C121" s="1"/>
      <c r="D121" s="23"/>
      <c r="E121" s="1"/>
      <c r="F121" s="1"/>
      <c r="G121" s="1"/>
      <c r="H121" s="22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22"/>
      <c r="B122" s="1"/>
      <c r="C122" s="1"/>
      <c r="D122" s="23"/>
      <c r="E122" s="1"/>
      <c r="F122" s="1"/>
      <c r="G122" s="1"/>
      <c r="H122" s="22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22"/>
      <c r="B123" s="1"/>
      <c r="C123" s="1"/>
      <c r="D123" s="23"/>
      <c r="E123" s="1"/>
      <c r="F123" s="1"/>
      <c r="G123" s="1"/>
      <c r="H123" s="22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22"/>
      <c r="B124" s="1"/>
      <c r="C124" s="1"/>
      <c r="D124" s="23"/>
      <c r="E124" s="1"/>
      <c r="F124" s="1"/>
      <c r="G124" s="1"/>
      <c r="H124" s="22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22"/>
      <c r="B125" s="1"/>
      <c r="C125" s="1"/>
      <c r="D125" s="23"/>
      <c r="E125" s="1"/>
      <c r="F125" s="1"/>
      <c r="G125" s="1"/>
      <c r="H125" s="22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22"/>
      <c r="B126" s="1"/>
      <c r="C126" s="1"/>
      <c r="D126" s="23"/>
      <c r="E126" s="1"/>
      <c r="F126" s="1"/>
      <c r="G126" s="1"/>
      <c r="H126" s="22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22"/>
      <c r="B127" s="1"/>
      <c r="C127" s="1"/>
      <c r="D127" s="23"/>
      <c r="E127" s="1"/>
      <c r="F127" s="1"/>
      <c r="G127" s="1"/>
      <c r="H127" s="22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22"/>
      <c r="B128" s="1"/>
      <c r="C128" s="1"/>
      <c r="D128" s="23"/>
      <c r="E128" s="1"/>
      <c r="F128" s="1"/>
      <c r="G128" s="1"/>
      <c r="H128" s="22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22"/>
      <c r="B129" s="1"/>
      <c r="C129" s="1"/>
      <c r="D129" s="23"/>
      <c r="E129" s="1"/>
      <c r="F129" s="1"/>
      <c r="G129" s="1"/>
      <c r="H129" s="22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22"/>
      <c r="B130" s="1"/>
      <c r="C130" s="1"/>
      <c r="D130" s="23"/>
      <c r="E130" s="1"/>
      <c r="F130" s="1"/>
      <c r="G130" s="1"/>
      <c r="H130" s="22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22"/>
      <c r="B131" s="1"/>
      <c r="C131" s="1"/>
      <c r="D131" s="23"/>
      <c r="E131" s="1"/>
      <c r="F131" s="1"/>
      <c r="G131" s="1"/>
      <c r="H131" s="22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22"/>
      <c r="B132" s="1"/>
      <c r="C132" s="1"/>
      <c r="D132" s="23"/>
      <c r="E132" s="1"/>
      <c r="F132" s="1"/>
      <c r="G132" s="1"/>
      <c r="H132" s="22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22"/>
      <c r="B133" s="1"/>
      <c r="C133" s="1"/>
      <c r="D133" s="23"/>
      <c r="E133" s="1"/>
      <c r="F133" s="1"/>
      <c r="G133" s="1"/>
      <c r="H133" s="22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22"/>
      <c r="B134" s="1"/>
      <c r="C134" s="1"/>
      <c r="D134" s="23"/>
      <c r="E134" s="1"/>
      <c r="F134" s="1"/>
      <c r="G134" s="1"/>
      <c r="H134" s="22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22"/>
      <c r="B135" s="1"/>
      <c r="C135" s="1"/>
      <c r="D135" s="23"/>
      <c r="E135" s="1"/>
      <c r="F135" s="1"/>
      <c r="G135" s="1"/>
      <c r="H135" s="22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22"/>
      <c r="B136" s="1"/>
      <c r="C136" s="1"/>
      <c r="D136" s="23"/>
      <c r="E136" s="1"/>
      <c r="F136" s="1"/>
      <c r="G136" s="1"/>
      <c r="H136" s="22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22"/>
      <c r="B137" s="1"/>
      <c r="C137" s="1"/>
      <c r="D137" s="23"/>
      <c r="E137" s="1"/>
      <c r="F137" s="1"/>
      <c r="G137" s="1"/>
      <c r="H137" s="22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22"/>
      <c r="B138" s="1"/>
      <c r="C138" s="1"/>
      <c r="D138" s="23"/>
      <c r="E138" s="1"/>
      <c r="F138" s="1"/>
      <c r="G138" s="1"/>
      <c r="H138" s="22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22"/>
      <c r="B139" s="1"/>
      <c r="C139" s="1"/>
      <c r="D139" s="23"/>
      <c r="E139" s="1"/>
      <c r="F139" s="1"/>
      <c r="G139" s="1"/>
      <c r="H139" s="22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22"/>
      <c r="B140" s="1"/>
      <c r="C140" s="1"/>
      <c r="D140" s="23"/>
      <c r="E140" s="1"/>
      <c r="F140" s="1"/>
      <c r="G140" s="1"/>
      <c r="H140" s="22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22"/>
      <c r="B141" s="1"/>
      <c r="C141" s="1"/>
      <c r="D141" s="23"/>
      <c r="E141" s="1"/>
      <c r="F141" s="1"/>
      <c r="G141" s="1"/>
      <c r="H141" s="22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22"/>
      <c r="B142" s="1"/>
      <c r="C142" s="1"/>
      <c r="D142" s="23"/>
      <c r="E142" s="1"/>
      <c r="F142" s="1"/>
      <c r="G142" s="1"/>
      <c r="H142" s="22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22"/>
      <c r="B143" s="1"/>
      <c r="C143" s="1"/>
      <c r="D143" s="23"/>
      <c r="E143" s="1"/>
      <c r="F143" s="1"/>
      <c r="G143" s="1"/>
      <c r="H143" s="22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22"/>
      <c r="B144" s="1"/>
      <c r="C144" s="1"/>
      <c r="D144" s="23"/>
      <c r="E144" s="1"/>
      <c r="F144" s="1"/>
      <c r="G144" s="1"/>
      <c r="H144" s="22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22"/>
      <c r="B145" s="1"/>
      <c r="C145" s="1"/>
      <c r="D145" s="23"/>
      <c r="E145" s="1"/>
      <c r="F145" s="1"/>
      <c r="G145" s="1"/>
      <c r="H145" s="22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22"/>
      <c r="B146" s="1"/>
      <c r="C146" s="1"/>
      <c r="D146" s="23"/>
      <c r="E146" s="1"/>
      <c r="F146" s="1"/>
      <c r="G146" s="1"/>
      <c r="H146" s="22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22"/>
      <c r="B147" s="1"/>
      <c r="C147" s="1"/>
      <c r="D147" s="23"/>
      <c r="E147" s="1"/>
      <c r="F147" s="1"/>
      <c r="G147" s="1"/>
      <c r="H147" s="22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22"/>
      <c r="B148" s="1"/>
      <c r="C148" s="1"/>
      <c r="D148" s="23"/>
      <c r="E148" s="1"/>
      <c r="F148" s="1"/>
      <c r="G148" s="1"/>
      <c r="H148" s="22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22"/>
      <c r="B149" s="1"/>
      <c r="C149" s="1"/>
      <c r="D149" s="23"/>
      <c r="E149" s="1"/>
      <c r="F149" s="1"/>
      <c r="G149" s="1"/>
      <c r="H149" s="22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22"/>
      <c r="B150" s="1"/>
      <c r="C150" s="1"/>
      <c r="D150" s="23"/>
      <c r="E150" s="1"/>
      <c r="F150" s="1"/>
      <c r="G150" s="1"/>
      <c r="H150" s="22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22"/>
      <c r="B151" s="1"/>
      <c r="C151" s="1"/>
      <c r="D151" s="23"/>
      <c r="E151" s="1"/>
      <c r="F151" s="1"/>
      <c r="G151" s="1"/>
      <c r="H151" s="22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22"/>
      <c r="B152" s="1"/>
      <c r="C152" s="1"/>
      <c r="D152" s="23"/>
      <c r="E152" s="1"/>
      <c r="F152" s="1"/>
      <c r="G152" s="1"/>
      <c r="H152" s="22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22"/>
      <c r="B153" s="1"/>
      <c r="C153" s="1"/>
      <c r="D153" s="23"/>
      <c r="E153" s="1"/>
      <c r="F153" s="1"/>
      <c r="G153" s="1"/>
      <c r="H153" s="22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22"/>
      <c r="B154" s="1"/>
      <c r="C154" s="1"/>
      <c r="D154" s="23"/>
      <c r="E154" s="1"/>
      <c r="F154" s="1"/>
      <c r="G154" s="1"/>
      <c r="H154" s="22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22"/>
      <c r="B155" s="1"/>
      <c r="C155" s="1"/>
      <c r="D155" s="23"/>
      <c r="E155" s="1"/>
      <c r="F155" s="1"/>
      <c r="G155" s="1"/>
      <c r="H155" s="22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22"/>
      <c r="B156" s="1"/>
      <c r="C156" s="1"/>
      <c r="D156" s="23"/>
      <c r="E156" s="1"/>
      <c r="F156" s="1"/>
      <c r="G156" s="1"/>
      <c r="H156" s="22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22"/>
      <c r="B157" s="1"/>
      <c r="C157" s="1"/>
      <c r="D157" s="23"/>
      <c r="E157" s="1"/>
      <c r="F157" s="1"/>
      <c r="G157" s="1"/>
      <c r="H157" s="22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22"/>
      <c r="B158" s="1"/>
      <c r="C158" s="1"/>
      <c r="D158" s="23"/>
      <c r="E158" s="1"/>
      <c r="F158" s="1"/>
      <c r="G158" s="1"/>
      <c r="H158" s="22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22"/>
      <c r="B159" s="1"/>
      <c r="C159" s="1"/>
      <c r="D159" s="23"/>
      <c r="E159" s="1"/>
      <c r="F159" s="1"/>
      <c r="G159" s="1"/>
      <c r="H159" s="22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22"/>
      <c r="B160" s="1"/>
      <c r="C160" s="1"/>
      <c r="D160" s="23"/>
      <c r="E160" s="1"/>
      <c r="F160" s="1"/>
      <c r="G160" s="1"/>
      <c r="H160" s="22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22"/>
      <c r="B161" s="1"/>
      <c r="C161" s="1"/>
      <c r="D161" s="23"/>
      <c r="E161" s="1"/>
      <c r="F161" s="1"/>
      <c r="G161" s="1"/>
      <c r="H161" s="22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22"/>
      <c r="B162" s="1"/>
      <c r="C162" s="1"/>
      <c r="D162" s="23"/>
      <c r="E162" s="1"/>
      <c r="F162" s="1"/>
      <c r="G162" s="1"/>
      <c r="H162" s="22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22"/>
      <c r="B163" s="1"/>
      <c r="C163" s="1"/>
      <c r="D163" s="23"/>
      <c r="E163" s="1"/>
      <c r="F163" s="1"/>
      <c r="G163" s="1"/>
      <c r="H163" s="22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22"/>
      <c r="B164" s="1"/>
      <c r="C164" s="1"/>
      <c r="D164" s="23"/>
      <c r="E164" s="1"/>
      <c r="F164" s="1"/>
      <c r="G164" s="1"/>
      <c r="H164" s="22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22"/>
      <c r="B165" s="1"/>
      <c r="C165" s="1"/>
      <c r="D165" s="23"/>
      <c r="E165" s="1"/>
      <c r="F165" s="1"/>
      <c r="G165" s="1"/>
      <c r="H165" s="22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22"/>
      <c r="B166" s="1"/>
      <c r="C166" s="1"/>
      <c r="D166" s="23"/>
      <c r="E166" s="1"/>
      <c r="F166" s="1"/>
      <c r="G166" s="1"/>
      <c r="H166" s="22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22"/>
      <c r="B167" s="1"/>
      <c r="C167" s="1"/>
      <c r="D167" s="23"/>
      <c r="E167" s="1"/>
      <c r="F167" s="1"/>
      <c r="G167" s="1"/>
      <c r="H167" s="22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22"/>
      <c r="B168" s="1"/>
      <c r="C168" s="1"/>
      <c r="D168" s="23"/>
      <c r="E168" s="1"/>
      <c r="F168" s="1"/>
      <c r="G168" s="1"/>
      <c r="H168" s="22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22"/>
      <c r="B169" s="1"/>
      <c r="C169" s="1"/>
      <c r="D169" s="23"/>
      <c r="E169" s="1"/>
      <c r="F169" s="1"/>
      <c r="G169" s="1"/>
      <c r="H169" s="22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22"/>
      <c r="B170" s="1"/>
      <c r="C170" s="1"/>
      <c r="D170" s="23"/>
      <c r="E170" s="1"/>
      <c r="F170" s="1"/>
      <c r="G170" s="1"/>
      <c r="H170" s="22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22"/>
      <c r="B171" s="1"/>
      <c r="C171" s="1"/>
      <c r="D171" s="23"/>
      <c r="E171" s="1"/>
      <c r="F171" s="1"/>
      <c r="G171" s="1"/>
      <c r="H171" s="22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22"/>
      <c r="B172" s="1"/>
      <c r="C172" s="1"/>
      <c r="D172" s="23"/>
      <c r="E172" s="1"/>
      <c r="F172" s="1"/>
      <c r="G172" s="1"/>
      <c r="H172" s="22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22"/>
      <c r="B173" s="1"/>
      <c r="C173" s="1"/>
      <c r="D173" s="23"/>
      <c r="E173" s="1"/>
      <c r="F173" s="1"/>
      <c r="G173" s="1"/>
      <c r="H173" s="22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22"/>
      <c r="B174" s="1"/>
      <c r="C174" s="1"/>
      <c r="D174" s="23"/>
      <c r="E174" s="1"/>
      <c r="F174" s="1"/>
      <c r="G174" s="1"/>
      <c r="H174" s="22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22"/>
      <c r="B175" s="1"/>
      <c r="C175" s="1"/>
      <c r="D175" s="23"/>
      <c r="E175" s="1"/>
      <c r="F175" s="1"/>
      <c r="G175" s="1"/>
      <c r="H175" s="22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22"/>
      <c r="B176" s="1"/>
      <c r="C176" s="1"/>
      <c r="D176" s="23"/>
      <c r="E176" s="1"/>
      <c r="F176" s="1"/>
      <c r="G176" s="1"/>
      <c r="H176" s="22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22"/>
      <c r="B177" s="1"/>
      <c r="C177" s="1"/>
      <c r="D177" s="23"/>
      <c r="E177" s="1"/>
      <c r="F177" s="1"/>
      <c r="G177" s="1"/>
      <c r="H177" s="22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22"/>
      <c r="B178" s="1"/>
      <c r="C178" s="1"/>
      <c r="D178" s="23"/>
      <c r="E178" s="1"/>
      <c r="F178" s="1"/>
      <c r="G178" s="1"/>
      <c r="H178" s="22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22"/>
      <c r="B179" s="1"/>
      <c r="C179" s="1"/>
      <c r="D179" s="23"/>
      <c r="E179" s="1"/>
      <c r="F179" s="1"/>
      <c r="G179" s="1"/>
      <c r="H179" s="22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22"/>
      <c r="B180" s="1"/>
      <c r="C180" s="1"/>
      <c r="D180" s="23"/>
      <c r="E180" s="1"/>
      <c r="F180" s="1"/>
      <c r="G180" s="1"/>
      <c r="H180" s="22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22"/>
      <c r="B181" s="1"/>
      <c r="C181" s="1"/>
      <c r="D181" s="23"/>
      <c r="E181" s="1"/>
      <c r="F181" s="1"/>
      <c r="G181" s="1"/>
      <c r="H181" s="22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22"/>
      <c r="B182" s="1"/>
      <c r="C182" s="1"/>
      <c r="D182" s="23"/>
      <c r="E182" s="1"/>
      <c r="F182" s="1"/>
      <c r="G182" s="1"/>
      <c r="H182" s="22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22"/>
      <c r="B183" s="1"/>
      <c r="C183" s="1"/>
      <c r="D183" s="23"/>
      <c r="E183" s="1"/>
      <c r="F183" s="1"/>
      <c r="G183" s="1"/>
      <c r="H183" s="22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22"/>
      <c r="B184" s="1"/>
      <c r="C184" s="1"/>
      <c r="D184" s="23"/>
      <c r="E184" s="1"/>
      <c r="F184" s="1"/>
      <c r="G184" s="1"/>
      <c r="H184" s="22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22"/>
      <c r="B185" s="1"/>
      <c r="C185" s="1"/>
      <c r="D185" s="23"/>
      <c r="E185" s="1"/>
      <c r="F185" s="1"/>
      <c r="G185" s="1"/>
      <c r="H185" s="22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22"/>
      <c r="B186" s="1"/>
      <c r="C186" s="1"/>
      <c r="D186" s="23"/>
      <c r="E186" s="1"/>
      <c r="F186" s="1"/>
      <c r="G186" s="1"/>
      <c r="H186" s="22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22"/>
      <c r="B187" s="1"/>
      <c r="C187" s="1"/>
      <c r="D187" s="23"/>
      <c r="E187" s="1"/>
      <c r="F187" s="1"/>
      <c r="G187" s="1"/>
      <c r="H187" s="22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22"/>
      <c r="B188" s="1"/>
      <c r="C188" s="1"/>
      <c r="D188" s="23"/>
      <c r="E188" s="1"/>
      <c r="F188" s="1"/>
      <c r="G188" s="1"/>
      <c r="H188" s="22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22"/>
      <c r="B189" s="1"/>
      <c r="C189" s="1"/>
      <c r="D189" s="23"/>
      <c r="E189" s="1"/>
      <c r="F189" s="1"/>
      <c r="G189" s="1"/>
      <c r="H189" s="22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22"/>
      <c r="B190" s="1"/>
      <c r="C190" s="1"/>
      <c r="D190" s="23"/>
      <c r="E190" s="1"/>
      <c r="F190" s="1"/>
      <c r="G190" s="1"/>
      <c r="H190" s="22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22"/>
      <c r="B191" s="1"/>
      <c r="C191" s="1"/>
      <c r="D191" s="23"/>
      <c r="E191" s="1"/>
      <c r="F191" s="1"/>
      <c r="G191" s="1"/>
      <c r="H191" s="22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22"/>
      <c r="B192" s="1"/>
      <c r="C192" s="1"/>
      <c r="D192" s="23"/>
      <c r="E192" s="1"/>
      <c r="F192" s="1"/>
      <c r="G192" s="1"/>
      <c r="H192" s="22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22"/>
      <c r="B193" s="1"/>
      <c r="C193" s="1"/>
      <c r="D193" s="23"/>
      <c r="E193" s="1"/>
      <c r="F193" s="1"/>
      <c r="G193" s="1"/>
      <c r="H193" s="22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22"/>
      <c r="B194" s="1"/>
      <c r="C194" s="1"/>
      <c r="D194" s="23"/>
      <c r="E194" s="1"/>
      <c r="F194" s="1"/>
      <c r="G194" s="1"/>
      <c r="H194" s="22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22"/>
      <c r="B195" s="1"/>
      <c r="C195" s="1"/>
      <c r="D195" s="23"/>
      <c r="E195" s="1"/>
      <c r="F195" s="1"/>
      <c r="G195" s="1"/>
      <c r="H195" s="22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22"/>
      <c r="B196" s="1"/>
      <c r="C196" s="1"/>
      <c r="D196" s="23"/>
      <c r="E196" s="1"/>
      <c r="F196" s="1"/>
      <c r="G196" s="1"/>
      <c r="H196" s="22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22"/>
      <c r="B197" s="1"/>
      <c r="C197" s="1"/>
      <c r="D197" s="23"/>
      <c r="E197" s="1"/>
      <c r="F197" s="1"/>
      <c r="G197" s="1"/>
      <c r="H197" s="22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22"/>
      <c r="B198" s="1"/>
      <c r="C198" s="1"/>
      <c r="D198" s="23"/>
      <c r="E198" s="1"/>
      <c r="F198" s="1"/>
      <c r="G198" s="1"/>
      <c r="H198" s="22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22"/>
      <c r="B199" s="1"/>
      <c r="C199" s="1"/>
      <c r="D199" s="23"/>
      <c r="E199" s="1"/>
      <c r="F199" s="1"/>
      <c r="G199" s="1"/>
      <c r="H199" s="22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22"/>
      <c r="B200" s="1"/>
      <c r="C200" s="1"/>
      <c r="D200" s="23"/>
      <c r="E200" s="1"/>
      <c r="F200" s="1"/>
      <c r="G200" s="1"/>
      <c r="H200" s="22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22"/>
      <c r="B201" s="1"/>
      <c r="C201" s="1"/>
      <c r="D201" s="23"/>
      <c r="E201" s="1"/>
      <c r="F201" s="1"/>
      <c r="G201" s="1"/>
      <c r="H201" s="22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22"/>
      <c r="B202" s="1"/>
      <c r="C202" s="1"/>
      <c r="D202" s="23"/>
      <c r="E202" s="1"/>
      <c r="F202" s="1"/>
      <c r="G202" s="1"/>
      <c r="H202" s="22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22"/>
      <c r="B203" s="1"/>
      <c r="C203" s="1"/>
      <c r="D203" s="23"/>
      <c r="E203" s="1"/>
      <c r="F203" s="1"/>
      <c r="G203" s="1"/>
      <c r="H203" s="22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22"/>
      <c r="B204" s="1"/>
      <c r="C204" s="1"/>
      <c r="D204" s="23"/>
      <c r="E204" s="1"/>
      <c r="F204" s="1"/>
      <c r="G204" s="1"/>
      <c r="H204" s="22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22"/>
      <c r="B205" s="1"/>
      <c r="C205" s="1"/>
      <c r="D205" s="23"/>
      <c r="E205" s="1"/>
      <c r="F205" s="1"/>
      <c r="G205" s="1"/>
      <c r="H205" s="22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22"/>
      <c r="B206" s="1"/>
      <c r="C206" s="1"/>
      <c r="D206" s="23"/>
      <c r="E206" s="1"/>
      <c r="F206" s="1"/>
      <c r="G206" s="1"/>
      <c r="H206" s="22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22"/>
      <c r="B207" s="1"/>
      <c r="C207" s="1"/>
      <c r="D207" s="23"/>
      <c r="E207" s="1"/>
      <c r="F207" s="1"/>
      <c r="G207" s="1"/>
      <c r="H207" s="22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22"/>
      <c r="B208" s="1"/>
      <c r="C208" s="1"/>
      <c r="D208" s="23"/>
      <c r="E208" s="1"/>
      <c r="F208" s="1"/>
      <c r="G208" s="1"/>
      <c r="H208" s="22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22"/>
      <c r="B209" s="1"/>
      <c r="C209" s="1"/>
      <c r="D209" s="23"/>
      <c r="E209" s="1"/>
      <c r="F209" s="1"/>
      <c r="G209" s="1"/>
      <c r="H209" s="22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22"/>
      <c r="B210" s="1"/>
      <c r="C210" s="1"/>
      <c r="D210" s="23"/>
      <c r="E210" s="1"/>
      <c r="F210" s="1"/>
      <c r="G210" s="1"/>
      <c r="H210" s="22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22"/>
      <c r="B211" s="1"/>
      <c r="C211" s="1"/>
      <c r="D211" s="23"/>
      <c r="E211" s="1"/>
      <c r="F211" s="1"/>
      <c r="G211" s="1"/>
      <c r="H211" s="22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22"/>
      <c r="B212" s="1"/>
      <c r="C212" s="1"/>
      <c r="D212" s="23"/>
      <c r="E212" s="1"/>
      <c r="F212" s="1"/>
      <c r="G212" s="1"/>
      <c r="H212" s="22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22"/>
      <c r="B213" s="1"/>
      <c r="C213" s="1"/>
      <c r="D213" s="23"/>
      <c r="E213" s="1"/>
      <c r="F213" s="1"/>
      <c r="G213" s="1"/>
      <c r="H213" s="22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22"/>
      <c r="B214" s="1"/>
      <c r="C214" s="1"/>
      <c r="D214" s="23"/>
      <c r="E214" s="1"/>
      <c r="F214" s="1"/>
      <c r="G214" s="1"/>
      <c r="H214" s="22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22"/>
      <c r="B215" s="1"/>
      <c r="C215" s="1"/>
      <c r="D215" s="23"/>
      <c r="E215" s="1"/>
      <c r="F215" s="1"/>
      <c r="G215" s="1"/>
      <c r="H215" s="22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22"/>
      <c r="B216" s="1"/>
      <c r="C216" s="1"/>
      <c r="D216" s="23"/>
      <c r="E216" s="1"/>
      <c r="F216" s="1"/>
      <c r="G216" s="1"/>
      <c r="H216" s="22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22"/>
      <c r="B217" s="1"/>
      <c r="C217" s="1"/>
      <c r="D217" s="23"/>
      <c r="E217" s="1"/>
      <c r="F217" s="1"/>
      <c r="G217" s="1"/>
      <c r="H217" s="22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22"/>
      <c r="B218" s="1"/>
      <c r="C218" s="1"/>
      <c r="D218" s="23"/>
      <c r="E218" s="1"/>
      <c r="F218" s="1"/>
      <c r="G218" s="1"/>
      <c r="H218" s="22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22"/>
      <c r="B219" s="1"/>
      <c r="C219" s="1"/>
      <c r="D219" s="23"/>
      <c r="E219" s="1"/>
      <c r="F219" s="1"/>
      <c r="G219" s="1"/>
      <c r="H219" s="22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22"/>
      <c r="B220" s="1"/>
      <c r="C220" s="1"/>
      <c r="D220" s="23"/>
      <c r="E220" s="1"/>
      <c r="F220" s="1"/>
      <c r="G220" s="1"/>
      <c r="H220" s="22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22"/>
      <c r="B221" s="1"/>
      <c r="C221" s="1"/>
      <c r="D221" s="23"/>
      <c r="E221" s="1"/>
      <c r="F221" s="1"/>
      <c r="G221" s="1"/>
      <c r="H221" s="22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22"/>
      <c r="B222" s="1"/>
      <c r="C222" s="1"/>
      <c r="D222" s="23"/>
      <c r="E222" s="1"/>
      <c r="F222" s="1"/>
      <c r="G222" s="1"/>
      <c r="H222" s="22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22"/>
      <c r="B223" s="1"/>
      <c r="C223" s="1"/>
      <c r="D223" s="23"/>
      <c r="E223" s="1"/>
      <c r="F223" s="1"/>
      <c r="G223" s="1"/>
      <c r="H223" s="22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22"/>
      <c r="B224" s="1"/>
      <c r="C224" s="1"/>
      <c r="D224" s="23"/>
      <c r="E224" s="1"/>
      <c r="F224" s="1"/>
      <c r="G224" s="1"/>
      <c r="H224" s="22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22"/>
      <c r="B225" s="1"/>
      <c r="C225" s="1"/>
      <c r="D225" s="23"/>
      <c r="E225" s="1"/>
      <c r="F225" s="1"/>
      <c r="G225" s="1"/>
      <c r="H225" s="22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22"/>
      <c r="B226" s="1"/>
      <c r="C226" s="1"/>
      <c r="D226" s="23"/>
      <c r="E226" s="1"/>
      <c r="F226" s="1"/>
      <c r="G226" s="1"/>
      <c r="H226" s="22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22"/>
      <c r="B227" s="1"/>
      <c r="C227" s="1"/>
      <c r="D227" s="23"/>
      <c r="E227" s="1"/>
      <c r="F227" s="1"/>
      <c r="G227" s="1"/>
      <c r="H227" s="22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22"/>
      <c r="B228" s="1"/>
      <c r="C228" s="1"/>
      <c r="D228" s="23"/>
      <c r="E228" s="1"/>
      <c r="F228" s="1"/>
      <c r="G228" s="1"/>
      <c r="H228" s="22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22"/>
      <c r="B229" s="1"/>
      <c r="C229" s="1"/>
      <c r="D229" s="23"/>
      <c r="E229" s="1"/>
      <c r="F229" s="1"/>
      <c r="G229" s="1"/>
      <c r="H229" s="22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22"/>
      <c r="B230" s="1"/>
      <c r="C230" s="1"/>
      <c r="D230" s="23"/>
      <c r="E230" s="1"/>
      <c r="F230" s="1"/>
      <c r="G230" s="1"/>
      <c r="H230" s="22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22"/>
      <c r="B231" s="1"/>
      <c r="C231" s="1"/>
      <c r="D231" s="23"/>
      <c r="E231" s="1"/>
      <c r="F231" s="1"/>
      <c r="G231" s="1"/>
      <c r="H231" s="22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22"/>
      <c r="B232" s="1"/>
      <c r="C232" s="1"/>
      <c r="D232" s="23"/>
      <c r="E232" s="1"/>
      <c r="F232" s="1"/>
      <c r="G232" s="1"/>
      <c r="H232" s="22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22"/>
      <c r="B233" s="1"/>
      <c r="C233" s="1"/>
      <c r="D233" s="23"/>
      <c r="E233" s="1"/>
      <c r="F233" s="1"/>
      <c r="G233" s="1"/>
      <c r="H233" s="22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22"/>
      <c r="B234" s="1"/>
      <c r="C234" s="1"/>
      <c r="D234" s="23"/>
      <c r="E234" s="1"/>
      <c r="F234" s="1"/>
      <c r="G234" s="1"/>
      <c r="H234" s="22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22"/>
      <c r="B235" s="1"/>
      <c r="C235" s="1"/>
      <c r="D235" s="23"/>
      <c r="E235" s="1"/>
      <c r="F235" s="1"/>
      <c r="G235" s="1"/>
      <c r="H235" s="22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22"/>
      <c r="B236" s="1"/>
      <c r="C236" s="1"/>
      <c r="D236" s="23"/>
      <c r="E236" s="1"/>
      <c r="F236" s="1"/>
      <c r="G236" s="1"/>
      <c r="H236" s="22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22"/>
      <c r="B237" s="1"/>
      <c r="C237" s="1"/>
      <c r="D237" s="23"/>
      <c r="E237" s="1"/>
      <c r="F237" s="1"/>
      <c r="G237" s="1"/>
      <c r="H237" s="22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22"/>
      <c r="B238" s="1"/>
      <c r="C238" s="1"/>
      <c r="D238" s="23"/>
      <c r="E238" s="1"/>
      <c r="F238" s="1"/>
      <c r="G238" s="1"/>
      <c r="H238" s="22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22"/>
      <c r="B239" s="1"/>
      <c r="C239" s="1"/>
      <c r="D239" s="23"/>
      <c r="E239" s="1"/>
      <c r="F239" s="1"/>
      <c r="G239" s="1"/>
      <c r="H239" s="22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22"/>
      <c r="B240" s="1"/>
      <c r="C240" s="1"/>
      <c r="D240" s="23"/>
      <c r="E240" s="1"/>
      <c r="F240" s="1"/>
      <c r="G240" s="1"/>
      <c r="H240" s="22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22"/>
      <c r="B241" s="1"/>
      <c r="C241" s="1"/>
      <c r="D241" s="23"/>
      <c r="E241" s="1"/>
      <c r="F241" s="1"/>
      <c r="G241" s="1"/>
      <c r="H241" s="22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22"/>
      <c r="B242" s="1"/>
      <c r="C242" s="1"/>
      <c r="D242" s="23"/>
      <c r="E242" s="1"/>
      <c r="F242" s="1"/>
      <c r="G242" s="1"/>
      <c r="H242" s="22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22"/>
      <c r="B243" s="1"/>
      <c r="C243" s="1"/>
      <c r="D243" s="23"/>
      <c r="E243" s="1"/>
      <c r="F243" s="1"/>
      <c r="G243" s="1"/>
      <c r="H243" s="22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22"/>
      <c r="B244" s="1"/>
      <c r="C244" s="1"/>
      <c r="D244" s="23"/>
      <c r="E244" s="1"/>
      <c r="F244" s="1"/>
      <c r="G244" s="1"/>
      <c r="H244" s="22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22"/>
      <c r="B245" s="1"/>
      <c r="C245" s="1"/>
      <c r="D245" s="23"/>
      <c r="E245" s="1"/>
      <c r="F245" s="1"/>
      <c r="G245" s="1"/>
      <c r="H245" s="22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22"/>
      <c r="B246" s="1"/>
      <c r="C246" s="1"/>
      <c r="D246" s="23"/>
      <c r="E246" s="1"/>
      <c r="F246" s="1"/>
      <c r="G246" s="1"/>
      <c r="H246" s="22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22"/>
      <c r="B247" s="1"/>
      <c r="C247" s="1"/>
      <c r="D247" s="23"/>
      <c r="E247" s="1"/>
      <c r="F247" s="1"/>
      <c r="G247" s="1"/>
      <c r="H247" s="22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22"/>
      <c r="B248" s="1"/>
      <c r="C248" s="1"/>
      <c r="D248" s="23"/>
      <c r="E248" s="1"/>
      <c r="F248" s="1"/>
      <c r="G248" s="1"/>
      <c r="H248" s="22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22"/>
      <c r="B249" s="1"/>
      <c r="C249" s="1"/>
      <c r="D249" s="23"/>
      <c r="E249" s="1"/>
      <c r="F249" s="1"/>
      <c r="G249" s="1"/>
      <c r="H249" s="22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22"/>
      <c r="B250" s="1"/>
      <c r="C250" s="1"/>
      <c r="D250" s="23"/>
      <c r="E250" s="1"/>
      <c r="F250" s="1"/>
      <c r="G250" s="1"/>
      <c r="H250" s="22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22"/>
      <c r="B251" s="1"/>
      <c r="C251" s="1"/>
      <c r="D251" s="23"/>
      <c r="E251" s="1"/>
      <c r="F251" s="1"/>
      <c r="G251" s="1"/>
      <c r="H251" s="22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22"/>
      <c r="B252" s="1"/>
      <c r="C252" s="1"/>
      <c r="D252" s="23"/>
      <c r="E252" s="1"/>
      <c r="F252" s="1"/>
      <c r="G252" s="1"/>
      <c r="H252" s="22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22"/>
      <c r="B253" s="1"/>
      <c r="C253" s="1"/>
      <c r="D253" s="23"/>
      <c r="E253" s="1"/>
      <c r="F253" s="1"/>
      <c r="G253" s="1"/>
      <c r="H253" s="22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22"/>
      <c r="B254" s="1"/>
      <c r="C254" s="1"/>
      <c r="D254" s="23"/>
      <c r="E254" s="1"/>
      <c r="F254" s="1"/>
      <c r="G254" s="1"/>
      <c r="H254" s="22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22"/>
      <c r="B255" s="1"/>
      <c r="C255" s="1"/>
      <c r="D255" s="23"/>
      <c r="E255" s="1"/>
      <c r="F255" s="1"/>
      <c r="G255" s="1"/>
      <c r="H255" s="22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22"/>
      <c r="B256" s="1"/>
      <c r="C256" s="1"/>
      <c r="D256" s="23"/>
      <c r="E256" s="1"/>
      <c r="F256" s="1"/>
      <c r="G256" s="1"/>
      <c r="H256" s="22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22"/>
      <c r="B257" s="1"/>
      <c r="C257" s="1"/>
      <c r="D257" s="23"/>
      <c r="E257" s="1"/>
      <c r="F257" s="1"/>
      <c r="G257" s="1"/>
      <c r="H257" s="22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22"/>
      <c r="B258" s="1"/>
      <c r="C258" s="1"/>
      <c r="D258" s="23"/>
      <c r="E258" s="1"/>
      <c r="F258" s="1"/>
      <c r="G258" s="1"/>
      <c r="H258" s="22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22"/>
      <c r="B259" s="1"/>
      <c r="C259" s="1"/>
      <c r="D259" s="23"/>
      <c r="E259" s="1"/>
      <c r="F259" s="1"/>
      <c r="G259" s="1"/>
      <c r="H259" s="22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22"/>
      <c r="B260" s="1"/>
      <c r="C260" s="1"/>
      <c r="D260" s="23"/>
      <c r="E260" s="1"/>
      <c r="F260" s="1"/>
      <c r="G260" s="1"/>
      <c r="H260" s="22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22"/>
      <c r="B261" s="1"/>
      <c r="C261" s="1"/>
      <c r="D261" s="23"/>
      <c r="E261" s="1"/>
      <c r="F261" s="1"/>
      <c r="G261" s="1"/>
      <c r="H261" s="22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22"/>
      <c r="B262" s="1"/>
      <c r="C262" s="1"/>
      <c r="D262" s="23"/>
      <c r="E262" s="1"/>
      <c r="F262" s="1"/>
      <c r="G262" s="1"/>
      <c r="H262" s="22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22"/>
      <c r="B263" s="1"/>
      <c r="C263" s="1"/>
      <c r="D263" s="23"/>
      <c r="E263" s="1"/>
      <c r="F263" s="1"/>
      <c r="G263" s="1"/>
      <c r="H263" s="22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22"/>
      <c r="B264" s="1"/>
      <c r="C264" s="1"/>
      <c r="D264" s="23"/>
      <c r="E264" s="1"/>
      <c r="F264" s="1"/>
      <c r="G264" s="1"/>
      <c r="H264" s="22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22"/>
      <c r="B265" s="1"/>
      <c r="C265" s="1"/>
      <c r="D265" s="23"/>
      <c r="E265" s="1"/>
      <c r="F265" s="1"/>
      <c r="G265" s="1"/>
      <c r="H265" s="22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22"/>
      <c r="B266" s="1"/>
      <c r="C266" s="1"/>
      <c r="D266" s="23"/>
      <c r="E266" s="1"/>
      <c r="F266" s="1"/>
      <c r="G266" s="1"/>
      <c r="H266" s="22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22"/>
      <c r="B267" s="1"/>
      <c r="C267" s="1"/>
      <c r="D267" s="23"/>
      <c r="E267" s="1"/>
      <c r="F267" s="1"/>
      <c r="G267" s="1"/>
      <c r="H267" s="22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22"/>
      <c r="B268" s="1"/>
      <c r="C268" s="1"/>
      <c r="D268" s="23"/>
      <c r="E268" s="1"/>
      <c r="F268" s="1"/>
      <c r="G268" s="1"/>
      <c r="H268" s="22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22"/>
      <c r="B269" s="1"/>
      <c r="C269" s="1"/>
      <c r="D269" s="23"/>
      <c r="E269" s="1"/>
      <c r="F269" s="1"/>
      <c r="G269" s="1"/>
      <c r="H269" s="22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22"/>
      <c r="B270" s="1"/>
      <c r="C270" s="1"/>
      <c r="D270" s="23"/>
      <c r="E270" s="1"/>
      <c r="F270" s="1"/>
      <c r="G270" s="1"/>
      <c r="H270" s="22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22"/>
      <c r="B271" s="1"/>
      <c r="C271" s="1"/>
      <c r="D271" s="23"/>
      <c r="E271" s="1"/>
      <c r="F271" s="1"/>
      <c r="G271" s="1"/>
      <c r="H271" s="22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22"/>
      <c r="B272" s="1"/>
      <c r="C272" s="1"/>
      <c r="D272" s="23"/>
      <c r="E272" s="1"/>
      <c r="F272" s="1"/>
      <c r="G272" s="1"/>
      <c r="H272" s="22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22"/>
      <c r="B273" s="1"/>
      <c r="C273" s="1"/>
      <c r="D273" s="23"/>
      <c r="E273" s="1"/>
      <c r="F273" s="1"/>
      <c r="G273" s="1"/>
      <c r="H273" s="22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22"/>
      <c r="B274" s="1"/>
      <c r="C274" s="1"/>
      <c r="D274" s="23"/>
      <c r="E274" s="1"/>
      <c r="F274" s="1"/>
      <c r="G274" s="1"/>
      <c r="H274" s="22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22"/>
      <c r="B275" s="1"/>
      <c r="C275" s="1"/>
      <c r="D275" s="23"/>
      <c r="E275" s="1"/>
      <c r="F275" s="1"/>
      <c r="G275" s="1"/>
      <c r="H275" s="22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22"/>
      <c r="B276" s="1"/>
      <c r="C276" s="1"/>
      <c r="D276" s="23"/>
      <c r="E276" s="1"/>
      <c r="F276" s="1"/>
      <c r="G276" s="1"/>
      <c r="H276" s="22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22"/>
      <c r="B277" s="1"/>
      <c r="C277" s="1"/>
      <c r="D277" s="23"/>
      <c r="E277" s="1"/>
      <c r="F277" s="1"/>
      <c r="G277" s="1"/>
      <c r="H277" s="22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22"/>
      <c r="B278" s="1"/>
      <c r="C278" s="1"/>
      <c r="D278" s="23"/>
      <c r="E278" s="1"/>
      <c r="F278" s="1"/>
      <c r="G278" s="1"/>
      <c r="H278" s="22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22"/>
      <c r="B279" s="1"/>
      <c r="C279" s="1"/>
      <c r="D279" s="23"/>
      <c r="E279" s="1"/>
      <c r="F279" s="1"/>
      <c r="G279" s="1"/>
      <c r="H279" s="22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22"/>
      <c r="B280" s="1"/>
      <c r="C280" s="1"/>
      <c r="D280" s="23"/>
      <c r="E280" s="1"/>
      <c r="F280" s="1"/>
      <c r="G280" s="1"/>
      <c r="H280" s="22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22"/>
      <c r="B281" s="1"/>
      <c r="C281" s="1"/>
      <c r="D281" s="23"/>
      <c r="E281" s="1"/>
      <c r="F281" s="1"/>
      <c r="G281" s="1"/>
      <c r="H281" s="22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22"/>
      <c r="B282" s="1"/>
      <c r="C282" s="1"/>
      <c r="D282" s="23"/>
      <c r="E282" s="1"/>
      <c r="F282" s="1"/>
      <c r="G282" s="1"/>
      <c r="H282" s="22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22"/>
      <c r="B283" s="1"/>
      <c r="C283" s="1"/>
      <c r="D283" s="23"/>
      <c r="E283" s="1"/>
      <c r="F283" s="1"/>
      <c r="G283" s="1"/>
      <c r="H283" s="22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22"/>
      <c r="B284" s="1"/>
      <c r="C284" s="1"/>
      <c r="D284" s="23"/>
      <c r="E284" s="1"/>
      <c r="F284" s="1"/>
      <c r="G284" s="1"/>
      <c r="H284" s="22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22"/>
      <c r="B285" s="1"/>
      <c r="C285" s="1"/>
      <c r="D285" s="23"/>
      <c r="E285" s="1"/>
      <c r="F285" s="1"/>
      <c r="G285" s="1"/>
      <c r="H285" s="22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22"/>
      <c r="B286" s="1"/>
      <c r="C286" s="1"/>
      <c r="D286" s="23"/>
      <c r="E286" s="1"/>
      <c r="F286" s="1"/>
      <c r="G286" s="1"/>
      <c r="H286" s="22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22"/>
      <c r="B287" s="1"/>
      <c r="C287" s="1"/>
      <c r="D287" s="23"/>
      <c r="E287" s="1"/>
      <c r="F287" s="1"/>
      <c r="G287" s="1"/>
      <c r="H287" s="22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22"/>
      <c r="B288" s="1"/>
      <c r="C288" s="1"/>
      <c r="D288" s="23"/>
      <c r="E288" s="1"/>
      <c r="F288" s="1"/>
      <c r="G288" s="1"/>
      <c r="H288" s="22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22"/>
      <c r="B289" s="1"/>
      <c r="C289" s="1"/>
      <c r="D289" s="23"/>
      <c r="E289" s="1"/>
      <c r="F289" s="1"/>
      <c r="G289" s="1"/>
      <c r="H289" s="22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22"/>
      <c r="B290" s="1"/>
      <c r="C290" s="1"/>
      <c r="D290" s="23"/>
      <c r="E290" s="1"/>
      <c r="F290" s="1"/>
      <c r="G290" s="1"/>
      <c r="H290" s="22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22"/>
      <c r="B291" s="1"/>
      <c r="C291" s="1"/>
      <c r="D291" s="23"/>
      <c r="E291" s="1"/>
      <c r="F291" s="1"/>
      <c r="G291" s="1"/>
      <c r="H291" s="22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22"/>
      <c r="B292" s="1"/>
      <c r="C292" s="1"/>
      <c r="D292" s="23"/>
      <c r="E292" s="1"/>
      <c r="F292" s="1"/>
      <c r="G292" s="1"/>
      <c r="H292" s="22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22"/>
      <c r="B293" s="1"/>
      <c r="C293" s="1"/>
      <c r="D293" s="23"/>
      <c r="E293" s="1"/>
      <c r="F293" s="1"/>
      <c r="G293" s="1"/>
      <c r="H293" s="22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22"/>
      <c r="B294" s="1"/>
      <c r="C294" s="1"/>
      <c r="D294" s="23"/>
      <c r="E294" s="1"/>
      <c r="F294" s="1"/>
      <c r="G294" s="1"/>
      <c r="H294" s="22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22"/>
      <c r="B295" s="1"/>
      <c r="C295" s="1"/>
      <c r="D295" s="23"/>
      <c r="E295" s="1"/>
      <c r="F295" s="1"/>
      <c r="G295" s="1"/>
      <c r="H295" s="22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/>
    <row r="297" spans="1:26" ht="15.75" customHeight="1" x14ac:dyDescent="0.25"/>
    <row r="298" spans="1:26" ht="15.75" customHeight="1" x14ac:dyDescent="0.25"/>
    <row r="299" spans="1:26" ht="15.75" customHeight="1" x14ac:dyDescent="0.25"/>
    <row r="300" spans="1:26" ht="15.75" customHeight="1" x14ac:dyDescent="0.25"/>
    <row r="301" spans="1:26" ht="15.75" customHeight="1" x14ac:dyDescent="0.25"/>
    <row r="302" spans="1:26" ht="15.75" customHeight="1" x14ac:dyDescent="0.25"/>
    <row r="303" spans="1:26" ht="15.75" customHeight="1" x14ac:dyDescent="0.25"/>
    <row r="304" spans="1:26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</sheetData>
  <mergeCells count="35">
    <mergeCell ref="A83:A84"/>
    <mergeCell ref="H83:H84"/>
    <mergeCell ref="B83:G83"/>
    <mergeCell ref="I83:K83"/>
    <mergeCell ref="L83:L84"/>
    <mergeCell ref="A85:L85"/>
    <mergeCell ref="A94:L94"/>
    <mergeCell ref="B54:G54"/>
    <mergeCell ref="I54:K54"/>
    <mergeCell ref="B19:G19"/>
    <mergeCell ref="A21:L21"/>
    <mergeCell ref="A40:L40"/>
    <mergeCell ref="A52:L52"/>
    <mergeCell ref="A53:L53"/>
    <mergeCell ref="A54:A55"/>
    <mergeCell ref="H54:H55"/>
    <mergeCell ref="L54:L55"/>
    <mergeCell ref="A56:L56"/>
    <mergeCell ref="A70:L70"/>
    <mergeCell ref="A81:L81"/>
    <mergeCell ref="A82:L82"/>
    <mergeCell ref="A4:L4"/>
    <mergeCell ref="A12:L12"/>
    <mergeCell ref="A17:L17"/>
    <mergeCell ref="A18:L18"/>
    <mergeCell ref="A19:A20"/>
    <mergeCell ref="H19:H20"/>
    <mergeCell ref="I19:K19"/>
    <mergeCell ref="L19:L20"/>
    <mergeCell ref="A1:L1"/>
    <mergeCell ref="A2:A3"/>
    <mergeCell ref="B2:G2"/>
    <mergeCell ref="H2:H3"/>
    <mergeCell ref="I2:K2"/>
    <mergeCell ref="L2:L3"/>
  </mergeCells>
  <pageMargins left="0.70866141732283472" right="0.70866141732283472" top="0.74803149606299213" bottom="0.74803149606299213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Z995"/>
  <sheetViews>
    <sheetView topLeftCell="A73" workbookViewId="0">
      <selection activeCell="R66" sqref="R66"/>
    </sheetView>
  </sheetViews>
  <sheetFormatPr defaultColWidth="14.42578125" defaultRowHeight="15" customHeight="1" x14ac:dyDescent="0.25"/>
  <cols>
    <col min="1" max="1" width="8" customWidth="1"/>
    <col min="2" max="2" width="17" customWidth="1"/>
    <col min="3" max="4" width="13" customWidth="1"/>
    <col min="5" max="5" width="8" customWidth="1"/>
    <col min="6" max="6" width="11" customWidth="1"/>
    <col min="7" max="7" width="20.7109375" customWidth="1"/>
    <col min="8" max="8" width="8.7109375" customWidth="1"/>
    <col min="9" max="10" width="10.7109375" customWidth="1"/>
    <col min="11" max="11" width="8.7109375" customWidth="1"/>
    <col min="12" max="12" width="19.7109375" customWidth="1"/>
    <col min="13" max="26" width="9.140625" customWidth="1"/>
  </cols>
  <sheetData>
    <row r="1" spans="1:26" x14ac:dyDescent="0.25">
      <c r="A1" s="44" t="s">
        <v>418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6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47" t="s">
        <v>0</v>
      </c>
      <c r="B2" s="49" t="s">
        <v>1</v>
      </c>
      <c r="C2" s="45"/>
      <c r="D2" s="45"/>
      <c r="E2" s="45"/>
      <c r="F2" s="45"/>
      <c r="G2" s="46"/>
      <c r="H2" s="47" t="s">
        <v>2</v>
      </c>
      <c r="I2" s="50" t="s">
        <v>3</v>
      </c>
      <c r="J2" s="45"/>
      <c r="K2" s="51"/>
      <c r="L2" s="47" t="s">
        <v>4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48"/>
      <c r="B3" s="2" t="s">
        <v>5</v>
      </c>
      <c r="C3" s="3" t="s">
        <v>6</v>
      </c>
      <c r="D3" s="4" t="s">
        <v>7</v>
      </c>
      <c r="E3" s="3" t="s">
        <v>8</v>
      </c>
      <c r="F3" s="3" t="s">
        <v>9</v>
      </c>
      <c r="G3" s="2" t="s">
        <v>10</v>
      </c>
      <c r="H3" s="48"/>
      <c r="I3" s="2" t="s">
        <v>11</v>
      </c>
      <c r="J3" s="2" t="s">
        <v>12</v>
      </c>
      <c r="K3" s="2" t="s">
        <v>13</v>
      </c>
      <c r="L3" s="48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52" t="s">
        <v>14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6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5">
        <v>1</v>
      </c>
      <c r="B5" s="6" t="s">
        <v>163</v>
      </c>
      <c r="C5" s="6" t="s">
        <v>115</v>
      </c>
      <c r="D5" s="7">
        <v>27870</v>
      </c>
      <c r="E5" s="8">
        <f t="shared" ref="E5:E17" si="0">DATEDIF(D5,"23.02.2024","y")</f>
        <v>47</v>
      </c>
      <c r="F5" s="9" t="s">
        <v>29</v>
      </c>
      <c r="G5" s="6" t="s">
        <v>170</v>
      </c>
      <c r="H5" s="5">
        <v>212</v>
      </c>
      <c r="I5" s="10">
        <v>8.333333333333337E-2</v>
      </c>
      <c r="J5" s="10">
        <f>I5-$I$5</f>
        <v>0</v>
      </c>
      <c r="K5" s="11">
        <f>I5/21</f>
        <v>3.9682539682539698E-3</v>
      </c>
      <c r="L5" s="12" t="s">
        <v>18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5">
        <v>2</v>
      </c>
      <c r="B6" s="6" t="s">
        <v>157</v>
      </c>
      <c r="C6" s="6" t="s">
        <v>66</v>
      </c>
      <c r="D6" s="7">
        <v>33835</v>
      </c>
      <c r="E6" s="8">
        <f t="shared" si="0"/>
        <v>31</v>
      </c>
      <c r="F6" s="9" t="s">
        <v>49</v>
      </c>
      <c r="G6" s="6" t="s">
        <v>170</v>
      </c>
      <c r="H6" s="5">
        <v>208</v>
      </c>
      <c r="I6" s="10">
        <v>9.7280092592592626E-2</v>
      </c>
      <c r="J6" s="10">
        <f t="shared" ref="J6:J15" si="1">I6-$I$5</f>
        <v>1.3946759259259256E-2</v>
      </c>
      <c r="K6" s="11">
        <f t="shared" ref="K6:K15" si="2">I6/21</f>
        <v>4.6323853615520298E-3</v>
      </c>
      <c r="L6" s="13" t="s">
        <v>22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5">
        <v>3</v>
      </c>
      <c r="B7" s="6" t="s">
        <v>160</v>
      </c>
      <c r="C7" s="6" t="s">
        <v>161</v>
      </c>
      <c r="D7" s="7">
        <v>26597</v>
      </c>
      <c r="E7" s="8">
        <f t="shared" si="0"/>
        <v>51</v>
      </c>
      <c r="F7" s="9" t="s">
        <v>106</v>
      </c>
      <c r="G7" s="6" t="s">
        <v>168</v>
      </c>
      <c r="H7" s="5">
        <v>210</v>
      </c>
      <c r="I7" s="10">
        <v>9.953703703703709E-2</v>
      </c>
      <c r="J7" s="10">
        <f t="shared" si="1"/>
        <v>1.620370370370372E-2</v>
      </c>
      <c r="K7" s="11">
        <f t="shared" si="2"/>
        <v>4.7398589065255755E-3</v>
      </c>
      <c r="L7" s="14" t="s">
        <v>26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5">
        <v>4</v>
      </c>
      <c r="B8" s="6" t="s">
        <v>33</v>
      </c>
      <c r="C8" s="6" t="s">
        <v>34</v>
      </c>
      <c r="D8" s="7">
        <v>30010</v>
      </c>
      <c r="E8" s="8">
        <f t="shared" si="0"/>
        <v>41</v>
      </c>
      <c r="F8" s="5" t="s">
        <v>35</v>
      </c>
      <c r="G8" s="6" t="s">
        <v>170</v>
      </c>
      <c r="H8" s="5">
        <v>204</v>
      </c>
      <c r="I8" s="10">
        <v>0.10115740740740742</v>
      </c>
      <c r="J8" s="10">
        <f t="shared" si="1"/>
        <v>1.7824074074074048E-2</v>
      </c>
      <c r="K8" s="11">
        <f t="shared" si="2"/>
        <v>4.8170194003527341E-3</v>
      </c>
      <c r="L8" s="16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5">
        <v>5</v>
      </c>
      <c r="B9" s="6" t="s">
        <v>155</v>
      </c>
      <c r="C9" s="6" t="s">
        <v>156</v>
      </c>
      <c r="D9" s="7">
        <v>30697</v>
      </c>
      <c r="E9" s="8">
        <f t="shared" si="0"/>
        <v>40</v>
      </c>
      <c r="F9" s="5" t="s">
        <v>35</v>
      </c>
      <c r="G9" s="6" t="s">
        <v>170</v>
      </c>
      <c r="H9" s="5">
        <v>207</v>
      </c>
      <c r="I9" s="10">
        <v>0.1049768518518519</v>
      </c>
      <c r="J9" s="10">
        <f t="shared" si="1"/>
        <v>2.1643518518518534E-2</v>
      </c>
      <c r="K9" s="11">
        <f t="shared" si="2"/>
        <v>4.9988977072310432E-3</v>
      </c>
      <c r="L9" s="16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5">
        <v>6</v>
      </c>
      <c r="B10" s="6" t="s">
        <v>153</v>
      </c>
      <c r="C10" s="6" t="s">
        <v>53</v>
      </c>
      <c r="D10" s="7">
        <v>26370</v>
      </c>
      <c r="E10" s="8">
        <f t="shared" si="0"/>
        <v>51</v>
      </c>
      <c r="F10" s="5" t="s">
        <v>106</v>
      </c>
      <c r="G10" s="6" t="s">
        <v>170</v>
      </c>
      <c r="H10" s="5">
        <v>205</v>
      </c>
      <c r="I10" s="10">
        <v>0.10849537037037038</v>
      </c>
      <c r="J10" s="10">
        <f t="shared" si="1"/>
        <v>2.5162037037037011E-2</v>
      </c>
      <c r="K10" s="11">
        <f t="shared" si="2"/>
        <v>5.1664462081128749E-3</v>
      </c>
      <c r="L10" s="16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5">
        <v>7</v>
      </c>
      <c r="B11" s="6" t="s">
        <v>23</v>
      </c>
      <c r="C11" s="6" t="s">
        <v>24</v>
      </c>
      <c r="D11" s="7">
        <v>24375</v>
      </c>
      <c r="E11" s="8">
        <f t="shared" si="0"/>
        <v>57</v>
      </c>
      <c r="F11" s="5" t="s">
        <v>25</v>
      </c>
      <c r="G11" s="6" t="s">
        <v>21</v>
      </c>
      <c r="H11" s="5">
        <v>201</v>
      </c>
      <c r="I11" s="10">
        <v>0.11041666666666672</v>
      </c>
      <c r="J11" s="10">
        <f t="shared" si="1"/>
        <v>2.7083333333333348E-2</v>
      </c>
      <c r="K11" s="11">
        <f t="shared" si="2"/>
        <v>5.2579365079365101E-3</v>
      </c>
      <c r="L11" s="16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5">
      <c r="A12" s="5">
        <v>8</v>
      </c>
      <c r="B12" s="6" t="s">
        <v>162</v>
      </c>
      <c r="C12" s="6" t="s">
        <v>24</v>
      </c>
      <c r="D12" s="7">
        <v>30298</v>
      </c>
      <c r="E12" s="8">
        <f t="shared" si="0"/>
        <v>41</v>
      </c>
      <c r="F12" s="5" t="s">
        <v>35</v>
      </c>
      <c r="G12" s="6" t="s">
        <v>170</v>
      </c>
      <c r="H12" s="5">
        <v>211</v>
      </c>
      <c r="I12" s="10">
        <v>0.11591435185185195</v>
      </c>
      <c r="J12" s="10">
        <f t="shared" si="1"/>
        <v>3.2581018518518579E-2</v>
      </c>
      <c r="K12" s="11">
        <f t="shared" si="2"/>
        <v>5.5197310405643782E-3</v>
      </c>
      <c r="L12" s="16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5">
      <c r="A13" s="5">
        <v>9</v>
      </c>
      <c r="B13" s="6" t="s">
        <v>166</v>
      </c>
      <c r="C13" s="6" t="s">
        <v>31</v>
      </c>
      <c r="D13" s="7">
        <v>33201</v>
      </c>
      <c r="E13" s="8">
        <f t="shared" si="0"/>
        <v>33</v>
      </c>
      <c r="F13" s="5" t="s">
        <v>49</v>
      </c>
      <c r="G13" s="6" t="s">
        <v>169</v>
      </c>
      <c r="H13" s="5">
        <v>215</v>
      </c>
      <c r="I13" s="10">
        <v>0.12569444444444444</v>
      </c>
      <c r="J13" s="10">
        <f t="shared" si="1"/>
        <v>4.2361111111111072E-2</v>
      </c>
      <c r="K13" s="11">
        <f t="shared" si="2"/>
        <v>5.9854497354497353E-3</v>
      </c>
      <c r="L13" s="16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5">
      <c r="A14" s="5">
        <v>10</v>
      </c>
      <c r="B14" s="6" t="s">
        <v>27</v>
      </c>
      <c r="C14" s="6" t="s">
        <v>28</v>
      </c>
      <c r="D14" s="7">
        <v>28788</v>
      </c>
      <c r="E14" s="8">
        <f t="shared" si="0"/>
        <v>45</v>
      </c>
      <c r="F14" s="5" t="s">
        <v>29</v>
      </c>
      <c r="G14" s="6" t="s">
        <v>21</v>
      </c>
      <c r="H14" s="5">
        <v>202</v>
      </c>
      <c r="I14" s="10">
        <v>0.12685185185185188</v>
      </c>
      <c r="J14" s="10">
        <f t="shared" si="1"/>
        <v>4.3518518518518512E-2</v>
      </c>
      <c r="K14" s="11">
        <f t="shared" si="2"/>
        <v>6.0405643738977088E-3</v>
      </c>
      <c r="L14" s="16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5">
      <c r="A15" s="5">
        <v>11</v>
      </c>
      <c r="B15" s="6" t="s">
        <v>158</v>
      </c>
      <c r="C15" s="6" t="s">
        <v>159</v>
      </c>
      <c r="D15" s="7">
        <v>32511</v>
      </c>
      <c r="E15" s="8">
        <f t="shared" si="0"/>
        <v>35</v>
      </c>
      <c r="F15" s="5" t="s">
        <v>17</v>
      </c>
      <c r="G15" s="6" t="s">
        <v>170</v>
      </c>
      <c r="H15" s="5">
        <v>209</v>
      </c>
      <c r="I15" s="10">
        <v>0.13747685185185188</v>
      </c>
      <c r="J15" s="10">
        <f t="shared" si="1"/>
        <v>5.4143518518518507E-2</v>
      </c>
      <c r="K15" s="11">
        <f t="shared" si="2"/>
        <v>6.5465167548500892E-3</v>
      </c>
      <c r="L15" s="16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5">
      <c r="A16" s="24"/>
      <c r="B16" s="25" t="s">
        <v>154</v>
      </c>
      <c r="C16" s="25" t="s">
        <v>16</v>
      </c>
      <c r="D16" s="26">
        <v>30875</v>
      </c>
      <c r="E16" s="27">
        <f t="shared" si="0"/>
        <v>39</v>
      </c>
      <c r="F16" s="28" t="s">
        <v>17</v>
      </c>
      <c r="G16" s="25" t="s">
        <v>167</v>
      </c>
      <c r="H16" s="24"/>
      <c r="I16" s="20" t="s">
        <v>47</v>
      </c>
      <c r="J16" s="20"/>
      <c r="K16" s="20"/>
      <c r="L16" s="2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5">
      <c r="A17" s="24"/>
      <c r="B17" s="25" t="s">
        <v>164</v>
      </c>
      <c r="C17" s="25" t="s">
        <v>165</v>
      </c>
      <c r="D17" s="26">
        <v>31342</v>
      </c>
      <c r="E17" s="27">
        <f t="shared" si="0"/>
        <v>38</v>
      </c>
      <c r="F17" s="28" t="s">
        <v>17</v>
      </c>
      <c r="G17" s="25" t="s">
        <v>170</v>
      </c>
      <c r="H17" s="24"/>
      <c r="I17" s="20" t="s">
        <v>47</v>
      </c>
      <c r="J17" s="20"/>
      <c r="K17" s="20"/>
      <c r="L17" s="2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52" t="s">
        <v>36</v>
      </c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6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5">
        <v>1</v>
      </c>
      <c r="B19" s="6" t="s">
        <v>79</v>
      </c>
      <c r="C19" s="6" t="s">
        <v>80</v>
      </c>
      <c r="D19" s="7">
        <v>29690</v>
      </c>
      <c r="E19" s="8">
        <f t="shared" ref="E19:E20" si="3">DATEDIF(D19,"23.02.2024","y")</f>
        <v>42</v>
      </c>
      <c r="F19" s="9" t="s">
        <v>42</v>
      </c>
      <c r="G19" s="6" t="s">
        <v>170</v>
      </c>
      <c r="H19" s="5">
        <v>217</v>
      </c>
      <c r="I19" s="10">
        <v>9.9710648148148229E-2</v>
      </c>
      <c r="J19" s="10">
        <f>I19-$I$19</f>
        <v>0</v>
      </c>
      <c r="K19" s="11">
        <f>I19/21</f>
        <v>4.7481261022927724E-3</v>
      </c>
      <c r="L19" s="12" t="s">
        <v>18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5">
        <v>2</v>
      </c>
      <c r="B20" s="6" t="s">
        <v>171</v>
      </c>
      <c r="C20" s="6" t="s">
        <v>172</v>
      </c>
      <c r="D20" s="7">
        <v>31982</v>
      </c>
      <c r="E20" s="8">
        <f t="shared" si="3"/>
        <v>36</v>
      </c>
      <c r="F20" s="5" t="s">
        <v>77</v>
      </c>
      <c r="G20" s="6" t="s">
        <v>170</v>
      </c>
      <c r="H20" s="5">
        <v>216</v>
      </c>
      <c r="I20" s="10">
        <v>0.13749999999999996</v>
      </c>
      <c r="J20" s="10">
        <f>I20-$I$19</f>
        <v>3.7789351851851727E-2</v>
      </c>
      <c r="K20" s="11">
        <f>I20/21</f>
        <v>6.5476190476190452E-3</v>
      </c>
      <c r="L20" s="13" t="s">
        <v>22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25">
      <c r="A21" s="53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25">
      <c r="A22" s="44" t="s">
        <v>419</v>
      </c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6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47" t="s">
        <v>0</v>
      </c>
      <c r="B23" s="50" t="s">
        <v>1</v>
      </c>
      <c r="C23" s="45"/>
      <c r="D23" s="45"/>
      <c r="E23" s="45"/>
      <c r="F23" s="45"/>
      <c r="G23" s="46"/>
      <c r="H23" s="47" t="s">
        <v>2</v>
      </c>
      <c r="I23" s="50" t="s">
        <v>3</v>
      </c>
      <c r="J23" s="45"/>
      <c r="K23" s="51"/>
      <c r="L23" s="47" t="s">
        <v>4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48"/>
      <c r="B24" s="2" t="s">
        <v>5</v>
      </c>
      <c r="C24" s="3" t="s">
        <v>6</v>
      </c>
      <c r="D24" s="4" t="s">
        <v>7</v>
      </c>
      <c r="E24" s="3" t="s">
        <v>8</v>
      </c>
      <c r="F24" s="3" t="s">
        <v>9</v>
      </c>
      <c r="G24" s="2" t="s">
        <v>10</v>
      </c>
      <c r="H24" s="48"/>
      <c r="I24" s="2" t="s">
        <v>11</v>
      </c>
      <c r="J24" s="2" t="s">
        <v>12</v>
      </c>
      <c r="K24" s="2" t="s">
        <v>13</v>
      </c>
      <c r="L24" s="48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52" t="s">
        <v>14</v>
      </c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6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5">
        <v>1</v>
      </c>
      <c r="B26" s="6" t="s">
        <v>184</v>
      </c>
      <c r="C26" s="6" t="s">
        <v>103</v>
      </c>
      <c r="D26" s="7">
        <v>33927</v>
      </c>
      <c r="E26" s="8">
        <f t="shared" ref="E26:E49" si="4">DATEDIF(D26,"23.02.2024","y")</f>
        <v>31</v>
      </c>
      <c r="F26" s="9" t="s">
        <v>49</v>
      </c>
      <c r="G26" s="6" t="s">
        <v>170</v>
      </c>
      <c r="H26" s="5">
        <v>108</v>
      </c>
      <c r="I26" s="10">
        <v>4.2476851851851904E-2</v>
      </c>
      <c r="J26" s="10">
        <f>I26-$I$26</f>
        <v>0</v>
      </c>
      <c r="K26" s="11">
        <f>I26/10.5</f>
        <v>4.0454144620811336E-3</v>
      </c>
      <c r="L26" s="12" t="s">
        <v>18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5">
        <v>2</v>
      </c>
      <c r="B27" s="6" t="s">
        <v>192</v>
      </c>
      <c r="C27" s="6" t="s">
        <v>103</v>
      </c>
      <c r="D27" s="7">
        <v>30882</v>
      </c>
      <c r="E27" s="8">
        <f t="shared" si="4"/>
        <v>39</v>
      </c>
      <c r="F27" s="5" t="s">
        <v>17</v>
      </c>
      <c r="G27" s="6" t="s">
        <v>21</v>
      </c>
      <c r="H27" s="5">
        <v>114</v>
      </c>
      <c r="I27" s="10">
        <v>4.4212962962962954E-2</v>
      </c>
      <c r="J27" s="10">
        <f t="shared" ref="J27:J45" si="5">I27-$I$26</f>
        <v>1.7361111111110494E-3</v>
      </c>
      <c r="K27" s="11">
        <f t="shared" ref="K27:K45" si="6">I27/10.5</f>
        <v>4.2107583774250428E-3</v>
      </c>
      <c r="L27" s="13" t="s">
        <v>22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5">
        <v>3</v>
      </c>
      <c r="B28" s="6" t="s">
        <v>50</v>
      </c>
      <c r="C28" s="6" t="s">
        <v>51</v>
      </c>
      <c r="D28" s="7">
        <v>31682</v>
      </c>
      <c r="E28" s="8">
        <f t="shared" si="4"/>
        <v>37</v>
      </c>
      <c r="F28" s="5" t="s">
        <v>17</v>
      </c>
      <c r="G28" s="6" t="s">
        <v>170</v>
      </c>
      <c r="H28" s="5">
        <v>133</v>
      </c>
      <c r="I28" s="10">
        <v>4.629629629629628E-2</v>
      </c>
      <c r="J28" s="10">
        <f t="shared" si="5"/>
        <v>3.8194444444443754E-3</v>
      </c>
      <c r="K28" s="11">
        <f t="shared" si="6"/>
        <v>4.4091710758377405E-3</v>
      </c>
      <c r="L28" s="14" t="s">
        <v>26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5">
        <v>4</v>
      </c>
      <c r="B29" s="6" t="s">
        <v>207</v>
      </c>
      <c r="C29" s="6" t="s">
        <v>34</v>
      </c>
      <c r="D29" s="7">
        <v>32350</v>
      </c>
      <c r="E29" s="8">
        <f t="shared" si="4"/>
        <v>35</v>
      </c>
      <c r="F29" s="5" t="s">
        <v>17</v>
      </c>
      <c r="G29" s="6" t="s">
        <v>170</v>
      </c>
      <c r="H29" s="5">
        <v>135</v>
      </c>
      <c r="I29" s="10">
        <v>4.789351851851853E-2</v>
      </c>
      <c r="J29" s="10">
        <f t="shared" si="5"/>
        <v>5.4166666666666252E-3</v>
      </c>
      <c r="K29" s="11">
        <f t="shared" si="6"/>
        <v>4.5612874779541457E-3</v>
      </c>
      <c r="L29" s="16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5">
        <v>5</v>
      </c>
      <c r="B30" s="6" t="s">
        <v>178</v>
      </c>
      <c r="C30" s="6" t="s">
        <v>179</v>
      </c>
      <c r="D30" s="7">
        <v>24829</v>
      </c>
      <c r="E30" s="8">
        <f t="shared" si="4"/>
        <v>56</v>
      </c>
      <c r="F30" s="5" t="s">
        <v>25</v>
      </c>
      <c r="G30" s="6" t="s">
        <v>170</v>
      </c>
      <c r="H30" s="5">
        <v>104</v>
      </c>
      <c r="I30" s="10">
        <v>4.7974537037037024E-2</v>
      </c>
      <c r="J30" s="10">
        <f t="shared" si="5"/>
        <v>5.4976851851851194E-3</v>
      </c>
      <c r="K30" s="11">
        <f t="shared" si="6"/>
        <v>4.5690035273368594E-3</v>
      </c>
      <c r="L30" s="16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5">
        <v>6</v>
      </c>
      <c r="B31" s="6" t="s">
        <v>208</v>
      </c>
      <c r="C31" s="6" t="s">
        <v>142</v>
      </c>
      <c r="D31" s="7">
        <v>33457</v>
      </c>
      <c r="E31" s="8">
        <f t="shared" si="4"/>
        <v>32</v>
      </c>
      <c r="F31" s="9" t="s">
        <v>49</v>
      </c>
      <c r="G31" s="6" t="s">
        <v>21</v>
      </c>
      <c r="H31" s="5">
        <v>136</v>
      </c>
      <c r="I31" s="10">
        <v>4.9189814814814881E-2</v>
      </c>
      <c r="J31" s="10">
        <f t="shared" si="5"/>
        <v>6.7129629629629761E-3</v>
      </c>
      <c r="K31" s="11">
        <f t="shared" si="6"/>
        <v>4.6847442680776081E-3</v>
      </c>
      <c r="L31" s="16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5">
        <v>7</v>
      </c>
      <c r="B32" s="6" t="s">
        <v>61</v>
      </c>
      <c r="C32" s="6" t="s">
        <v>62</v>
      </c>
      <c r="D32" s="7">
        <v>28326</v>
      </c>
      <c r="E32" s="8">
        <f t="shared" si="4"/>
        <v>46</v>
      </c>
      <c r="F32" s="29" t="s">
        <v>29</v>
      </c>
      <c r="G32" s="6" t="s">
        <v>170</v>
      </c>
      <c r="H32" s="5">
        <v>118</v>
      </c>
      <c r="I32" s="10">
        <v>4.9652777777777768E-2</v>
      </c>
      <c r="J32" s="10">
        <f t="shared" si="5"/>
        <v>7.1759259259258634E-3</v>
      </c>
      <c r="K32" s="11">
        <f t="shared" si="6"/>
        <v>4.7288359788359782E-3</v>
      </c>
      <c r="L32" s="16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5">
        <v>8</v>
      </c>
      <c r="B33" s="6" t="s">
        <v>195</v>
      </c>
      <c r="C33" s="6" t="s">
        <v>66</v>
      </c>
      <c r="D33" s="7">
        <v>30306</v>
      </c>
      <c r="E33" s="8">
        <f t="shared" si="4"/>
        <v>41</v>
      </c>
      <c r="F33" s="5" t="s">
        <v>35</v>
      </c>
      <c r="G33" s="6" t="s">
        <v>170</v>
      </c>
      <c r="H33" s="5">
        <v>117</v>
      </c>
      <c r="I33" s="10">
        <v>5.354166666666671E-2</v>
      </c>
      <c r="J33" s="10">
        <f t="shared" si="5"/>
        <v>1.1064814814814805E-2</v>
      </c>
      <c r="K33" s="11">
        <f t="shared" si="6"/>
        <v>5.0992063492063533E-3</v>
      </c>
      <c r="L33" s="16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5">
        <v>9</v>
      </c>
      <c r="B34" s="6" t="s">
        <v>185</v>
      </c>
      <c r="C34" s="6" t="s">
        <v>186</v>
      </c>
      <c r="D34" s="7">
        <v>29432</v>
      </c>
      <c r="E34" s="8">
        <f t="shared" si="4"/>
        <v>43</v>
      </c>
      <c r="F34" s="5" t="s">
        <v>35</v>
      </c>
      <c r="G34" s="6" t="s">
        <v>209</v>
      </c>
      <c r="H34" s="5">
        <v>109</v>
      </c>
      <c r="I34" s="10">
        <v>5.3935185185185253E-2</v>
      </c>
      <c r="J34" s="10">
        <f t="shared" si="5"/>
        <v>1.1458333333333348E-2</v>
      </c>
      <c r="K34" s="11">
        <f t="shared" si="6"/>
        <v>5.1366843033509762E-3</v>
      </c>
      <c r="L34" s="16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5">
        <v>10</v>
      </c>
      <c r="B35" s="6" t="s">
        <v>215</v>
      </c>
      <c r="C35" s="6" t="s">
        <v>216</v>
      </c>
      <c r="D35" s="7">
        <v>24838</v>
      </c>
      <c r="E35" s="8">
        <f t="shared" si="4"/>
        <v>56</v>
      </c>
      <c r="F35" s="5" t="s">
        <v>25</v>
      </c>
      <c r="G35" s="6" t="s">
        <v>217</v>
      </c>
      <c r="H35" s="5"/>
      <c r="I35" s="10">
        <v>5.7638888888888906E-2</v>
      </c>
      <c r="J35" s="10">
        <f t="shared" si="5"/>
        <v>1.5162037037037002E-2</v>
      </c>
      <c r="K35" s="11">
        <f t="shared" si="6"/>
        <v>5.489417989417991E-3</v>
      </c>
      <c r="L35" s="16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5">
        <v>11</v>
      </c>
      <c r="B36" s="6" t="s">
        <v>205</v>
      </c>
      <c r="C36" s="6" t="s">
        <v>103</v>
      </c>
      <c r="D36" s="7">
        <v>24631</v>
      </c>
      <c r="E36" s="8">
        <f t="shared" si="4"/>
        <v>56</v>
      </c>
      <c r="F36" s="5" t="s">
        <v>25</v>
      </c>
      <c r="G36" s="6" t="s">
        <v>170</v>
      </c>
      <c r="H36" s="5">
        <v>130</v>
      </c>
      <c r="I36" s="10">
        <v>5.8622685185185208E-2</v>
      </c>
      <c r="J36" s="10">
        <f t="shared" si="5"/>
        <v>1.6145833333333304E-2</v>
      </c>
      <c r="K36" s="11">
        <f t="shared" si="6"/>
        <v>5.5831128747795434E-3</v>
      </c>
      <c r="L36" s="16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5">
        <v>12</v>
      </c>
      <c r="B37" s="6" t="s">
        <v>175</v>
      </c>
      <c r="C37" s="6" t="s">
        <v>176</v>
      </c>
      <c r="D37" s="7">
        <v>28546</v>
      </c>
      <c r="E37" s="8">
        <f t="shared" si="4"/>
        <v>45</v>
      </c>
      <c r="F37" s="29" t="s">
        <v>29</v>
      </c>
      <c r="G37" s="6" t="s">
        <v>21</v>
      </c>
      <c r="H37" s="5">
        <v>102</v>
      </c>
      <c r="I37" s="10">
        <v>5.9201388888888928E-2</v>
      </c>
      <c r="J37" s="10">
        <f t="shared" si="5"/>
        <v>1.6724537037037024E-2</v>
      </c>
      <c r="K37" s="11">
        <f t="shared" si="6"/>
        <v>5.6382275132275169E-3</v>
      </c>
      <c r="L37" s="16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5">
        <v>13</v>
      </c>
      <c r="B38" s="6" t="s">
        <v>187</v>
      </c>
      <c r="C38" s="6" t="s">
        <v>16</v>
      </c>
      <c r="D38" s="7">
        <v>28057</v>
      </c>
      <c r="E38" s="8">
        <f t="shared" si="4"/>
        <v>47</v>
      </c>
      <c r="F38" s="29" t="s">
        <v>29</v>
      </c>
      <c r="G38" s="6" t="s">
        <v>170</v>
      </c>
      <c r="H38" s="5">
        <v>219</v>
      </c>
      <c r="I38" s="10">
        <v>6.1620370370370381E-2</v>
      </c>
      <c r="J38" s="10">
        <f t="shared" si="5"/>
        <v>1.9143518518518476E-2</v>
      </c>
      <c r="K38" s="11">
        <f t="shared" si="6"/>
        <v>5.8686067019400366E-3</v>
      </c>
      <c r="L38" s="16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5">
        <v>14</v>
      </c>
      <c r="B39" s="6" t="s">
        <v>203</v>
      </c>
      <c r="C39" s="6" t="s">
        <v>204</v>
      </c>
      <c r="D39" s="7">
        <v>33493</v>
      </c>
      <c r="E39" s="8">
        <f t="shared" si="4"/>
        <v>32</v>
      </c>
      <c r="F39" s="9" t="s">
        <v>49</v>
      </c>
      <c r="G39" s="6" t="s">
        <v>170</v>
      </c>
      <c r="H39" s="5">
        <v>129</v>
      </c>
      <c r="I39" s="10">
        <v>6.1655092592592609E-2</v>
      </c>
      <c r="J39" s="10">
        <f t="shared" si="5"/>
        <v>1.9178240740740704E-2</v>
      </c>
      <c r="K39" s="11">
        <f t="shared" si="6"/>
        <v>5.8719135802469151E-3</v>
      </c>
      <c r="L39" s="16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5">
        <v>15</v>
      </c>
      <c r="B40" s="6" t="s">
        <v>65</v>
      </c>
      <c r="C40" s="6" t="s">
        <v>66</v>
      </c>
      <c r="D40" s="7">
        <v>31036</v>
      </c>
      <c r="E40" s="8">
        <f t="shared" si="4"/>
        <v>39</v>
      </c>
      <c r="F40" s="5" t="s">
        <v>17</v>
      </c>
      <c r="G40" s="6" t="s">
        <v>170</v>
      </c>
      <c r="H40" s="5">
        <v>128</v>
      </c>
      <c r="I40" s="10">
        <v>6.3194444444444442E-2</v>
      </c>
      <c r="J40" s="10">
        <f t="shared" si="5"/>
        <v>2.0717592592592537E-2</v>
      </c>
      <c r="K40" s="11">
        <f t="shared" si="6"/>
        <v>6.0185185185185185E-3</v>
      </c>
      <c r="L40" s="16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5">
        <v>16</v>
      </c>
      <c r="B41" s="6" t="s">
        <v>109</v>
      </c>
      <c r="C41" s="6" t="s">
        <v>34</v>
      </c>
      <c r="D41" s="7">
        <v>29508</v>
      </c>
      <c r="E41" s="8">
        <f t="shared" si="4"/>
        <v>43</v>
      </c>
      <c r="F41" s="5" t="s">
        <v>35</v>
      </c>
      <c r="G41" s="6" t="s">
        <v>21</v>
      </c>
      <c r="H41" s="5">
        <v>124</v>
      </c>
      <c r="I41" s="10">
        <v>6.3310185185185164E-2</v>
      </c>
      <c r="J41" s="10">
        <f t="shared" si="5"/>
        <v>2.0833333333333259E-2</v>
      </c>
      <c r="K41" s="11">
        <f t="shared" si="6"/>
        <v>6.0295414462081106E-3</v>
      </c>
      <c r="L41" s="16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5">
        <v>17</v>
      </c>
      <c r="B42" s="6" t="s">
        <v>70</v>
      </c>
      <c r="C42" s="6" t="s">
        <v>69</v>
      </c>
      <c r="D42" s="7">
        <v>33112</v>
      </c>
      <c r="E42" s="8">
        <f t="shared" si="4"/>
        <v>33</v>
      </c>
      <c r="F42" s="9" t="s">
        <v>49</v>
      </c>
      <c r="G42" s="6" t="s">
        <v>170</v>
      </c>
      <c r="H42" s="5">
        <v>120</v>
      </c>
      <c r="I42" s="10">
        <v>6.4375000000000071E-2</v>
      </c>
      <c r="J42" s="10">
        <f t="shared" si="5"/>
        <v>2.1898148148148167E-2</v>
      </c>
      <c r="K42" s="11">
        <f t="shared" si="6"/>
        <v>6.130952380952388E-3</v>
      </c>
      <c r="L42" s="16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5">
        <v>18</v>
      </c>
      <c r="B43" s="6" t="s">
        <v>181</v>
      </c>
      <c r="C43" s="6" t="s">
        <v>182</v>
      </c>
      <c r="D43" s="7">
        <v>34743</v>
      </c>
      <c r="E43" s="8">
        <f t="shared" si="4"/>
        <v>29</v>
      </c>
      <c r="F43" s="9" t="s">
        <v>49</v>
      </c>
      <c r="G43" s="6" t="s">
        <v>170</v>
      </c>
      <c r="H43" s="5">
        <v>105</v>
      </c>
      <c r="I43" s="10">
        <v>6.6087962962962932E-2</v>
      </c>
      <c r="J43" s="10">
        <f t="shared" si="5"/>
        <v>2.3611111111111027E-2</v>
      </c>
      <c r="K43" s="11">
        <f t="shared" si="6"/>
        <v>6.2940917107583748E-3</v>
      </c>
      <c r="L43" s="16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5">
        <v>19</v>
      </c>
      <c r="B44" s="6" t="s">
        <v>183</v>
      </c>
      <c r="C44" s="6" t="s">
        <v>20</v>
      </c>
      <c r="D44" s="7">
        <v>34661</v>
      </c>
      <c r="E44" s="8">
        <f t="shared" si="4"/>
        <v>29</v>
      </c>
      <c r="F44" s="9" t="s">
        <v>49</v>
      </c>
      <c r="G44" s="6" t="s">
        <v>170</v>
      </c>
      <c r="H44" s="5">
        <v>107</v>
      </c>
      <c r="I44" s="10">
        <v>6.9675925925925974E-2</v>
      </c>
      <c r="J44" s="10">
        <f t="shared" si="5"/>
        <v>2.719907407407407E-2</v>
      </c>
      <c r="K44" s="11">
        <f t="shared" si="6"/>
        <v>6.6358024691358071E-3</v>
      </c>
      <c r="L44" s="16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5">
        <v>20</v>
      </c>
      <c r="B45" s="6" t="s">
        <v>196</v>
      </c>
      <c r="C45" s="6" t="s">
        <v>161</v>
      </c>
      <c r="D45" s="7">
        <v>21166</v>
      </c>
      <c r="E45" s="8">
        <f t="shared" si="4"/>
        <v>66</v>
      </c>
      <c r="F45" s="29" t="s">
        <v>218</v>
      </c>
      <c r="G45" s="6" t="s">
        <v>170</v>
      </c>
      <c r="H45" s="5">
        <v>119</v>
      </c>
      <c r="I45" s="10">
        <v>8.246527777777779E-2</v>
      </c>
      <c r="J45" s="10">
        <f t="shared" si="5"/>
        <v>3.9988425925925886E-2</v>
      </c>
      <c r="K45" s="11">
        <f t="shared" si="6"/>
        <v>7.8538359788359793E-3</v>
      </c>
      <c r="L45" s="16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29" t="s">
        <v>152</v>
      </c>
      <c r="B46" s="6" t="s">
        <v>180</v>
      </c>
      <c r="C46" s="6" t="s">
        <v>28</v>
      </c>
      <c r="D46" s="7">
        <v>28192</v>
      </c>
      <c r="E46" s="8">
        <f t="shared" si="4"/>
        <v>46</v>
      </c>
      <c r="F46" s="29" t="s">
        <v>29</v>
      </c>
      <c r="G46" s="6" t="s">
        <v>170</v>
      </c>
      <c r="H46" s="5">
        <v>218</v>
      </c>
      <c r="I46" s="10">
        <v>4.9652777777777768E-2</v>
      </c>
      <c r="J46" s="10"/>
      <c r="K46" s="11"/>
      <c r="L46" s="39" t="s">
        <v>212</v>
      </c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30"/>
      <c r="B47" s="31" t="s">
        <v>213</v>
      </c>
      <c r="C47" s="31" t="s">
        <v>20</v>
      </c>
      <c r="D47" s="32">
        <v>34923</v>
      </c>
      <c r="E47" s="33">
        <f t="shared" si="4"/>
        <v>28</v>
      </c>
      <c r="F47" s="30" t="s">
        <v>49</v>
      </c>
      <c r="G47" s="31" t="s">
        <v>170</v>
      </c>
      <c r="H47" s="30">
        <v>137</v>
      </c>
      <c r="I47" s="34" t="s">
        <v>214</v>
      </c>
      <c r="J47" s="34"/>
      <c r="K47" s="35"/>
      <c r="L47" s="36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24"/>
      <c r="B48" s="25" t="s">
        <v>194</v>
      </c>
      <c r="C48" s="25" t="s">
        <v>143</v>
      </c>
      <c r="D48" s="26">
        <v>31156</v>
      </c>
      <c r="E48" s="27">
        <f t="shared" si="4"/>
        <v>38</v>
      </c>
      <c r="F48" s="24" t="s">
        <v>17</v>
      </c>
      <c r="G48" s="25" t="s">
        <v>170</v>
      </c>
      <c r="H48" s="24"/>
      <c r="I48" s="20" t="s">
        <v>47</v>
      </c>
      <c r="J48" s="20"/>
      <c r="K48" s="20"/>
      <c r="L48" s="2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24"/>
      <c r="B49" s="25" t="s">
        <v>197</v>
      </c>
      <c r="C49" s="25" t="s">
        <v>198</v>
      </c>
      <c r="D49" s="26">
        <v>29778</v>
      </c>
      <c r="E49" s="27">
        <f t="shared" si="4"/>
        <v>42</v>
      </c>
      <c r="F49" s="24" t="s">
        <v>35</v>
      </c>
      <c r="G49" s="25" t="s">
        <v>170</v>
      </c>
      <c r="H49" s="24"/>
      <c r="I49" s="20" t="s">
        <v>47</v>
      </c>
      <c r="J49" s="20"/>
      <c r="K49" s="20"/>
      <c r="L49" s="2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52" t="s">
        <v>36</v>
      </c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6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5">
        <v>1</v>
      </c>
      <c r="B51" s="6" t="s">
        <v>117</v>
      </c>
      <c r="C51" s="6" t="s">
        <v>76</v>
      </c>
      <c r="D51" s="7">
        <v>33049</v>
      </c>
      <c r="E51" s="8">
        <f t="shared" ref="E51:E63" si="7">DATEDIF(D51,"23.02.2024","y")</f>
        <v>33</v>
      </c>
      <c r="F51" s="37" t="s">
        <v>89</v>
      </c>
      <c r="G51" s="6" t="s">
        <v>21</v>
      </c>
      <c r="H51" s="5">
        <v>125</v>
      </c>
      <c r="I51" s="10">
        <v>5.0868055555555625E-2</v>
      </c>
      <c r="J51" s="10">
        <f>I51-$I$51</f>
        <v>0</v>
      </c>
      <c r="K51" s="11">
        <f t="shared" ref="K51:K63" si="8">I51/10.5</f>
        <v>4.8445767195767261E-3</v>
      </c>
      <c r="L51" s="12" t="s">
        <v>18</v>
      </c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5">
        <v>2</v>
      </c>
      <c r="B52" s="6" t="s">
        <v>193</v>
      </c>
      <c r="C52" s="6" t="s">
        <v>126</v>
      </c>
      <c r="D52" s="7">
        <v>28866</v>
      </c>
      <c r="E52" s="8">
        <f t="shared" si="7"/>
        <v>45</v>
      </c>
      <c r="F52" s="37" t="s">
        <v>39</v>
      </c>
      <c r="G52" s="6" t="s">
        <v>21</v>
      </c>
      <c r="H52" s="5">
        <v>115</v>
      </c>
      <c r="I52" s="10">
        <v>5.4050925925925974E-2</v>
      </c>
      <c r="J52" s="10">
        <f t="shared" ref="J52:J63" si="9">I52-$I$51</f>
        <v>3.1828703703703498E-3</v>
      </c>
      <c r="K52" s="11">
        <f t="shared" si="8"/>
        <v>5.1477072310405691E-3</v>
      </c>
      <c r="L52" s="13" t="s">
        <v>22</v>
      </c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5">
        <v>3</v>
      </c>
      <c r="B53" s="6" t="s">
        <v>190</v>
      </c>
      <c r="C53" s="6" t="s">
        <v>85</v>
      </c>
      <c r="D53" s="7">
        <v>31827</v>
      </c>
      <c r="E53" s="8">
        <f t="shared" si="7"/>
        <v>37</v>
      </c>
      <c r="F53" s="37" t="s">
        <v>77</v>
      </c>
      <c r="G53" s="6" t="s">
        <v>170</v>
      </c>
      <c r="H53" s="5">
        <v>74</v>
      </c>
      <c r="I53" s="10">
        <v>5.6828703703703742E-2</v>
      </c>
      <c r="J53" s="10">
        <f t="shared" si="9"/>
        <v>5.9606481481481177E-3</v>
      </c>
      <c r="K53" s="11">
        <f t="shared" si="8"/>
        <v>5.4122574955908324E-3</v>
      </c>
      <c r="L53" s="14" t="s">
        <v>26</v>
      </c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5">
        <v>4</v>
      </c>
      <c r="B54" s="6" t="s">
        <v>188</v>
      </c>
      <c r="C54" s="6" t="s">
        <v>189</v>
      </c>
      <c r="D54" s="7">
        <v>31084</v>
      </c>
      <c r="E54" s="8">
        <f t="shared" si="7"/>
        <v>39</v>
      </c>
      <c r="F54" s="37" t="s">
        <v>77</v>
      </c>
      <c r="G54" s="6" t="s">
        <v>170</v>
      </c>
      <c r="H54" s="5">
        <v>111</v>
      </c>
      <c r="I54" s="10">
        <v>5.7812500000000044E-2</v>
      </c>
      <c r="J54" s="10">
        <f t="shared" si="9"/>
        <v>6.9444444444444198E-3</v>
      </c>
      <c r="K54" s="11">
        <f t="shared" si="8"/>
        <v>5.5059523809523848E-3</v>
      </c>
      <c r="L54" s="16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5">
        <v>5</v>
      </c>
      <c r="B55" s="6" t="s">
        <v>173</v>
      </c>
      <c r="C55" s="6" t="s">
        <v>174</v>
      </c>
      <c r="D55" s="7">
        <v>34893</v>
      </c>
      <c r="E55" s="8">
        <f t="shared" si="7"/>
        <v>28</v>
      </c>
      <c r="F55" s="37" t="s">
        <v>89</v>
      </c>
      <c r="G55" s="6" t="s">
        <v>170</v>
      </c>
      <c r="H55" s="5">
        <v>138</v>
      </c>
      <c r="I55" s="10">
        <v>5.7870370370370461E-2</v>
      </c>
      <c r="J55" s="10">
        <f t="shared" si="9"/>
        <v>7.0023148148148362E-3</v>
      </c>
      <c r="K55" s="11">
        <f t="shared" si="8"/>
        <v>5.5114638447971865E-3</v>
      </c>
      <c r="L55" s="16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5">
        <v>6</v>
      </c>
      <c r="B56" s="6" t="s">
        <v>200</v>
      </c>
      <c r="C56" s="6" t="s">
        <v>172</v>
      </c>
      <c r="D56" s="7">
        <v>28905</v>
      </c>
      <c r="E56" s="8">
        <f t="shared" si="7"/>
        <v>45</v>
      </c>
      <c r="F56" s="29" t="s">
        <v>39</v>
      </c>
      <c r="G56" s="6" t="s">
        <v>21</v>
      </c>
      <c r="H56" s="5">
        <v>123</v>
      </c>
      <c r="I56" s="10">
        <v>6.1400462962962976E-2</v>
      </c>
      <c r="J56" s="10">
        <f t="shared" si="9"/>
        <v>1.0532407407407351E-2</v>
      </c>
      <c r="K56" s="11">
        <f t="shared" si="8"/>
        <v>5.8476631393298076E-3</v>
      </c>
      <c r="L56" s="16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5">
        <v>7</v>
      </c>
      <c r="B57" s="6" t="s">
        <v>206</v>
      </c>
      <c r="C57" s="6" t="s">
        <v>172</v>
      </c>
      <c r="D57" s="7">
        <v>31886</v>
      </c>
      <c r="E57" s="8">
        <f t="shared" si="7"/>
        <v>36</v>
      </c>
      <c r="F57" s="29" t="s">
        <v>77</v>
      </c>
      <c r="G57" s="6" t="s">
        <v>211</v>
      </c>
      <c r="H57" s="5">
        <v>131</v>
      </c>
      <c r="I57" s="10">
        <v>6.1863425925925974E-2</v>
      </c>
      <c r="J57" s="10">
        <f t="shared" si="9"/>
        <v>1.099537037037035E-2</v>
      </c>
      <c r="K57" s="11">
        <f t="shared" si="8"/>
        <v>5.8917548500881881E-3</v>
      </c>
      <c r="L57" s="16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5">
        <v>8</v>
      </c>
      <c r="B58" s="6" t="s">
        <v>199</v>
      </c>
      <c r="C58" s="6" t="s">
        <v>132</v>
      </c>
      <c r="D58" s="7">
        <v>30485</v>
      </c>
      <c r="E58" s="8">
        <f t="shared" si="7"/>
        <v>40</v>
      </c>
      <c r="F58" s="29" t="s">
        <v>42</v>
      </c>
      <c r="G58" s="6" t="s">
        <v>170</v>
      </c>
      <c r="H58" s="5">
        <v>122</v>
      </c>
      <c r="I58" s="10">
        <v>6.3541666666666718E-2</v>
      </c>
      <c r="J58" s="10">
        <f t="shared" si="9"/>
        <v>1.2673611111111094E-2</v>
      </c>
      <c r="K58" s="11">
        <f t="shared" si="8"/>
        <v>6.0515873015873061E-3</v>
      </c>
      <c r="L58" s="16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5">
        <v>9</v>
      </c>
      <c r="B59" s="6" t="s">
        <v>181</v>
      </c>
      <c r="C59" s="6" t="s">
        <v>119</v>
      </c>
      <c r="D59" s="7">
        <v>34638</v>
      </c>
      <c r="E59" s="8">
        <f t="shared" si="7"/>
        <v>29</v>
      </c>
      <c r="F59" s="29" t="s">
        <v>89</v>
      </c>
      <c r="G59" s="6" t="s">
        <v>170</v>
      </c>
      <c r="H59" s="5">
        <v>106</v>
      </c>
      <c r="I59" s="10">
        <v>6.4421296296296338E-2</v>
      </c>
      <c r="J59" s="10">
        <f t="shared" si="9"/>
        <v>1.3553240740740713E-2</v>
      </c>
      <c r="K59" s="11">
        <f t="shared" si="8"/>
        <v>6.1353615520282224E-3</v>
      </c>
      <c r="L59" s="16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5">
        <v>10</v>
      </c>
      <c r="B60" s="6" t="s">
        <v>201</v>
      </c>
      <c r="C60" s="6" t="s">
        <v>202</v>
      </c>
      <c r="D60" s="7">
        <v>31988</v>
      </c>
      <c r="E60" s="8">
        <f t="shared" si="7"/>
        <v>36</v>
      </c>
      <c r="F60" s="29" t="s">
        <v>77</v>
      </c>
      <c r="G60" s="6" t="s">
        <v>170</v>
      </c>
      <c r="H60" s="5">
        <v>126</v>
      </c>
      <c r="I60" s="10">
        <v>6.4930555555555602E-2</v>
      </c>
      <c r="J60" s="10">
        <f t="shared" si="9"/>
        <v>1.4062499999999978E-2</v>
      </c>
      <c r="K60" s="11">
        <f t="shared" si="8"/>
        <v>6.1838624338624382E-3</v>
      </c>
      <c r="L60" s="16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5">
        <v>11</v>
      </c>
      <c r="B61" s="6" t="s">
        <v>92</v>
      </c>
      <c r="C61" s="6" t="s">
        <v>93</v>
      </c>
      <c r="D61" s="7">
        <v>34623</v>
      </c>
      <c r="E61" s="8">
        <f t="shared" si="7"/>
        <v>29</v>
      </c>
      <c r="F61" s="29" t="s">
        <v>89</v>
      </c>
      <c r="G61" s="6" t="s">
        <v>170</v>
      </c>
      <c r="H61" s="5">
        <v>134</v>
      </c>
      <c r="I61" s="10">
        <v>6.5092592592592591E-2</v>
      </c>
      <c r="J61" s="10">
        <f t="shared" si="9"/>
        <v>1.4224537037036966E-2</v>
      </c>
      <c r="K61" s="11">
        <f t="shared" si="8"/>
        <v>6.1992945326278656E-3</v>
      </c>
      <c r="L61" s="16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5">
        <v>12</v>
      </c>
      <c r="B62" s="6" t="s">
        <v>191</v>
      </c>
      <c r="C62" s="6" t="s">
        <v>149</v>
      </c>
      <c r="D62" s="7">
        <v>31817</v>
      </c>
      <c r="E62" s="8">
        <f t="shared" si="7"/>
        <v>37</v>
      </c>
      <c r="F62" s="29" t="s">
        <v>77</v>
      </c>
      <c r="G62" s="6" t="s">
        <v>210</v>
      </c>
      <c r="H62" s="5">
        <v>113</v>
      </c>
      <c r="I62" s="10">
        <v>6.7488425925925966E-2</v>
      </c>
      <c r="J62" s="10">
        <f t="shared" si="9"/>
        <v>1.6620370370370341E-2</v>
      </c>
      <c r="K62" s="11">
        <f t="shared" si="8"/>
        <v>6.4274691358024733E-3</v>
      </c>
      <c r="L62" s="16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5">
        <v>13</v>
      </c>
      <c r="B63" s="6" t="s">
        <v>177</v>
      </c>
      <c r="C63" s="6" t="s">
        <v>132</v>
      </c>
      <c r="D63" s="7">
        <v>33180</v>
      </c>
      <c r="E63" s="8">
        <f t="shared" si="7"/>
        <v>33</v>
      </c>
      <c r="F63" s="29" t="s">
        <v>89</v>
      </c>
      <c r="G63" s="6" t="s">
        <v>21</v>
      </c>
      <c r="H63" s="5">
        <v>103</v>
      </c>
      <c r="I63" s="10">
        <v>7.2569444444444464E-2</v>
      </c>
      <c r="J63" s="10">
        <f t="shared" si="9"/>
        <v>2.170138888888884E-2</v>
      </c>
      <c r="K63" s="11">
        <f t="shared" si="8"/>
        <v>6.9113756613756634E-3</v>
      </c>
      <c r="L63" s="16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56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57" t="s">
        <v>420</v>
      </c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6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47" t="s">
        <v>0</v>
      </c>
      <c r="B66" s="50" t="s">
        <v>1</v>
      </c>
      <c r="C66" s="45"/>
      <c r="D66" s="45"/>
      <c r="E66" s="45"/>
      <c r="F66" s="45"/>
      <c r="G66" s="46"/>
      <c r="H66" s="47" t="s">
        <v>2</v>
      </c>
      <c r="I66" s="50" t="s">
        <v>3</v>
      </c>
      <c r="J66" s="45"/>
      <c r="K66" s="51"/>
      <c r="L66" s="47" t="s">
        <v>4</v>
      </c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48"/>
      <c r="B67" s="2" t="s">
        <v>5</v>
      </c>
      <c r="C67" s="3" t="s">
        <v>6</v>
      </c>
      <c r="D67" s="4" t="s">
        <v>7</v>
      </c>
      <c r="E67" s="3" t="s">
        <v>8</v>
      </c>
      <c r="F67" s="3" t="s">
        <v>9</v>
      </c>
      <c r="G67" s="2" t="s">
        <v>10</v>
      </c>
      <c r="H67" s="48"/>
      <c r="I67" s="2" t="s">
        <v>11</v>
      </c>
      <c r="J67" s="2" t="s">
        <v>12</v>
      </c>
      <c r="K67" s="2" t="s">
        <v>13</v>
      </c>
      <c r="L67" s="48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52" t="s">
        <v>14</v>
      </c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6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5">
        <v>1</v>
      </c>
      <c r="B69" s="6" t="s">
        <v>99</v>
      </c>
      <c r="C69" s="6" t="s">
        <v>100</v>
      </c>
      <c r="D69" s="7">
        <v>37297</v>
      </c>
      <c r="E69" s="8">
        <f t="shared" ref="E69:E82" si="10">DATEDIF(D69,"23.02.2024","y")</f>
        <v>22</v>
      </c>
      <c r="F69" s="9" t="s">
        <v>49</v>
      </c>
      <c r="G69" s="6" t="s">
        <v>21</v>
      </c>
      <c r="H69" s="5">
        <v>60</v>
      </c>
      <c r="I69" s="10">
        <v>1.909722222222221E-2</v>
      </c>
      <c r="J69" s="10">
        <f>I69-$I$69</f>
        <v>0</v>
      </c>
      <c r="K69" s="11">
        <f>I69/5</f>
        <v>3.8194444444444422E-3</v>
      </c>
      <c r="L69" s="12" t="s">
        <v>18</v>
      </c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5">
        <v>2</v>
      </c>
      <c r="B70" s="6" t="s">
        <v>233</v>
      </c>
      <c r="C70" s="6" t="s">
        <v>34</v>
      </c>
      <c r="D70" s="7">
        <v>28504</v>
      </c>
      <c r="E70" s="8">
        <f t="shared" si="10"/>
        <v>46</v>
      </c>
      <c r="F70" s="37" t="s">
        <v>29</v>
      </c>
      <c r="G70" s="38" t="s">
        <v>237</v>
      </c>
      <c r="H70" s="5">
        <v>67</v>
      </c>
      <c r="I70" s="10">
        <v>1.9131944444444438E-2</v>
      </c>
      <c r="J70" s="10">
        <f t="shared" ref="J70:J80" si="11">I70-$I$69</f>
        <v>3.472222222222765E-5</v>
      </c>
      <c r="K70" s="11">
        <f t="shared" ref="K70:K80" si="12">I70/5</f>
        <v>3.8263888888888874E-3</v>
      </c>
      <c r="L70" s="13" t="s">
        <v>22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5">
        <v>3</v>
      </c>
      <c r="B71" s="6" t="s">
        <v>15</v>
      </c>
      <c r="C71" s="6" t="s">
        <v>16</v>
      </c>
      <c r="D71" s="7">
        <v>30901</v>
      </c>
      <c r="E71" s="8">
        <f t="shared" si="10"/>
        <v>39</v>
      </c>
      <c r="F71" s="9" t="s">
        <v>17</v>
      </c>
      <c r="G71" s="6" t="s">
        <v>170</v>
      </c>
      <c r="H71" s="5">
        <v>73</v>
      </c>
      <c r="I71" s="10">
        <v>1.9502314814814792E-2</v>
      </c>
      <c r="J71" s="10">
        <f t="shared" si="11"/>
        <v>4.050925925925819E-4</v>
      </c>
      <c r="K71" s="11">
        <f t="shared" si="12"/>
        <v>3.9004629629629584E-3</v>
      </c>
      <c r="L71" s="14" t="s">
        <v>26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5">
        <v>4</v>
      </c>
      <c r="B72" s="6" t="s">
        <v>234</v>
      </c>
      <c r="C72" s="6" t="s">
        <v>57</v>
      </c>
      <c r="D72" s="7">
        <v>36076</v>
      </c>
      <c r="E72" s="8">
        <f t="shared" si="10"/>
        <v>25</v>
      </c>
      <c r="F72" s="9" t="s">
        <v>49</v>
      </c>
      <c r="G72" s="6" t="s">
        <v>170</v>
      </c>
      <c r="H72" s="5">
        <v>69</v>
      </c>
      <c r="I72" s="10">
        <v>2.314814814814814E-2</v>
      </c>
      <c r="J72" s="10">
        <f t="shared" si="11"/>
        <v>4.05092592592593E-3</v>
      </c>
      <c r="K72" s="11">
        <f t="shared" si="12"/>
        <v>4.6296296296296276E-3</v>
      </c>
      <c r="L72" s="16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5">
        <v>5</v>
      </c>
      <c r="B73" s="6" t="s">
        <v>102</v>
      </c>
      <c r="C73" s="6" t="s">
        <v>103</v>
      </c>
      <c r="D73" s="7">
        <v>34985</v>
      </c>
      <c r="E73" s="8">
        <f t="shared" si="10"/>
        <v>28</v>
      </c>
      <c r="F73" s="9" t="s">
        <v>49</v>
      </c>
      <c r="G73" s="6" t="s">
        <v>170</v>
      </c>
      <c r="H73" s="5">
        <v>62</v>
      </c>
      <c r="I73" s="10">
        <v>2.4178240740740709E-2</v>
      </c>
      <c r="J73" s="10">
        <f t="shared" si="11"/>
        <v>5.0810185185184986E-3</v>
      </c>
      <c r="K73" s="11">
        <f t="shared" si="12"/>
        <v>4.8356481481481419E-3</v>
      </c>
      <c r="L73" s="16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5">
        <v>6</v>
      </c>
      <c r="B74" s="6" t="s">
        <v>225</v>
      </c>
      <c r="C74" s="6" t="s">
        <v>20</v>
      </c>
      <c r="D74" s="7">
        <v>27631</v>
      </c>
      <c r="E74" s="8">
        <f t="shared" si="10"/>
        <v>48</v>
      </c>
      <c r="F74" s="29" t="s">
        <v>29</v>
      </c>
      <c r="G74" s="6" t="s">
        <v>170</v>
      </c>
      <c r="H74" s="5">
        <v>58</v>
      </c>
      <c r="I74" s="10">
        <v>2.4710648148148162E-2</v>
      </c>
      <c r="J74" s="10">
        <f t="shared" si="11"/>
        <v>5.6134259259259522E-3</v>
      </c>
      <c r="K74" s="11">
        <f t="shared" si="12"/>
        <v>4.9421296296296323E-3</v>
      </c>
      <c r="L74" s="16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5">
        <v>7</v>
      </c>
      <c r="B75" s="6" t="s">
        <v>231</v>
      </c>
      <c r="C75" s="6" t="s">
        <v>69</v>
      </c>
      <c r="D75" s="7">
        <v>29096</v>
      </c>
      <c r="E75" s="8">
        <f t="shared" si="10"/>
        <v>44</v>
      </c>
      <c r="F75" s="5" t="s">
        <v>35</v>
      </c>
      <c r="G75" s="6" t="s">
        <v>170</v>
      </c>
      <c r="H75" s="5">
        <v>65</v>
      </c>
      <c r="I75" s="10">
        <v>2.5000000000000022E-2</v>
      </c>
      <c r="J75" s="10">
        <f t="shared" si="11"/>
        <v>5.9027777777778123E-3</v>
      </c>
      <c r="K75" s="11">
        <f t="shared" si="12"/>
        <v>5.0000000000000044E-3</v>
      </c>
      <c r="L75" s="16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5">
        <v>8</v>
      </c>
      <c r="B76" s="6" t="s">
        <v>234</v>
      </c>
      <c r="C76" s="6" t="s">
        <v>20</v>
      </c>
      <c r="D76" s="7">
        <v>31944</v>
      </c>
      <c r="E76" s="8">
        <f t="shared" si="10"/>
        <v>36</v>
      </c>
      <c r="F76" s="9" t="s">
        <v>17</v>
      </c>
      <c r="G76" s="6" t="s">
        <v>170</v>
      </c>
      <c r="H76" s="5">
        <v>68</v>
      </c>
      <c r="I76" s="10">
        <v>2.7430555555555625E-2</v>
      </c>
      <c r="J76" s="10">
        <f t="shared" si="11"/>
        <v>8.3333333333334147E-3</v>
      </c>
      <c r="K76" s="11">
        <f t="shared" si="12"/>
        <v>5.4861111111111248E-3</v>
      </c>
      <c r="L76" s="16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5">
        <v>9</v>
      </c>
      <c r="B77" s="6" t="s">
        <v>223</v>
      </c>
      <c r="C77" s="6" t="s">
        <v>224</v>
      </c>
      <c r="D77" s="7">
        <v>29186</v>
      </c>
      <c r="E77" s="8">
        <f t="shared" si="10"/>
        <v>44</v>
      </c>
      <c r="F77" s="9" t="s">
        <v>35</v>
      </c>
      <c r="G77" s="6" t="s">
        <v>170</v>
      </c>
      <c r="H77" s="5">
        <v>57</v>
      </c>
      <c r="I77" s="10">
        <v>2.7673611111111107E-2</v>
      </c>
      <c r="J77" s="10">
        <f t="shared" si="11"/>
        <v>8.5763888888888973E-3</v>
      </c>
      <c r="K77" s="11">
        <f t="shared" si="12"/>
        <v>5.5347222222222213E-3</v>
      </c>
      <c r="L77" s="16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5">
        <v>10</v>
      </c>
      <c r="B78" s="6" t="s">
        <v>235</v>
      </c>
      <c r="C78" s="6" t="s">
        <v>159</v>
      </c>
      <c r="D78" s="7">
        <v>30077</v>
      </c>
      <c r="E78" s="8">
        <f t="shared" si="10"/>
        <v>41</v>
      </c>
      <c r="F78" s="9" t="s">
        <v>35</v>
      </c>
      <c r="G78" s="6" t="s">
        <v>170</v>
      </c>
      <c r="H78" s="5">
        <v>71</v>
      </c>
      <c r="I78" s="10">
        <v>3.1423611111111138E-2</v>
      </c>
      <c r="J78" s="10">
        <f t="shared" si="11"/>
        <v>1.2326388888888928E-2</v>
      </c>
      <c r="K78" s="11">
        <f t="shared" si="12"/>
        <v>6.284722222222228E-3</v>
      </c>
      <c r="L78" s="16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5">
        <v>11</v>
      </c>
      <c r="B79" s="6" t="s">
        <v>219</v>
      </c>
      <c r="C79" s="6" t="s">
        <v>220</v>
      </c>
      <c r="D79" s="7">
        <v>34156</v>
      </c>
      <c r="E79" s="8">
        <f t="shared" si="10"/>
        <v>30</v>
      </c>
      <c r="F79" s="9" t="s">
        <v>49</v>
      </c>
      <c r="G79" s="6" t="s">
        <v>170</v>
      </c>
      <c r="H79" s="5">
        <v>51</v>
      </c>
      <c r="I79" s="10">
        <v>3.1944444444444442E-2</v>
      </c>
      <c r="J79" s="10">
        <f t="shared" si="11"/>
        <v>1.2847222222222232E-2</v>
      </c>
      <c r="K79" s="11">
        <f t="shared" si="12"/>
        <v>6.3888888888888884E-3</v>
      </c>
      <c r="L79" s="16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5">
        <v>12</v>
      </c>
      <c r="B80" s="6" t="s">
        <v>230</v>
      </c>
      <c r="C80" s="6" t="s">
        <v>57</v>
      </c>
      <c r="D80" s="7">
        <v>23443</v>
      </c>
      <c r="E80" s="8">
        <f t="shared" si="10"/>
        <v>59</v>
      </c>
      <c r="F80" s="29" t="s">
        <v>25</v>
      </c>
      <c r="G80" s="6" t="s">
        <v>21</v>
      </c>
      <c r="H80" s="5">
        <v>64</v>
      </c>
      <c r="I80" s="10">
        <v>3.3518518518518503E-2</v>
      </c>
      <c r="J80" s="10">
        <f t="shared" si="11"/>
        <v>1.4421296296296293E-2</v>
      </c>
      <c r="K80" s="11">
        <f t="shared" si="12"/>
        <v>6.7037037037037004E-3</v>
      </c>
      <c r="L80" s="16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24"/>
      <c r="B81" s="25" t="s">
        <v>114</v>
      </c>
      <c r="C81" s="25" t="s">
        <v>115</v>
      </c>
      <c r="D81" s="26">
        <v>30372</v>
      </c>
      <c r="E81" s="27">
        <f t="shared" si="10"/>
        <v>40</v>
      </c>
      <c r="F81" s="24" t="s">
        <v>35</v>
      </c>
      <c r="G81" s="25" t="s">
        <v>170</v>
      </c>
      <c r="H81" s="24"/>
      <c r="I81" s="20" t="s">
        <v>47</v>
      </c>
      <c r="J81" s="20"/>
      <c r="K81" s="20"/>
      <c r="L81" s="2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24"/>
      <c r="B82" s="25" t="s">
        <v>228</v>
      </c>
      <c r="C82" s="25" t="s">
        <v>229</v>
      </c>
      <c r="D82" s="26">
        <v>34411</v>
      </c>
      <c r="E82" s="27">
        <f t="shared" si="10"/>
        <v>29</v>
      </c>
      <c r="F82" s="28" t="s">
        <v>49</v>
      </c>
      <c r="G82" s="25" t="s">
        <v>21</v>
      </c>
      <c r="H82" s="24"/>
      <c r="I82" s="20" t="s">
        <v>47</v>
      </c>
      <c r="J82" s="20"/>
      <c r="K82" s="20"/>
      <c r="L82" s="2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52" t="s">
        <v>36</v>
      </c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6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5">
        <v>1</v>
      </c>
      <c r="B84" s="6" t="s">
        <v>221</v>
      </c>
      <c r="C84" s="6" t="s">
        <v>41</v>
      </c>
      <c r="D84" s="7">
        <v>33047</v>
      </c>
      <c r="E84" s="8">
        <f t="shared" ref="E84:E92" si="13">DATEDIF(D84,"23.02.2024","y")</f>
        <v>33</v>
      </c>
      <c r="F84" s="9" t="s">
        <v>89</v>
      </c>
      <c r="G84" s="6" t="s">
        <v>21</v>
      </c>
      <c r="H84" s="5">
        <v>55</v>
      </c>
      <c r="I84" s="10">
        <v>2.5347222222222188E-2</v>
      </c>
      <c r="J84" s="10">
        <f>I84-$I$84</f>
        <v>0</v>
      </c>
      <c r="K84" s="11">
        <f t="shared" ref="K84:K91" si="14">I84/5</f>
        <v>5.0694444444444372E-3</v>
      </c>
      <c r="L84" s="12" t="s">
        <v>18</v>
      </c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5">
        <v>2</v>
      </c>
      <c r="B85" s="6" t="s">
        <v>226</v>
      </c>
      <c r="C85" s="6" t="s">
        <v>76</v>
      </c>
      <c r="D85" s="7">
        <v>31969</v>
      </c>
      <c r="E85" s="8">
        <f t="shared" si="13"/>
        <v>36</v>
      </c>
      <c r="F85" s="9" t="s">
        <v>77</v>
      </c>
      <c r="G85" s="6" t="s">
        <v>170</v>
      </c>
      <c r="H85" s="5">
        <v>59</v>
      </c>
      <c r="I85" s="10">
        <v>2.7719907407407485E-2</v>
      </c>
      <c r="J85" s="10">
        <f t="shared" ref="J85:J91" si="15">I85-$I$84</f>
        <v>2.372685185185297E-3</v>
      </c>
      <c r="K85" s="11">
        <f t="shared" si="14"/>
        <v>5.5439814814814969E-3</v>
      </c>
      <c r="L85" s="13" t="s">
        <v>22</v>
      </c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5">
        <v>3</v>
      </c>
      <c r="B86" s="6" t="s">
        <v>236</v>
      </c>
      <c r="C86" s="6" t="s">
        <v>76</v>
      </c>
      <c r="D86" s="7">
        <v>31260</v>
      </c>
      <c r="E86" s="8">
        <f t="shared" si="13"/>
        <v>38</v>
      </c>
      <c r="F86" s="9" t="s">
        <v>77</v>
      </c>
      <c r="G86" s="6" t="s">
        <v>170</v>
      </c>
      <c r="H86" s="5">
        <v>72</v>
      </c>
      <c r="I86" s="10">
        <v>2.7754629629629601E-2</v>
      </c>
      <c r="J86" s="10">
        <f t="shared" si="15"/>
        <v>2.4074074074074137E-3</v>
      </c>
      <c r="K86" s="11">
        <f t="shared" si="14"/>
        <v>5.5509259259259201E-3</v>
      </c>
      <c r="L86" s="14" t="s">
        <v>26</v>
      </c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5">
        <v>4</v>
      </c>
      <c r="B87" s="6" t="s">
        <v>129</v>
      </c>
      <c r="C87" s="6" t="s">
        <v>130</v>
      </c>
      <c r="D87" s="7">
        <v>33093</v>
      </c>
      <c r="E87" s="8">
        <f t="shared" si="13"/>
        <v>33</v>
      </c>
      <c r="F87" s="9" t="s">
        <v>89</v>
      </c>
      <c r="G87" s="6" t="s">
        <v>21</v>
      </c>
      <c r="H87" s="5">
        <v>54</v>
      </c>
      <c r="I87" s="10">
        <v>3.1365740740740833E-2</v>
      </c>
      <c r="J87" s="10">
        <f t="shared" si="15"/>
        <v>6.0185185185186452E-3</v>
      </c>
      <c r="K87" s="11">
        <f>I87/5</f>
        <v>6.2731481481481666E-3</v>
      </c>
      <c r="L87" s="16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5">
        <v>5</v>
      </c>
      <c r="B88" s="6" t="s">
        <v>227</v>
      </c>
      <c r="C88" s="6" t="s">
        <v>172</v>
      </c>
      <c r="D88" s="7">
        <v>30692</v>
      </c>
      <c r="E88" s="8">
        <f t="shared" si="13"/>
        <v>40</v>
      </c>
      <c r="F88" s="29" t="s">
        <v>42</v>
      </c>
      <c r="G88" s="6" t="s">
        <v>170</v>
      </c>
      <c r="H88" s="5">
        <v>61</v>
      </c>
      <c r="I88" s="10">
        <v>3.1597222222222276E-2</v>
      </c>
      <c r="J88" s="10">
        <f t="shared" si="15"/>
        <v>6.2500000000000888E-3</v>
      </c>
      <c r="K88" s="11">
        <f t="shared" si="14"/>
        <v>6.3194444444444556E-3</v>
      </c>
      <c r="L88" s="16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5">
        <v>6</v>
      </c>
      <c r="B89" s="6" t="s">
        <v>222</v>
      </c>
      <c r="C89" s="6" t="s">
        <v>76</v>
      </c>
      <c r="D89" s="7">
        <v>31826</v>
      </c>
      <c r="E89" s="8">
        <f t="shared" si="13"/>
        <v>37</v>
      </c>
      <c r="F89" s="9" t="s">
        <v>77</v>
      </c>
      <c r="G89" s="6" t="s">
        <v>21</v>
      </c>
      <c r="H89" s="5">
        <v>56</v>
      </c>
      <c r="I89" s="10">
        <v>3.1851851851851909E-2</v>
      </c>
      <c r="J89" s="10">
        <f t="shared" si="15"/>
        <v>6.5046296296297212E-3</v>
      </c>
      <c r="K89" s="11">
        <f t="shared" si="14"/>
        <v>6.3703703703703821E-3</v>
      </c>
      <c r="L89" s="16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5">
        <v>7</v>
      </c>
      <c r="B90" s="6" t="s">
        <v>104</v>
      </c>
      <c r="C90" s="6" t="s">
        <v>105</v>
      </c>
      <c r="D90" s="7">
        <v>26288</v>
      </c>
      <c r="E90" s="8">
        <f t="shared" si="13"/>
        <v>52</v>
      </c>
      <c r="F90" s="37" t="s">
        <v>238</v>
      </c>
      <c r="G90" s="6" t="s">
        <v>170</v>
      </c>
      <c r="H90" s="5">
        <v>70</v>
      </c>
      <c r="I90" s="10">
        <v>3.5787037037037006E-2</v>
      </c>
      <c r="J90" s="10">
        <f t="shared" si="15"/>
        <v>1.0439814814814818E-2</v>
      </c>
      <c r="K90" s="11">
        <f t="shared" si="14"/>
        <v>7.1574074074074014E-3</v>
      </c>
      <c r="L90" s="16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5">
        <v>8</v>
      </c>
      <c r="B91" s="6" t="s">
        <v>232</v>
      </c>
      <c r="C91" s="6" t="s">
        <v>91</v>
      </c>
      <c r="D91" s="7">
        <v>24465</v>
      </c>
      <c r="E91" s="8">
        <f t="shared" si="13"/>
        <v>57</v>
      </c>
      <c r="F91" s="37" t="s">
        <v>239</v>
      </c>
      <c r="G91" s="6" t="s">
        <v>170</v>
      </c>
      <c r="H91" s="5">
        <v>66</v>
      </c>
      <c r="I91" s="10">
        <v>3.9942129629629619E-2</v>
      </c>
      <c r="J91" s="10">
        <f t="shared" si="15"/>
        <v>1.4594907407407431E-2</v>
      </c>
      <c r="K91" s="11">
        <f t="shared" si="14"/>
        <v>7.9884259259259231E-3</v>
      </c>
      <c r="L91" s="16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24"/>
      <c r="B92" s="25" t="s">
        <v>114</v>
      </c>
      <c r="C92" s="25" t="s">
        <v>133</v>
      </c>
      <c r="D92" s="26">
        <v>30593</v>
      </c>
      <c r="E92" s="27">
        <f t="shared" si="13"/>
        <v>40</v>
      </c>
      <c r="F92" s="28" t="s">
        <v>42</v>
      </c>
      <c r="G92" s="25" t="s">
        <v>170</v>
      </c>
      <c r="H92" s="24"/>
      <c r="I92" s="20" t="s">
        <v>47</v>
      </c>
      <c r="J92" s="20"/>
      <c r="K92" s="20"/>
      <c r="L92" s="2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56"/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57" t="s">
        <v>421</v>
      </c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6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47" t="s">
        <v>0</v>
      </c>
      <c r="B95" s="50" t="s">
        <v>1</v>
      </c>
      <c r="C95" s="45"/>
      <c r="D95" s="45"/>
      <c r="E95" s="45"/>
      <c r="F95" s="45"/>
      <c r="G95" s="46"/>
      <c r="H95" s="47" t="s">
        <v>2</v>
      </c>
      <c r="I95" s="50" t="s">
        <v>3</v>
      </c>
      <c r="J95" s="45"/>
      <c r="K95" s="51"/>
      <c r="L95" s="47" t="s">
        <v>4</v>
      </c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48"/>
      <c r="B96" s="2" t="s">
        <v>5</v>
      </c>
      <c r="C96" s="3" t="s">
        <v>6</v>
      </c>
      <c r="D96" s="4" t="s">
        <v>7</v>
      </c>
      <c r="E96" s="3" t="s">
        <v>8</v>
      </c>
      <c r="F96" s="3" t="s">
        <v>9</v>
      </c>
      <c r="G96" s="2" t="s">
        <v>10</v>
      </c>
      <c r="H96" s="48"/>
      <c r="I96" s="2" t="s">
        <v>11</v>
      </c>
      <c r="J96" s="2" t="s">
        <v>12</v>
      </c>
      <c r="K96" s="2" t="s">
        <v>13</v>
      </c>
      <c r="L96" s="48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55" t="s">
        <v>134</v>
      </c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6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5">
        <v>1</v>
      </c>
      <c r="B98" s="6" t="s">
        <v>15</v>
      </c>
      <c r="C98" s="6" t="s">
        <v>140</v>
      </c>
      <c r="D98" s="7">
        <v>42580</v>
      </c>
      <c r="E98" s="8">
        <f>DATEDIF(D98,"23.02.2024","y")</f>
        <v>7</v>
      </c>
      <c r="F98" s="9" t="s">
        <v>141</v>
      </c>
      <c r="G98" s="6" t="s">
        <v>170</v>
      </c>
      <c r="H98" s="5">
        <v>4</v>
      </c>
      <c r="I98" s="10">
        <v>4.2245370370369573E-3</v>
      </c>
      <c r="J98" s="10">
        <f>I98-$I$98</f>
        <v>0</v>
      </c>
      <c r="K98" s="11">
        <f>I98/1.15</f>
        <v>3.6735104669886587E-3</v>
      </c>
      <c r="L98" s="16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5">
        <v>2</v>
      </c>
      <c r="B99" s="6" t="s">
        <v>27</v>
      </c>
      <c r="C99" s="6" t="s">
        <v>176</v>
      </c>
      <c r="D99" s="7">
        <v>42933</v>
      </c>
      <c r="E99" s="8">
        <f>DATEDIF(D99,"23.02.2024","y")</f>
        <v>6</v>
      </c>
      <c r="F99" s="9" t="s">
        <v>141</v>
      </c>
      <c r="G99" s="6" t="s">
        <v>21</v>
      </c>
      <c r="H99" s="5">
        <v>2</v>
      </c>
      <c r="I99" s="10">
        <v>6.0763888888888395E-3</v>
      </c>
      <c r="J99" s="10">
        <f>I99-$I$98</f>
        <v>1.8518518518518823E-3</v>
      </c>
      <c r="K99" s="11">
        <f>I99/1.15</f>
        <v>5.2838164251207305E-3</v>
      </c>
      <c r="L99" s="16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55" t="s">
        <v>146</v>
      </c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6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5">
        <v>1</v>
      </c>
      <c r="B101" s="6" t="s">
        <v>241</v>
      </c>
      <c r="C101" s="6" t="s">
        <v>41</v>
      </c>
      <c r="D101" s="7">
        <v>40858</v>
      </c>
      <c r="E101" s="8">
        <f>DATEDIF(D101,"23.02.2024","y")</f>
        <v>12</v>
      </c>
      <c r="F101" s="37" t="s">
        <v>242</v>
      </c>
      <c r="G101" s="6" t="s">
        <v>170</v>
      </c>
      <c r="H101" s="5">
        <v>3</v>
      </c>
      <c r="I101" s="10">
        <v>5.4398148148147585E-3</v>
      </c>
      <c r="J101" s="10">
        <f>I101-$I$101</f>
        <v>0</v>
      </c>
      <c r="K101" s="11">
        <f t="shared" ref="K101:K102" si="16">I101/1.15</f>
        <v>4.7302737520128341E-3</v>
      </c>
      <c r="L101" s="16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5">
        <v>2</v>
      </c>
      <c r="B102" s="6" t="s">
        <v>240</v>
      </c>
      <c r="C102" s="6" t="s">
        <v>132</v>
      </c>
      <c r="D102" s="7">
        <v>42080</v>
      </c>
      <c r="E102" s="8">
        <f>DATEDIF(D102,"23.02.2024","y")</f>
        <v>8</v>
      </c>
      <c r="F102" s="9" t="s">
        <v>148</v>
      </c>
      <c r="G102" s="6" t="s">
        <v>170</v>
      </c>
      <c r="H102" s="5">
        <v>1</v>
      </c>
      <c r="I102" s="10">
        <v>5.4976851851851749E-3</v>
      </c>
      <c r="J102" s="10">
        <f>I102-$I$101</f>
        <v>5.7870370370416424E-5</v>
      </c>
      <c r="K102" s="11">
        <f t="shared" si="16"/>
        <v>4.7805958132045006E-3</v>
      </c>
      <c r="L102" s="16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22"/>
      <c r="B103" s="1"/>
      <c r="C103" s="1"/>
      <c r="D103" s="23"/>
      <c r="E103" s="1"/>
      <c r="F103" s="1"/>
      <c r="G103" s="1"/>
      <c r="H103" s="22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22"/>
      <c r="B104" s="1"/>
      <c r="C104" s="1"/>
      <c r="D104" s="23"/>
      <c r="E104" s="1"/>
      <c r="F104" s="1"/>
      <c r="G104" s="1"/>
      <c r="H104" s="22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22"/>
      <c r="B105" s="1"/>
      <c r="C105" s="1"/>
      <c r="D105" s="23"/>
      <c r="E105" s="1"/>
      <c r="F105" s="1"/>
      <c r="G105" s="1"/>
      <c r="H105" s="22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22"/>
      <c r="B106" s="1"/>
      <c r="C106" s="1"/>
      <c r="D106" s="23"/>
      <c r="E106" s="1"/>
      <c r="F106" s="1"/>
      <c r="G106" s="1"/>
      <c r="H106" s="22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22"/>
      <c r="B107" s="1"/>
      <c r="C107" s="1"/>
      <c r="D107" s="23"/>
      <c r="E107" s="1"/>
      <c r="F107" s="1"/>
      <c r="G107" s="1"/>
      <c r="H107" s="22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22"/>
      <c r="B108" s="1"/>
      <c r="C108" s="1"/>
      <c r="D108" s="23"/>
      <c r="E108" s="1"/>
      <c r="F108" s="1"/>
      <c r="G108" s="1"/>
      <c r="H108" s="22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22"/>
      <c r="B109" s="1"/>
      <c r="C109" s="1"/>
      <c r="D109" s="23"/>
      <c r="E109" s="1"/>
      <c r="F109" s="1"/>
      <c r="G109" s="1"/>
      <c r="H109" s="22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22"/>
      <c r="B110" s="1"/>
      <c r="C110" s="1"/>
      <c r="D110" s="23"/>
      <c r="E110" s="1"/>
      <c r="F110" s="1"/>
      <c r="G110" s="1"/>
      <c r="H110" s="22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22"/>
      <c r="B111" s="1"/>
      <c r="C111" s="1"/>
      <c r="D111" s="23"/>
      <c r="E111" s="1"/>
      <c r="F111" s="1"/>
      <c r="G111" s="1"/>
      <c r="H111" s="22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22"/>
      <c r="B112" s="1"/>
      <c r="C112" s="1"/>
      <c r="D112" s="23"/>
      <c r="E112" s="1"/>
      <c r="F112" s="1"/>
      <c r="G112" s="1"/>
      <c r="H112" s="22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22"/>
      <c r="B113" s="1"/>
      <c r="C113" s="1"/>
      <c r="D113" s="23"/>
      <c r="E113" s="1"/>
      <c r="F113" s="1"/>
      <c r="G113" s="1"/>
      <c r="H113" s="22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22"/>
      <c r="B114" s="1"/>
      <c r="C114" s="1"/>
      <c r="D114" s="23"/>
      <c r="E114" s="1"/>
      <c r="F114" s="1"/>
      <c r="G114" s="1"/>
      <c r="H114" s="22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22"/>
      <c r="B115" s="1"/>
      <c r="C115" s="1"/>
      <c r="D115" s="23"/>
      <c r="E115" s="1"/>
      <c r="F115" s="1"/>
      <c r="G115" s="1"/>
      <c r="H115" s="22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22"/>
      <c r="B116" s="1"/>
      <c r="C116" s="1"/>
      <c r="D116" s="23"/>
      <c r="E116" s="1"/>
      <c r="F116" s="1"/>
      <c r="G116" s="1"/>
      <c r="H116" s="22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22"/>
      <c r="B117" s="1"/>
      <c r="C117" s="1"/>
      <c r="D117" s="23"/>
      <c r="E117" s="1"/>
      <c r="F117" s="1"/>
      <c r="G117" s="1"/>
      <c r="H117" s="22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22"/>
      <c r="B118" s="1"/>
      <c r="C118" s="1"/>
      <c r="D118" s="23"/>
      <c r="E118" s="1"/>
      <c r="F118" s="1"/>
      <c r="G118" s="1"/>
      <c r="H118" s="22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22"/>
      <c r="B119" s="1"/>
      <c r="C119" s="1"/>
      <c r="D119" s="23"/>
      <c r="E119" s="1"/>
      <c r="F119" s="1"/>
      <c r="G119" s="1"/>
      <c r="H119" s="22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22"/>
      <c r="B120" s="1"/>
      <c r="C120" s="1"/>
      <c r="D120" s="23"/>
      <c r="E120" s="1"/>
      <c r="F120" s="1"/>
      <c r="G120" s="1"/>
      <c r="H120" s="22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22"/>
      <c r="B121" s="1"/>
      <c r="C121" s="1"/>
      <c r="D121" s="23"/>
      <c r="E121" s="1"/>
      <c r="F121" s="1"/>
      <c r="G121" s="1"/>
      <c r="H121" s="22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22"/>
      <c r="B122" s="1"/>
      <c r="C122" s="1"/>
      <c r="D122" s="23"/>
      <c r="E122" s="1"/>
      <c r="F122" s="1"/>
      <c r="G122" s="1"/>
      <c r="H122" s="22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22"/>
      <c r="B123" s="1"/>
      <c r="C123" s="1"/>
      <c r="D123" s="23"/>
      <c r="E123" s="1"/>
      <c r="F123" s="1"/>
      <c r="G123" s="1"/>
      <c r="H123" s="22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22"/>
      <c r="B124" s="1"/>
      <c r="C124" s="1"/>
      <c r="D124" s="23"/>
      <c r="E124" s="1"/>
      <c r="F124" s="1"/>
      <c r="G124" s="1"/>
      <c r="H124" s="22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22"/>
      <c r="B125" s="1"/>
      <c r="C125" s="1"/>
      <c r="D125" s="23"/>
      <c r="E125" s="1"/>
      <c r="F125" s="1"/>
      <c r="G125" s="1"/>
      <c r="H125" s="22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22"/>
      <c r="B126" s="1"/>
      <c r="C126" s="1"/>
      <c r="D126" s="23"/>
      <c r="E126" s="1"/>
      <c r="F126" s="1"/>
      <c r="G126" s="1"/>
      <c r="H126" s="22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22"/>
      <c r="B127" s="1"/>
      <c r="C127" s="1"/>
      <c r="D127" s="23"/>
      <c r="E127" s="1"/>
      <c r="F127" s="1"/>
      <c r="G127" s="1"/>
      <c r="H127" s="22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22"/>
      <c r="B128" s="1"/>
      <c r="C128" s="1"/>
      <c r="D128" s="23"/>
      <c r="E128" s="1"/>
      <c r="F128" s="1"/>
      <c r="G128" s="1"/>
      <c r="H128" s="22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22"/>
      <c r="B129" s="1"/>
      <c r="C129" s="1"/>
      <c r="D129" s="23"/>
      <c r="E129" s="1"/>
      <c r="F129" s="1"/>
      <c r="G129" s="1"/>
      <c r="H129" s="22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22"/>
      <c r="B130" s="1"/>
      <c r="C130" s="1"/>
      <c r="D130" s="23"/>
      <c r="E130" s="1"/>
      <c r="F130" s="1"/>
      <c r="G130" s="1"/>
      <c r="H130" s="22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22"/>
      <c r="B131" s="1"/>
      <c r="C131" s="1"/>
      <c r="D131" s="23"/>
      <c r="E131" s="1"/>
      <c r="F131" s="1"/>
      <c r="G131" s="1"/>
      <c r="H131" s="22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22"/>
      <c r="B132" s="1"/>
      <c r="C132" s="1"/>
      <c r="D132" s="23"/>
      <c r="E132" s="1"/>
      <c r="F132" s="1"/>
      <c r="G132" s="1"/>
      <c r="H132" s="22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22"/>
      <c r="B133" s="1"/>
      <c r="C133" s="1"/>
      <c r="D133" s="23"/>
      <c r="E133" s="1"/>
      <c r="F133" s="1"/>
      <c r="G133" s="1"/>
      <c r="H133" s="22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22"/>
      <c r="B134" s="1"/>
      <c r="C134" s="1"/>
      <c r="D134" s="23"/>
      <c r="E134" s="1"/>
      <c r="F134" s="1"/>
      <c r="G134" s="1"/>
      <c r="H134" s="22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22"/>
      <c r="B135" s="1"/>
      <c r="C135" s="1"/>
      <c r="D135" s="23"/>
      <c r="E135" s="1"/>
      <c r="F135" s="1"/>
      <c r="G135" s="1"/>
      <c r="H135" s="22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22"/>
      <c r="B136" s="1"/>
      <c r="C136" s="1"/>
      <c r="D136" s="23"/>
      <c r="E136" s="1"/>
      <c r="F136" s="1"/>
      <c r="G136" s="1"/>
      <c r="H136" s="22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22"/>
      <c r="B137" s="1"/>
      <c r="C137" s="1"/>
      <c r="D137" s="23"/>
      <c r="E137" s="1"/>
      <c r="F137" s="1"/>
      <c r="G137" s="1"/>
      <c r="H137" s="22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22"/>
      <c r="B138" s="1"/>
      <c r="C138" s="1"/>
      <c r="D138" s="23"/>
      <c r="E138" s="1"/>
      <c r="F138" s="1"/>
      <c r="G138" s="1"/>
      <c r="H138" s="22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22"/>
      <c r="B139" s="1"/>
      <c r="C139" s="1"/>
      <c r="D139" s="23"/>
      <c r="E139" s="1"/>
      <c r="F139" s="1"/>
      <c r="G139" s="1"/>
      <c r="H139" s="22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22"/>
      <c r="B140" s="1"/>
      <c r="C140" s="1"/>
      <c r="D140" s="23"/>
      <c r="E140" s="1"/>
      <c r="F140" s="1"/>
      <c r="G140" s="1"/>
      <c r="H140" s="22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22"/>
      <c r="B141" s="1"/>
      <c r="C141" s="1"/>
      <c r="D141" s="23"/>
      <c r="E141" s="1"/>
      <c r="F141" s="1"/>
      <c r="G141" s="1"/>
      <c r="H141" s="22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22"/>
      <c r="B142" s="1"/>
      <c r="C142" s="1"/>
      <c r="D142" s="23"/>
      <c r="E142" s="1"/>
      <c r="F142" s="1"/>
      <c r="G142" s="1"/>
      <c r="H142" s="22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22"/>
      <c r="B143" s="1"/>
      <c r="C143" s="1"/>
      <c r="D143" s="23"/>
      <c r="E143" s="1"/>
      <c r="F143" s="1"/>
      <c r="G143" s="1"/>
      <c r="H143" s="22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22"/>
      <c r="B144" s="1"/>
      <c r="C144" s="1"/>
      <c r="D144" s="23"/>
      <c r="E144" s="1"/>
      <c r="F144" s="1"/>
      <c r="G144" s="1"/>
      <c r="H144" s="22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22"/>
      <c r="B145" s="1"/>
      <c r="C145" s="1"/>
      <c r="D145" s="23"/>
      <c r="E145" s="1"/>
      <c r="F145" s="1"/>
      <c r="G145" s="1"/>
      <c r="H145" s="22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22"/>
      <c r="B146" s="1"/>
      <c r="C146" s="1"/>
      <c r="D146" s="23"/>
      <c r="E146" s="1"/>
      <c r="F146" s="1"/>
      <c r="G146" s="1"/>
      <c r="H146" s="22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22"/>
      <c r="B147" s="1"/>
      <c r="C147" s="1"/>
      <c r="D147" s="23"/>
      <c r="E147" s="1"/>
      <c r="F147" s="1"/>
      <c r="G147" s="1"/>
      <c r="H147" s="22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22"/>
      <c r="B148" s="1"/>
      <c r="C148" s="1"/>
      <c r="D148" s="23"/>
      <c r="E148" s="1"/>
      <c r="F148" s="1"/>
      <c r="G148" s="1"/>
      <c r="H148" s="22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22"/>
      <c r="B149" s="1"/>
      <c r="C149" s="1"/>
      <c r="D149" s="23"/>
      <c r="E149" s="1"/>
      <c r="F149" s="1"/>
      <c r="G149" s="1"/>
      <c r="H149" s="22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22"/>
      <c r="B150" s="1"/>
      <c r="C150" s="1"/>
      <c r="D150" s="23"/>
      <c r="E150" s="1"/>
      <c r="F150" s="1"/>
      <c r="G150" s="1"/>
      <c r="H150" s="22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22"/>
      <c r="B151" s="1"/>
      <c r="C151" s="1"/>
      <c r="D151" s="23"/>
      <c r="E151" s="1"/>
      <c r="F151" s="1"/>
      <c r="G151" s="1"/>
      <c r="H151" s="22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22"/>
      <c r="B152" s="1"/>
      <c r="C152" s="1"/>
      <c r="D152" s="23"/>
      <c r="E152" s="1"/>
      <c r="F152" s="1"/>
      <c r="G152" s="1"/>
      <c r="H152" s="22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22"/>
      <c r="B153" s="1"/>
      <c r="C153" s="1"/>
      <c r="D153" s="23"/>
      <c r="E153" s="1"/>
      <c r="F153" s="1"/>
      <c r="G153" s="1"/>
      <c r="H153" s="22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22"/>
      <c r="B154" s="1"/>
      <c r="C154" s="1"/>
      <c r="D154" s="23"/>
      <c r="E154" s="1"/>
      <c r="F154" s="1"/>
      <c r="G154" s="1"/>
      <c r="H154" s="22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22"/>
      <c r="B155" s="1"/>
      <c r="C155" s="1"/>
      <c r="D155" s="23"/>
      <c r="E155" s="1"/>
      <c r="F155" s="1"/>
      <c r="G155" s="1"/>
      <c r="H155" s="22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22"/>
      <c r="B156" s="1"/>
      <c r="C156" s="1"/>
      <c r="D156" s="23"/>
      <c r="E156" s="1"/>
      <c r="F156" s="1"/>
      <c r="G156" s="1"/>
      <c r="H156" s="22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22"/>
      <c r="B157" s="1"/>
      <c r="C157" s="1"/>
      <c r="D157" s="23"/>
      <c r="E157" s="1"/>
      <c r="F157" s="1"/>
      <c r="G157" s="1"/>
      <c r="H157" s="22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22"/>
      <c r="B158" s="1"/>
      <c r="C158" s="1"/>
      <c r="D158" s="23"/>
      <c r="E158" s="1"/>
      <c r="F158" s="1"/>
      <c r="G158" s="1"/>
      <c r="H158" s="22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22"/>
      <c r="B159" s="1"/>
      <c r="C159" s="1"/>
      <c r="D159" s="23"/>
      <c r="E159" s="1"/>
      <c r="F159" s="1"/>
      <c r="G159" s="1"/>
      <c r="H159" s="22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22"/>
      <c r="B160" s="1"/>
      <c r="C160" s="1"/>
      <c r="D160" s="23"/>
      <c r="E160" s="1"/>
      <c r="F160" s="1"/>
      <c r="G160" s="1"/>
      <c r="H160" s="22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22"/>
      <c r="B161" s="1"/>
      <c r="C161" s="1"/>
      <c r="D161" s="23"/>
      <c r="E161" s="1"/>
      <c r="F161" s="1"/>
      <c r="G161" s="1"/>
      <c r="H161" s="22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22"/>
      <c r="B162" s="1"/>
      <c r="C162" s="1"/>
      <c r="D162" s="23"/>
      <c r="E162" s="1"/>
      <c r="F162" s="1"/>
      <c r="G162" s="1"/>
      <c r="H162" s="22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22"/>
      <c r="B163" s="1"/>
      <c r="C163" s="1"/>
      <c r="D163" s="23"/>
      <c r="E163" s="1"/>
      <c r="F163" s="1"/>
      <c r="G163" s="1"/>
      <c r="H163" s="22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22"/>
      <c r="B164" s="1"/>
      <c r="C164" s="1"/>
      <c r="D164" s="23"/>
      <c r="E164" s="1"/>
      <c r="F164" s="1"/>
      <c r="G164" s="1"/>
      <c r="H164" s="22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22"/>
      <c r="B165" s="1"/>
      <c r="C165" s="1"/>
      <c r="D165" s="23"/>
      <c r="E165" s="1"/>
      <c r="F165" s="1"/>
      <c r="G165" s="1"/>
      <c r="H165" s="22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22"/>
      <c r="B166" s="1"/>
      <c r="C166" s="1"/>
      <c r="D166" s="23"/>
      <c r="E166" s="1"/>
      <c r="F166" s="1"/>
      <c r="G166" s="1"/>
      <c r="H166" s="22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22"/>
      <c r="B167" s="1"/>
      <c r="C167" s="1"/>
      <c r="D167" s="23"/>
      <c r="E167" s="1"/>
      <c r="F167" s="1"/>
      <c r="G167" s="1"/>
      <c r="H167" s="22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22"/>
      <c r="B168" s="1"/>
      <c r="C168" s="1"/>
      <c r="D168" s="23"/>
      <c r="E168" s="1"/>
      <c r="F168" s="1"/>
      <c r="G168" s="1"/>
      <c r="H168" s="22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22"/>
      <c r="B169" s="1"/>
      <c r="C169" s="1"/>
      <c r="D169" s="23"/>
      <c r="E169" s="1"/>
      <c r="F169" s="1"/>
      <c r="G169" s="1"/>
      <c r="H169" s="22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22"/>
      <c r="B170" s="1"/>
      <c r="C170" s="1"/>
      <c r="D170" s="23"/>
      <c r="E170" s="1"/>
      <c r="F170" s="1"/>
      <c r="G170" s="1"/>
      <c r="H170" s="22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22"/>
      <c r="B171" s="1"/>
      <c r="C171" s="1"/>
      <c r="D171" s="23"/>
      <c r="E171" s="1"/>
      <c r="F171" s="1"/>
      <c r="G171" s="1"/>
      <c r="H171" s="22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22"/>
      <c r="B172" s="1"/>
      <c r="C172" s="1"/>
      <c r="D172" s="23"/>
      <c r="E172" s="1"/>
      <c r="F172" s="1"/>
      <c r="G172" s="1"/>
      <c r="H172" s="22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22"/>
      <c r="B173" s="1"/>
      <c r="C173" s="1"/>
      <c r="D173" s="23"/>
      <c r="E173" s="1"/>
      <c r="F173" s="1"/>
      <c r="G173" s="1"/>
      <c r="H173" s="22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22"/>
      <c r="B174" s="1"/>
      <c r="C174" s="1"/>
      <c r="D174" s="23"/>
      <c r="E174" s="1"/>
      <c r="F174" s="1"/>
      <c r="G174" s="1"/>
      <c r="H174" s="22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22"/>
      <c r="B175" s="1"/>
      <c r="C175" s="1"/>
      <c r="D175" s="23"/>
      <c r="E175" s="1"/>
      <c r="F175" s="1"/>
      <c r="G175" s="1"/>
      <c r="H175" s="22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22"/>
      <c r="B176" s="1"/>
      <c r="C176" s="1"/>
      <c r="D176" s="23"/>
      <c r="E176" s="1"/>
      <c r="F176" s="1"/>
      <c r="G176" s="1"/>
      <c r="H176" s="22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22"/>
      <c r="B177" s="1"/>
      <c r="C177" s="1"/>
      <c r="D177" s="23"/>
      <c r="E177" s="1"/>
      <c r="F177" s="1"/>
      <c r="G177" s="1"/>
      <c r="H177" s="22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22"/>
      <c r="B178" s="1"/>
      <c r="C178" s="1"/>
      <c r="D178" s="23"/>
      <c r="E178" s="1"/>
      <c r="F178" s="1"/>
      <c r="G178" s="1"/>
      <c r="H178" s="22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22"/>
      <c r="B179" s="1"/>
      <c r="C179" s="1"/>
      <c r="D179" s="23"/>
      <c r="E179" s="1"/>
      <c r="F179" s="1"/>
      <c r="G179" s="1"/>
      <c r="H179" s="22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22"/>
      <c r="B180" s="1"/>
      <c r="C180" s="1"/>
      <c r="D180" s="23"/>
      <c r="E180" s="1"/>
      <c r="F180" s="1"/>
      <c r="G180" s="1"/>
      <c r="H180" s="22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22"/>
      <c r="B181" s="1"/>
      <c r="C181" s="1"/>
      <c r="D181" s="23"/>
      <c r="E181" s="1"/>
      <c r="F181" s="1"/>
      <c r="G181" s="1"/>
      <c r="H181" s="22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22"/>
      <c r="B182" s="1"/>
      <c r="C182" s="1"/>
      <c r="D182" s="23"/>
      <c r="E182" s="1"/>
      <c r="F182" s="1"/>
      <c r="G182" s="1"/>
      <c r="H182" s="22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22"/>
      <c r="B183" s="1"/>
      <c r="C183" s="1"/>
      <c r="D183" s="23"/>
      <c r="E183" s="1"/>
      <c r="F183" s="1"/>
      <c r="G183" s="1"/>
      <c r="H183" s="22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22"/>
      <c r="B184" s="1"/>
      <c r="C184" s="1"/>
      <c r="D184" s="23"/>
      <c r="E184" s="1"/>
      <c r="F184" s="1"/>
      <c r="G184" s="1"/>
      <c r="H184" s="22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22"/>
      <c r="B185" s="1"/>
      <c r="C185" s="1"/>
      <c r="D185" s="23"/>
      <c r="E185" s="1"/>
      <c r="F185" s="1"/>
      <c r="G185" s="1"/>
      <c r="H185" s="22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22"/>
      <c r="B186" s="1"/>
      <c r="C186" s="1"/>
      <c r="D186" s="23"/>
      <c r="E186" s="1"/>
      <c r="F186" s="1"/>
      <c r="G186" s="1"/>
      <c r="H186" s="22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22"/>
      <c r="B187" s="1"/>
      <c r="C187" s="1"/>
      <c r="D187" s="23"/>
      <c r="E187" s="1"/>
      <c r="F187" s="1"/>
      <c r="G187" s="1"/>
      <c r="H187" s="22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22"/>
      <c r="B188" s="1"/>
      <c r="C188" s="1"/>
      <c r="D188" s="23"/>
      <c r="E188" s="1"/>
      <c r="F188" s="1"/>
      <c r="G188" s="1"/>
      <c r="H188" s="22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22"/>
      <c r="B189" s="1"/>
      <c r="C189" s="1"/>
      <c r="D189" s="23"/>
      <c r="E189" s="1"/>
      <c r="F189" s="1"/>
      <c r="G189" s="1"/>
      <c r="H189" s="22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22"/>
      <c r="B190" s="1"/>
      <c r="C190" s="1"/>
      <c r="D190" s="23"/>
      <c r="E190" s="1"/>
      <c r="F190" s="1"/>
      <c r="G190" s="1"/>
      <c r="H190" s="22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22"/>
      <c r="B191" s="1"/>
      <c r="C191" s="1"/>
      <c r="D191" s="23"/>
      <c r="E191" s="1"/>
      <c r="F191" s="1"/>
      <c r="G191" s="1"/>
      <c r="H191" s="22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22"/>
      <c r="B192" s="1"/>
      <c r="C192" s="1"/>
      <c r="D192" s="23"/>
      <c r="E192" s="1"/>
      <c r="F192" s="1"/>
      <c r="G192" s="1"/>
      <c r="H192" s="22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22"/>
      <c r="B193" s="1"/>
      <c r="C193" s="1"/>
      <c r="D193" s="23"/>
      <c r="E193" s="1"/>
      <c r="F193" s="1"/>
      <c r="G193" s="1"/>
      <c r="H193" s="22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22"/>
      <c r="B194" s="1"/>
      <c r="C194" s="1"/>
      <c r="D194" s="23"/>
      <c r="E194" s="1"/>
      <c r="F194" s="1"/>
      <c r="G194" s="1"/>
      <c r="H194" s="22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22"/>
      <c r="B195" s="1"/>
      <c r="C195" s="1"/>
      <c r="D195" s="23"/>
      <c r="E195" s="1"/>
      <c r="F195" s="1"/>
      <c r="G195" s="1"/>
      <c r="H195" s="22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22"/>
      <c r="B196" s="1"/>
      <c r="C196" s="1"/>
      <c r="D196" s="23"/>
      <c r="E196" s="1"/>
      <c r="F196" s="1"/>
      <c r="G196" s="1"/>
      <c r="H196" s="22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22"/>
      <c r="B197" s="1"/>
      <c r="C197" s="1"/>
      <c r="D197" s="23"/>
      <c r="E197" s="1"/>
      <c r="F197" s="1"/>
      <c r="G197" s="1"/>
      <c r="H197" s="22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22"/>
      <c r="B198" s="1"/>
      <c r="C198" s="1"/>
      <c r="D198" s="23"/>
      <c r="E198" s="1"/>
      <c r="F198" s="1"/>
      <c r="G198" s="1"/>
      <c r="H198" s="22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22"/>
      <c r="B199" s="1"/>
      <c r="C199" s="1"/>
      <c r="D199" s="23"/>
      <c r="E199" s="1"/>
      <c r="F199" s="1"/>
      <c r="G199" s="1"/>
      <c r="H199" s="22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22"/>
      <c r="B200" s="1"/>
      <c r="C200" s="1"/>
      <c r="D200" s="23"/>
      <c r="E200" s="1"/>
      <c r="F200" s="1"/>
      <c r="G200" s="1"/>
      <c r="H200" s="22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22"/>
      <c r="B201" s="1"/>
      <c r="C201" s="1"/>
      <c r="D201" s="23"/>
      <c r="E201" s="1"/>
      <c r="F201" s="1"/>
      <c r="G201" s="1"/>
      <c r="H201" s="22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22"/>
      <c r="B202" s="1"/>
      <c r="C202" s="1"/>
      <c r="D202" s="23"/>
      <c r="E202" s="1"/>
      <c r="F202" s="1"/>
      <c r="G202" s="1"/>
      <c r="H202" s="22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22"/>
      <c r="B203" s="1"/>
      <c r="C203" s="1"/>
      <c r="D203" s="23"/>
      <c r="E203" s="1"/>
      <c r="F203" s="1"/>
      <c r="G203" s="1"/>
      <c r="H203" s="22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22"/>
      <c r="B204" s="1"/>
      <c r="C204" s="1"/>
      <c r="D204" s="23"/>
      <c r="E204" s="1"/>
      <c r="F204" s="1"/>
      <c r="G204" s="1"/>
      <c r="H204" s="22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22"/>
      <c r="B205" s="1"/>
      <c r="C205" s="1"/>
      <c r="D205" s="23"/>
      <c r="E205" s="1"/>
      <c r="F205" s="1"/>
      <c r="G205" s="1"/>
      <c r="H205" s="22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22"/>
      <c r="B206" s="1"/>
      <c r="C206" s="1"/>
      <c r="D206" s="23"/>
      <c r="E206" s="1"/>
      <c r="F206" s="1"/>
      <c r="G206" s="1"/>
      <c r="H206" s="22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22"/>
      <c r="B207" s="1"/>
      <c r="C207" s="1"/>
      <c r="D207" s="23"/>
      <c r="E207" s="1"/>
      <c r="F207" s="1"/>
      <c r="G207" s="1"/>
      <c r="H207" s="22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22"/>
      <c r="B208" s="1"/>
      <c r="C208" s="1"/>
      <c r="D208" s="23"/>
      <c r="E208" s="1"/>
      <c r="F208" s="1"/>
      <c r="G208" s="1"/>
      <c r="H208" s="22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22"/>
      <c r="B209" s="1"/>
      <c r="C209" s="1"/>
      <c r="D209" s="23"/>
      <c r="E209" s="1"/>
      <c r="F209" s="1"/>
      <c r="G209" s="1"/>
      <c r="H209" s="22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22"/>
      <c r="B210" s="1"/>
      <c r="C210" s="1"/>
      <c r="D210" s="23"/>
      <c r="E210" s="1"/>
      <c r="F210" s="1"/>
      <c r="G210" s="1"/>
      <c r="H210" s="22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22"/>
      <c r="B211" s="1"/>
      <c r="C211" s="1"/>
      <c r="D211" s="23"/>
      <c r="E211" s="1"/>
      <c r="F211" s="1"/>
      <c r="G211" s="1"/>
      <c r="H211" s="22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22"/>
      <c r="B212" s="1"/>
      <c r="C212" s="1"/>
      <c r="D212" s="23"/>
      <c r="E212" s="1"/>
      <c r="F212" s="1"/>
      <c r="G212" s="1"/>
      <c r="H212" s="22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22"/>
      <c r="B213" s="1"/>
      <c r="C213" s="1"/>
      <c r="D213" s="23"/>
      <c r="E213" s="1"/>
      <c r="F213" s="1"/>
      <c r="G213" s="1"/>
      <c r="H213" s="22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22"/>
      <c r="B214" s="1"/>
      <c r="C214" s="1"/>
      <c r="D214" s="23"/>
      <c r="E214" s="1"/>
      <c r="F214" s="1"/>
      <c r="G214" s="1"/>
      <c r="H214" s="22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22"/>
      <c r="B215" s="1"/>
      <c r="C215" s="1"/>
      <c r="D215" s="23"/>
      <c r="E215" s="1"/>
      <c r="F215" s="1"/>
      <c r="G215" s="1"/>
      <c r="H215" s="22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22"/>
      <c r="B216" s="1"/>
      <c r="C216" s="1"/>
      <c r="D216" s="23"/>
      <c r="E216" s="1"/>
      <c r="F216" s="1"/>
      <c r="G216" s="1"/>
      <c r="H216" s="22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22"/>
      <c r="B217" s="1"/>
      <c r="C217" s="1"/>
      <c r="D217" s="23"/>
      <c r="E217" s="1"/>
      <c r="F217" s="1"/>
      <c r="G217" s="1"/>
      <c r="H217" s="22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22"/>
      <c r="B218" s="1"/>
      <c r="C218" s="1"/>
      <c r="D218" s="23"/>
      <c r="E218" s="1"/>
      <c r="F218" s="1"/>
      <c r="G218" s="1"/>
      <c r="H218" s="22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22"/>
      <c r="B219" s="1"/>
      <c r="C219" s="1"/>
      <c r="D219" s="23"/>
      <c r="E219" s="1"/>
      <c r="F219" s="1"/>
      <c r="G219" s="1"/>
      <c r="H219" s="22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22"/>
      <c r="B220" s="1"/>
      <c r="C220" s="1"/>
      <c r="D220" s="23"/>
      <c r="E220" s="1"/>
      <c r="F220" s="1"/>
      <c r="G220" s="1"/>
      <c r="H220" s="22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22"/>
      <c r="B221" s="1"/>
      <c r="C221" s="1"/>
      <c r="D221" s="23"/>
      <c r="E221" s="1"/>
      <c r="F221" s="1"/>
      <c r="G221" s="1"/>
      <c r="H221" s="22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22"/>
      <c r="B222" s="1"/>
      <c r="C222" s="1"/>
      <c r="D222" s="23"/>
      <c r="E222" s="1"/>
      <c r="F222" s="1"/>
      <c r="G222" s="1"/>
      <c r="H222" s="22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22"/>
      <c r="B223" s="1"/>
      <c r="C223" s="1"/>
      <c r="D223" s="23"/>
      <c r="E223" s="1"/>
      <c r="F223" s="1"/>
      <c r="G223" s="1"/>
      <c r="H223" s="22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22"/>
      <c r="B224" s="1"/>
      <c r="C224" s="1"/>
      <c r="D224" s="23"/>
      <c r="E224" s="1"/>
      <c r="F224" s="1"/>
      <c r="G224" s="1"/>
      <c r="H224" s="22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22"/>
      <c r="B225" s="1"/>
      <c r="C225" s="1"/>
      <c r="D225" s="23"/>
      <c r="E225" s="1"/>
      <c r="F225" s="1"/>
      <c r="G225" s="1"/>
      <c r="H225" s="22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22"/>
      <c r="B226" s="1"/>
      <c r="C226" s="1"/>
      <c r="D226" s="23"/>
      <c r="E226" s="1"/>
      <c r="F226" s="1"/>
      <c r="G226" s="1"/>
      <c r="H226" s="22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22"/>
      <c r="B227" s="1"/>
      <c r="C227" s="1"/>
      <c r="D227" s="23"/>
      <c r="E227" s="1"/>
      <c r="F227" s="1"/>
      <c r="G227" s="1"/>
      <c r="H227" s="22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22"/>
      <c r="B228" s="1"/>
      <c r="C228" s="1"/>
      <c r="D228" s="23"/>
      <c r="E228" s="1"/>
      <c r="F228" s="1"/>
      <c r="G228" s="1"/>
      <c r="H228" s="22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22"/>
      <c r="B229" s="1"/>
      <c r="C229" s="1"/>
      <c r="D229" s="23"/>
      <c r="E229" s="1"/>
      <c r="F229" s="1"/>
      <c r="G229" s="1"/>
      <c r="H229" s="22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22"/>
      <c r="B230" s="1"/>
      <c r="C230" s="1"/>
      <c r="D230" s="23"/>
      <c r="E230" s="1"/>
      <c r="F230" s="1"/>
      <c r="G230" s="1"/>
      <c r="H230" s="22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22"/>
      <c r="B231" s="1"/>
      <c r="C231" s="1"/>
      <c r="D231" s="23"/>
      <c r="E231" s="1"/>
      <c r="F231" s="1"/>
      <c r="G231" s="1"/>
      <c r="H231" s="22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22"/>
      <c r="B232" s="1"/>
      <c r="C232" s="1"/>
      <c r="D232" s="23"/>
      <c r="E232" s="1"/>
      <c r="F232" s="1"/>
      <c r="G232" s="1"/>
      <c r="H232" s="22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22"/>
      <c r="B233" s="1"/>
      <c r="C233" s="1"/>
      <c r="D233" s="23"/>
      <c r="E233" s="1"/>
      <c r="F233" s="1"/>
      <c r="G233" s="1"/>
      <c r="H233" s="22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22"/>
      <c r="B234" s="1"/>
      <c r="C234" s="1"/>
      <c r="D234" s="23"/>
      <c r="E234" s="1"/>
      <c r="F234" s="1"/>
      <c r="G234" s="1"/>
      <c r="H234" s="22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22"/>
      <c r="B235" s="1"/>
      <c r="C235" s="1"/>
      <c r="D235" s="23"/>
      <c r="E235" s="1"/>
      <c r="F235" s="1"/>
      <c r="G235" s="1"/>
      <c r="H235" s="22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22"/>
      <c r="B236" s="1"/>
      <c r="C236" s="1"/>
      <c r="D236" s="23"/>
      <c r="E236" s="1"/>
      <c r="F236" s="1"/>
      <c r="G236" s="1"/>
      <c r="H236" s="22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22"/>
      <c r="B237" s="1"/>
      <c r="C237" s="1"/>
      <c r="D237" s="23"/>
      <c r="E237" s="1"/>
      <c r="F237" s="1"/>
      <c r="G237" s="1"/>
      <c r="H237" s="22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22"/>
      <c r="B238" s="1"/>
      <c r="C238" s="1"/>
      <c r="D238" s="23"/>
      <c r="E238" s="1"/>
      <c r="F238" s="1"/>
      <c r="G238" s="1"/>
      <c r="H238" s="22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22"/>
      <c r="B239" s="1"/>
      <c r="C239" s="1"/>
      <c r="D239" s="23"/>
      <c r="E239" s="1"/>
      <c r="F239" s="1"/>
      <c r="G239" s="1"/>
      <c r="H239" s="22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22"/>
      <c r="B240" s="1"/>
      <c r="C240" s="1"/>
      <c r="D240" s="23"/>
      <c r="E240" s="1"/>
      <c r="F240" s="1"/>
      <c r="G240" s="1"/>
      <c r="H240" s="22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22"/>
      <c r="B241" s="1"/>
      <c r="C241" s="1"/>
      <c r="D241" s="23"/>
      <c r="E241" s="1"/>
      <c r="F241" s="1"/>
      <c r="G241" s="1"/>
      <c r="H241" s="22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22"/>
      <c r="B242" s="1"/>
      <c r="C242" s="1"/>
      <c r="D242" s="23"/>
      <c r="E242" s="1"/>
      <c r="F242" s="1"/>
      <c r="G242" s="1"/>
      <c r="H242" s="22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22"/>
      <c r="B243" s="1"/>
      <c r="C243" s="1"/>
      <c r="D243" s="23"/>
      <c r="E243" s="1"/>
      <c r="F243" s="1"/>
      <c r="G243" s="1"/>
      <c r="H243" s="22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22"/>
      <c r="B244" s="1"/>
      <c r="C244" s="1"/>
      <c r="D244" s="23"/>
      <c r="E244" s="1"/>
      <c r="F244" s="1"/>
      <c r="G244" s="1"/>
      <c r="H244" s="22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22"/>
      <c r="B245" s="1"/>
      <c r="C245" s="1"/>
      <c r="D245" s="23"/>
      <c r="E245" s="1"/>
      <c r="F245" s="1"/>
      <c r="G245" s="1"/>
      <c r="H245" s="22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22"/>
      <c r="B246" s="1"/>
      <c r="C246" s="1"/>
      <c r="D246" s="23"/>
      <c r="E246" s="1"/>
      <c r="F246" s="1"/>
      <c r="G246" s="1"/>
      <c r="H246" s="22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22"/>
      <c r="B247" s="1"/>
      <c r="C247" s="1"/>
      <c r="D247" s="23"/>
      <c r="E247" s="1"/>
      <c r="F247" s="1"/>
      <c r="G247" s="1"/>
      <c r="H247" s="22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22"/>
      <c r="B248" s="1"/>
      <c r="C248" s="1"/>
      <c r="D248" s="23"/>
      <c r="E248" s="1"/>
      <c r="F248" s="1"/>
      <c r="G248" s="1"/>
      <c r="H248" s="22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22"/>
      <c r="B249" s="1"/>
      <c r="C249" s="1"/>
      <c r="D249" s="23"/>
      <c r="E249" s="1"/>
      <c r="F249" s="1"/>
      <c r="G249" s="1"/>
      <c r="H249" s="22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22"/>
      <c r="B250" s="1"/>
      <c r="C250" s="1"/>
      <c r="D250" s="23"/>
      <c r="E250" s="1"/>
      <c r="F250" s="1"/>
      <c r="G250" s="1"/>
      <c r="H250" s="22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22"/>
      <c r="B251" s="1"/>
      <c r="C251" s="1"/>
      <c r="D251" s="23"/>
      <c r="E251" s="1"/>
      <c r="F251" s="1"/>
      <c r="G251" s="1"/>
      <c r="H251" s="22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22"/>
      <c r="B252" s="1"/>
      <c r="C252" s="1"/>
      <c r="D252" s="23"/>
      <c r="E252" s="1"/>
      <c r="F252" s="1"/>
      <c r="G252" s="1"/>
      <c r="H252" s="22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22"/>
      <c r="B253" s="1"/>
      <c r="C253" s="1"/>
      <c r="D253" s="23"/>
      <c r="E253" s="1"/>
      <c r="F253" s="1"/>
      <c r="G253" s="1"/>
      <c r="H253" s="22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22"/>
      <c r="B254" s="1"/>
      <c r="C254" s="1"/>
      <c r="D254" s="23"/>
      <c r="E254" s="1"/>
      <c r="F254" s="1"/>
      <c r="G254" s="1"/>
      <c r="H254" s="22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22"/>
      <c r="B255" s="1"/>
      <c r="C255" s="1"/>
      <c r="D255" s="23"/>
      <c r="E255" s="1"/>
      <c r="F255" s="1"/>
      <c r="G255" s="1"/>
      <c r="H255" s="22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22"/>
      <c r="B256" s="1"/>
      <c r="C256" s="1"/>
      <c r="D256" s="23"/>
      <c r="E256" s="1"/>
      <c r="F256" s="1"/>
      <c r="G256" s="1"/>
      <c r="H256" s="22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22"/>
      <c r="B257" s="1"/>
      <c r="C257" s="1"/>
      <c r="D257" s="23"/>
      <c r="E257" s="1"/>
      <c r="F257" s="1"/>
      <c r="G257" s="1"/>
      <c r="H257" s="22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22"/>
      <c r="B258" s="1"/>
      <c r="C258" s="1"/>
      <c r="D258" s="23"/>
      <c r="E258" s="1"/>
      <c r="F258" s="1"/>
      <c r="G258" s="1"/>
      <c r="H258" s="22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22"/>
      <c r="B259" s="1"/>
      <c r="C259" s="1"/>
      <c r="D259" s="23"/>
      <c r="E259" s="1"/>
      <c r="F259" s="1"/>
      <c r="G259" s="1"/>
      <c r="H259" s="22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22"/>
      <c r="B260" s="1"/>
      <c r="C260" s="1"/>
      <c r="D260" s="23"/>
      <c r="E260" s="1"/>
      <c r="F260" s="1"/>
      <c r="G260" s="1"/>
      <c r="H260" s="22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22"/>
      <c r="B261" s="1"/>
      <c r="C261" s="1"/>
      <c r="D261" s="23"/>
      <c r="E261" s="1"/>
      <c r="F261" s="1"/>
      <c r="G261" s="1"/>
      <c r="H261" s="22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22"/>
      <c r="B262" s="1"/>
      <c r="C262" s="1"/>
      <c r="D262" s="23"/>
      <c r="E262" s="1"/>
      <c r="F262" s="1"/>
      <c r="G262" s="1"/>
      <c r="H262" s="22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22"/>
      <c r="B263" s="1"/>
      <c r="C263" s="1"/>
      <c r="D263" s="23"/>
      <c r="E263" s="1"/>
      <c r="F263" s="1"/>
      <c r="G263" s="1"/>
      <c r="H263" s="22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22"/>
      <c r="B264" s="1"/>
      <c r="C264" s="1"/>
      <c r="D264" s="23"/>
      <c r="E264" s="1"/>
      <c r="F264" s="1"/>
      <c r="G264" s="1"/>
      <c r="H264" s="22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22"/>
      <c r="B265" s="1"/>
      <c r="C265" s="1"/>
      <c r="D265" s="23"/>
      <c r="E265" s="1"/>
      <c r="F265" s="1"/>
      <c r="G265" s="1"/>
      <c r="H265" s="22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22"/>
      <c r="B266" s="1"/>
      <c r="C266" s="1"/>
      <c r="D266" s="23"/>
      <c r="E266" s="1"/>
      <c r="F266" s="1"/>
      <c r="G266" s="1"/>
      <c r="H266" s="22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22"/>
      <c r="B267" s="1"/>
      <c r="C267" s="1"/>
      <c r="D267" s="23"/>
      <c r="E267" s="1"/>
      <c r="F267" s="1"/>
      <c r="G267" s="1"/>
      <c r="H267" s="22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22"/>
      <c r="B268" s="1"/>
      <c r="C268" s="1"/>
      <c r="D268" s="23"/>
      <c r="E268" s="1"/>
      <c r="F268" s="1"/>
      <c r="G268" s="1"/>
      <c r="H268" s="22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22"/>
      <c r="B269" s="1"/>
      <c r="C269" s="1"/>
      <c r="D269" s="23"/>
      <c r="E269" s="1"/>
      <c r="F269" s="1"/>
      <c r="G269" s="1"/>
      <c r="H269" s="22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22"/>
      <c r="B270" s="1"/>
      <c r="C270" s="1"/>
      <c r="D270" s="23"/>
      <c r="E270" s="1"/>
      <c r="F270" s="1"/>
      <c r="G270" s="1"/>
      <c r="H270" s="22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22"/>
      <c r="B271" s="1"/>
      <c r="C271" s="1"/>
      <c r="D271" s="23"/>
      <c r="E271" s="1"/>
      <c r="F271" s="1"/>
      <c r="G271" s="1"/>
      <c r="H271" s="22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22"/>
      <c r="B272" s="1"/>
      <c r="C272" s="1"/>
      <c r="D272" s="23"/>
      <c r="E272" s="1"/>
      <c r="F272" s="1"/>
      <c r="G272" s="1"/>
      <c r="H272" s="22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22"/>
      <c r="B273" s="1"/>
      <c r="C273" s="1"/>
      <c r="D273" s="23"/>
      <c r="E273" s="1"/>
      <c r="F273" s="1"/>
      <c r="G273" s="1"/>
      <c r="H273" s="22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22"/>
      <c r="B274" s="1"/>
      <c r="C274" s="1"/>
      <c r="D274" s="23"/>
      <c r="E274" s="1"/>
      <c r="F274" s="1"/>
      <c r="G274" s="1"/>
      <c r="H274" s="22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22"/>
      <c r="B275" s="1"/>
      <c r="C275" s="1"/>
      <c r="D275" s="23"/>
      <c r="E275" s="1"/>
      <c r="F275" s="1"/>
      <c r="G275" s="1"/>
      <c r="H275" s="22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22"/>
      <c r="B276" s="1"/>
      <c r="C276" s="1"/>
      <c r="D276" s="23"/>
      <c r="E276" s="1"/>
      <c r="F276" s="1"/>
      <c r="G276" s="1"/>
      <c r="H276" s="22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22"/>
      <c r="B277" s="1"/>
      <c r="C277" s="1"/>
      <c r="D277" s="23"/>
      <c r="E277" s="1"/>
      <c r="F277" s="1"/>
      <c r="G277" s="1"/>
      <c r="H277" s="22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22"/>
      <c r="B278" s="1"/>
      <c r="C278" s="1"/>
      <c r="D278" s="23"/>
      <c r="E278" s="1"/>
      <c r="F278" s="1"/>
      <c r="G278" s="1"/>
      <c r="H278" s="22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22"/>
      <c r="B279" s="1"/>
      <c r="C279" s="1"/>
      <c r="D279" s="23"/>
      <c r="E279" s="1"/>
      <c r="F279" s="1"/>
      <c r="G279" s="1"/>
      <c r="H279" s="22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22"/>
      <c r="B280" s="1"/>
      <c r="C280" s="1"/>
      <c r="D280" s="23"/>
      <c r="E280" s="1"/>
      <c r="F280" s="1"/>
      <c r="G280" s="1"/>
      <c r="H280" s="22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22"/>
      <c r="B281" s="1"/>
      <c r="C281" s="1"/>
      <c r="D281" s="23"/>
      <c r="E281" s="1"/>
      <c r="F281" s="1"/>
      <c r="G281" s="1"/>
      <c r="H281" s="22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22"/>
      <c r="B282" s="1"/>
      <c r="C282" s="1"/>
      <c r="D282" s="23"/>
      <c r="E282" s="1"/>
      <c r="F282" s="1"/>
      <c r="G282" s="1"/>
      <c r="H282" s="22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22"/>
      <c r="B283" s="1"/>
      <c r="C283" s="1"/>
      <c r="D283" s="23"/>
      <c r="E283" s="1"/>
      <c r="F283" s="1"/>
      <c r="G283" s="1"/>
      <c r="H283" s="22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22"/>
      <c r="B284" s="1"/>
      <c r="C284" s="1"/>
      <c r="D284" s="23"/>
      <c r="E284" s="1"/>
      <c r="F284" s="1"/>
      <c r="G284" s="1"/>
      <c r="H284" s="22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22"/>
      <c r="B285" s="1"/>
      <c r="C285" s="1"/>
      <c r="D285" s="23"/>
      <c r="E285" s="1"/>
      <c r="F285" s="1"/>
      <c r="G285" s="1"/>
      <c r="H285" s="22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22"/>
      <c r="B286" s="1"/>
      <c r="C286" s="1"/>
      <c r="D286" s="23"/>
      <c r="E286" s="1"/>
      <c r="F286" s="1"/>
      <c r="G286" s="1"/>
      <c r="H286" s="22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22"/>
      <c r="B287" s="1"/>
      <c r="C287" s="1"/>
      <c r="D287" s="23"/>
      <c r="E287" s="1"/>
      <c r="F287" s="1"/>
      <c r="G287" s="1"/>
      <c r="H287" s="22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22"/>
      <c r="B288" s="1"/>
      <c r="C288" s="1"/>
      <c r="D288" s="23"/>
      <c r="E288" s="1"/>
      <c r="F288" s="1"/>
      <c r="G288" s="1"/>
      <c r="H288" s="22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22"/>
      <c r="B289" s="1"/>
      <c r="C289" s="1"/>
      <c r="D289" s="23"/>
      <c r="E289" s="1"/>
      <c r="F289" s="1"/>
      <c r="G289" s="1"/>
      <c r="H289" s="22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22"/>
      <c r="B290" s="1"/>
      <c r="C290" s="1"/>
      <c r="D290" s="23"/>
      <c r="E290" s="1"/>
      <c r="F290" s="1"/>
      <c r="G290" s="1"/>
      <c r="H290" s="22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22"/>
      <c r="B291" s="1"/>
      <c r="C291" s="1"/>
      <c r="D291" s="23"/>
      <c r="E291" s="1"/>
      <c r="F291" s="1"/>
      <c r="G291" s="1"/>
      <c r="H291" s="22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22"/>
      <c r="B292" s="1"/>
      <c r="C292" s="1"/>
      <c r="D292" s="23"/>
      <c r="E292" s="1"/>
      <c r="F292" s="1"/>
      <c r="G292" s="1"/>
      <c r="H292" s="22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22"/>
      <c r="B293" s="1"/>
      <c r="C293" s="1"/>
      <c r="D293" s="23"/>
      <c r="E293" s="1"/>
      <c r="F293" s="1"/>
      <c r="G293" s="1"/>
      <c r="H293" s="22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22"/>
      <c r="B294" s="1"/>
      <c r="C294" s="1"/>
      <c r="D294" s="23"/>
      <c r="E294" s="1"/>
      <c r="F294" s="1"/>
      <c r="G294" s="1"/>
      <c r="H294" s="22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22"/>
      <c r="B295" s="1"/>
      <c r="C295" s="1"/>
      <c r="D295" s="23"/>
      <c r="E295" s="1"/>
      <c r="F295" s="1"/>
      <c r="G295" s="1"/>
      <c r="H295" s="22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22"/>
      <c r="B296" s="1"/>
      <c r="C296" s="1"/>
      <c r="D296" s="23"/>
      <c r="E296" s="1"/>
      <c r="F296" s="1"/>
      <c r="G296" s="1"/>
      <c r="H296" s="22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22"/>
      <c r="B297" s="1"/>
      <c r="C297" s="1"/>
      <c r="D297" s="23"/>
      <c r="E297" s="1"/>
      <c r="F297" s="1"/>
      <c r="G297" s="1"/>
      <c r="H297" s="22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22"/>
      <c r="B298" s="1"/>
      <c r="C298" s="1"/>
      <c r="D298" s="23"/>
      <c r="E298" s="1"/>
      <c r="F298" s="1"/>
      <c r="G298" s="1"/>
      <c r="H298" s="22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22"/>
      <c r="B299" s="1"/>
      <c r="C299" s="1"/>
      <c r="D299" s="23"/>
      <c r="E299" s="1"/>
      <c r="F299" s="1"/>
      <c r="G299" s="1"/>
      <c r="H299" s="22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22"/>
      <c r="B300" s="1"/>
      <c r="C300" s="1"/>
      <c r="D300" s="23"/>
      <c r="E300" s="1"/>
      <c r="F300" s="1"/>
      <c r="G300" s="1"/>
      <c r="H300" s="22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/>
    <row r="302" spans="1:26" ht="15.75" customHeight="1" x14ac:dyDescent="0.25"/>
    <row r="303" spans="1:26" ht="15.75" customHeight="1" x14ac:dyDescent="0.25"/>
    <row r="304" spans="1:26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</sheetData>
  <sortState ref="B101:K102">
    <sortCondition ref="I101:I102"/>
  </sortState>
  <mergeCells count="35">
    <mergeCell ref="A97:L97"/>
    <mergeCell ref="A100:L100"/>
    <mergeCell ref="A68:L68"/>
    <mergeCell ref="A83:L83"/>
    <mergeCell ref="A93:L93"/>
    <mergeCell ref="A94:L94"/>
    <mergeCell ref="A95:A96"/>
    <mergeCell ref="B95:G95"/>
    <mergeCell ref="H95:H96"/>
    <mergeCell ref="I95:K95"/>
    <mergeCell ref="L95:L96"/>
    <mergeCell ref="A25:L25"/>
    <mergeCell ref="A50:L50"/>
    <mergeCell ref="A64:L64"/>
    <mergeCell ref="A65:L65"/>
    <mergeCell ref="A66:A67"/>
    <mergeCell ref="B66:G66"/>
    <mergeCell ref="H66:H67"/>
    <mergeCell ref="I66:K66"/>
    <mergeCell ref="L66:L67"/>
    <mergeCell ref="A4:L4"/>
    <mergeCell ref="A18:L18"/>
    <mergeCell ref="A21:L21"/>
    <mergeCell ref="A22:L22"/>
    <mergeCell ref="A23:A24"/>
    <mergeCell ref="B23:G23"/>
    <mergeCell ref="H23:H24"/>
    <mergeCell ref="I23:K23"/>
    <mergeCell ref="L23:L24"/>
    <mergeCell ref="A1:L1"/>
    <mergeCell ref="A2:A3"/>
    <mergeCell ref="B2:G2"/>
    <mergeCell ref="H2:H3"/>
    <mergeCell ref="I2:K2"/>
    <mergeCell ref="L2:L3"/>
  </mergeCells>
  <pageMargins left="0.70866141732283472" right="0.70866141732283472" top="0.74803149606299213" bottom="0.74803149606299213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Z973"/>
  <sheetViews>
    <sheetView topLeftCell="A52" workbookViewId="0">
      <selection activeCell="L53" sqref="L1:L1048576"/>
    </sheetView>
  </sheetViews>
  <sheetFormatPr defaultColWidth="14.42578125" defaultRowHeight="15" customHeight="1" x14ac:dyDescent="0.25"/>
  <cols>
    <col min="1" max="1" width="8" customWidth="1"/>
    <col min="2" max="2" width="17" customWidth="1"/>
    <col min="3" max="4" width="13" customWidth="1"/>
    <col min="5" max="5" width="8" customWidth="1"/>
    <col min="6" max="6" width="11" customWidth="1"/>
    <col min="7" max="7" width="20.7109375" customWidth="1"/>
    <col min="8" max="8" width="8.7109375" customWidth="1"/>
    <col min="9" max="10" width="10.7109375" customWidth="1"/>
    <col min="11" max="11" width="8.7109375" customWidth="1"/>
    <col min="12" max="12" width="19.7109375" customWidth="1"/>
    <col min="13" max="26" width="9.140625" customWidth="1"/>
  </cols>
  <sheetData>
    <row r="1" spans="1:26" x14ac:dyDescent="0.25">
      <c r="A1" s="44" t="s">
        <v>414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6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47" t="s">
        <v>0</v>
      </c>
      <c r="B2" s="49" t="s">
        <v>1</v>
      </c>
      <c r="C2" s="45"/>
      <c r="D2" s="45"/>
      <c r="E2" s="45"/>
      <c r="F2" s="45"/>
      <c r="G2" s="46"/>
      <c r="H2" s="47" t="s">
        <v>2</v>
      </c>
      <c r="I2" s="50" t="s">
        <v>3</v>
      </c>
      <c r="J2" s="45"/>
      <c r="K2" s="51"/>
      <c r="L2" s="47" t="s">
        <v>4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48"/>
      <c r="B3" s="2" t="s">
        <v>5</v>
      </c>
      <c r="C3" s="3" t="s">
        <v>6</v>
      </c>
      <c r="D3" s="4" t="s">
        <v>7</v>
      </c>
      <c r="E3" s="3" t="s">
        <v>8</v>
      </c>
      <c r="F3" s="3" t="s">
        <v>9</v>
      </c>
      <c r="G3" s="2" t="s">
        <v>10</v>
      </c>
      <c r="H3" s="48"/>
      <c r="I3" s="2" t="s">
        <v>11</v>
      </c>
      <c r="J3" s="2" t="s">
        <v>12</v>
      </c>
      <c r="K3" s="2" t="s">
        <v>13</v>
      </c>
      <c r="L3" s="48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52" t="s">
        <v>14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6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5">
        <v>1</v>
      </c>
      <c r="B5" s="6" t="s">
        <v>249</v>
      </c>
      <c r="C5" s="6" t="s">
        <v>103</v>
      </c>
      <c r="D5" s="7">
        <v>36837</v>
      </c>
      <c r="E5" s="8">
        <f t="shared" ref="E5:E12" si="0">DATEDIF(D5,"31.03.2024","y")</f>
        <v>23</v>
      </c>
      <c r="F5" s="9" t="s">
        <v>49</v>
      </c>
      <c r="G5" s="6" t="s">
        <v>250</v>
      </c>
      <c r="H5" s="5">
        <v>209</v>
      </c>
      <c r="I5" s="10">
        <v>9.346064814814814E-2</v>
      </c>
      <c r="J5" s="10">
        <f>I5-$I$5</f>
        <v>0</v>
      </c>
      <c r="K5" s="11">
        <f t="shared" ref="K5:K10" si="1">I5/21.7</f>
        <v>4.3069423109745684E-3</v>
      </c>
      <c r="L5" s="12" t="s">
        <v>18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5">
        <v>2</v>
      </c>
      <c r="B6" s="6" t="s">
        <v>246</v>
      </c>
      <c r="C6" s="6" t="s">
        <v>204</v>
      </c>
      <c r="D6" s="7">
        <v>30688</v>
      </c>
      <c r="E6" s="8">
        <f t="shared" si="0"/>
        <v>40</v>
      </c>
      <c r="F6" s="9" t="s">
        <v>35</v>
      </c>
      <c r="G6" s="6" t="s">
        <v>21</v>
      </c>
      <c r="H6" s="5">
        <v>206</v>
      </c>
      <c r="I6" s="10">
        <v>0.10167824074074074</v>
      </c>
      <c r="J6" s="10">
        <f t="shared" ref="J6:J10" si="2">I6-$I$5</f>
        <v>8.2175925925925958E-3</v>
      </c>
      <c r="K6" s="11">
        <f t="shared" si="1"/>
        <v>4.6856332138590206E-3</v>
      </c>
      <c r="L6" s="13" t="s">
        <v>22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5">
        <v>3</v>
      </c>
      <c r="B7" s="6" t="s">
        <v>153</v>
      </c>
      <c r="C7" s="6" t="s">
        <v>53</v>
      </c>
      <c r="D7" s="7">
        <v>26370</v>
      </c>
      <c r="E7" s="8">
        <f t="shared" si="0"/>
        <v>52</v>
      </c>
      <c r="F7" s="9" t="s">
        <v>106</v>
      </c>
      <c r="G7" s="6" t="s">
        <v>170</v>
      </c>
      <c r="H7" s="5">
        <v>205</v>
      </c>
      <c r="I7" s="10">
        <v>0.1083912037037037</v>
      </c>
      <c r="J7" s="10">
        <f t="shared" si="2"/>
        <v>1.4930555555555558E-2</v>
      </c>
      <c r="K7" s="11">
        <f t="shared" si="1"/>
        <v>4.994986345792797E-3</v>
      </c>
      <c r="L7" s="14" t="s">
        <v>26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5">
        <v>4</v>
      </c>
      <c r="B8" s="6" t="s">
        <v>247</v>
      </c>
      <c r="C8" s="6" t="s">
        <v>248</v>
      </c>
      <c r="D8" s="7">
        <v>30059</v>
      </c>
      <c r="E8" s="8">
        <f t="shared" si="0"/>
        <v>41</v>
      </c>
      <c r="F8" s="5" t="s">
        <v>35</v>
      </c>
      <c r="G8" s="6" t="s">
        <v>21</v>
      </c>
      <c r="H8" s="5">
        <v>208</v>
      </c>
      <c r="I8" s="10">
        <v>0.11059027777777779</v>
      </c>
      <c r="J8" s="10">
        <f t="shared" si="2"/>
        <v>1.7129629629629647E-2</v>
      </c>
      <c r="K8" s="11">
        <f t="shared" si="1"/>
        <v>5.0963261648745524E-3</v>
      </c>
      <c r="L8" s="16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5">
        <v>5</v>
      </c>
      <c r="B9" s="6" t="s">
        <v>245</v>
      </c>
      <c r="C9" s="6" t="s">
        <v>57</v>
      </c>
      <c r="D9" s="7">
        <v>26684</v>
      </c>
      <c r="E9" s="8">
        <f t="shared" si="0"/>
        <v>51</v>
      </c>
      <c r="F9" s="5" t="s">
        <v>106</v>
      </c>
      <c r="G9" s="6" t="s">
        <v>170</v>
      </c>
      <c r="H9" s="5">
        <v>204</v>
      </c>
      <c r="I9" s="10">
        <v>0.11252314814814814</v>
      </c>
      <c r="J9" s="10">
        <f t="shared" si="2"/>
        <v>1.9062499999999996E-2</v>
      </c>
      <c r="K9" s="11">
        <f t="shared" si="1"/>
        <v>5.1853985321727251E-3</v>
      </c>
      <c r="L9" s="16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5">
      <c r="A10" s="5">
        <v>6</v>
      </c>
      <c r="B10" s="6" t="s">
        <v>54</v>
      </c>
      <c r="C10" s="6" t="s">
        <v>55</v>
      </c>
      <c r="D10" s="7">
        <v>33711</v>
      </c>
      <c r="E10" s="8">
        <f t="shared" si="0"/>
        <v>31</v>
      </c>
      <c r="F10" s="9" t="s">
        <v>49</v>
      </c>
      <c r="G10" s="6" t="s">
        <v>170</v>
      </c>
      <c r="H10" s="5">
        <v>202</v>
      </c>
      <c r="I10" s="10">
        <v>0.12141203703703703</v>
      </c>
      <c r="J10" s="10">
        <f t="shared" si="2"/>
        <v>2.7951388888888887E-2</v>
      </c>
      <c r="K10" s="11">
        <f t="shared" si="1"/>
        <v>5.5950247482505541E-3</v>
      </c>
      <c r="L10" s="16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29" t="s">
        <v>152</v>
      </c>
      <c r="B11" s="6" t="s">
        <v>244</v>
      </c>
      <c r="C11" s="6" t="s">
        <v>24</v>
      </c>
      <c r="D11" s="7">
        <v>30377</v>
      </c>
      <c r="E11" s="8">
        <f t="shared" si="0"/>
        <v>41</v>
      </c>
      <c r="F11" s="5" t="s">
        <v>35</v>
      </c>
      <c r="G11" s="6" t="s">
        <v>170</v>
      </c>
      <c r="H11" s="5">
        <v>201</v>
      </c>
      <c r="I11" s="10">
        <v>7.8969907407407405E-2</v>
      </c>
      <c r="J11" s="10"/>
      <c r="K11" s="11"/>
      <c r="L11" s="39" t="s">
        <v>251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29" t="s">
        <v>152</v>
      </c>
      <c r="B12" s="6" t="s">
        <v>157</v>
      </c>
      <c r="C12" s="6" t="s">
        <v>66</v>
      </c>
      <c r="D12" s="7">
        <v>33835</v>
      </c>
      <c r="E12" s="8">
        <f t="shared" si="0"/>
        <v>31</v>
      </c>
      <c r="F12" s="9" t="s">
        <v>49</v>
      </c>
      <c r="G12" s="6" t="s">
        <v>21</v>
      </c>
      <c r="H12" s="5">
        <v>207</v>
      </c>
      <c r="I12" s="10">
        <v>0.10104166666666665</v>
      </c>
      <c r="J12" s="10"/>
      <c r="K12" s="11"/>
      <c r="L12" s="39" t="s">
        <v>252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52" t="s">
        <v>36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6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5">
        <v>1</v>
      </c>
      <c r="B14" s="6" t="s">
        <v>253</v>
      </c>
      <c r="C14" s="6" t="s">
        <v>91</v>
      </c>
      <c r="D14" s="7">
        <v>31602</v>
      </c>
      <c r="E14" s="8">
        <f>DATEDIF(D14,"31.03.2024","y")</f>
        <v>37</v>
      </c>
      <c r="F14" s="9" t="s">
        <v>77</v>
      </c>
      <c r="G14" s="6" t="s">
        <v>170</v>
      </c>
      <c r="H14" s="5">
        <v>203</v>
      </c>
      <c r="I14" s="10">
        <v>0.15315972222222221</v>
      </c>
      <c r="J14" s="10">
        <f>I14-$I$14</f>
        <v>0</v>
      </c>
      <c r="K14" s="11">
        <f>I14/21</f>
        <v>7.2933201058201051E-3</v>
      </c>
      <c r="L14" s="12" t="s">
        <v>18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53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44" t="s">
        <v>415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6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5">
      <c r="A17" s="47" t="s">
        <v>0</v>
      </c>
      <c r="B17" s="50" t="s">
        <v>1</v>
      </c>
      <c r="C17" s="45"/>
      <c r="D17" s="45"/>
      <c r="E17" s="45"/>
      <c r="F17" s="45"/>
      <c r="G17" s="46"/>
      <c r="H17" s="47" t="s">
        <v>2</v>
      </c>
      <c r="I17" s="50" t="s">
        <v>3</v>
      </c>
      <c r="J17" s="45"/>
      <c r="K17" s="51"/>
      <c r="L17" s="47" t="s">
        <v>4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48"/>
      <c r="B18" s="2" t="s">
        <v>5</v>
      </c>
      <c r="C18" s="3" t="s">
        <v>6</v>
      </c>
      <c r="D18" s="4" t="s">
        <v>7</v>
      </c>
      <c r="E18" s="3" t="s">
        <v>8</v>
      </c>
      <c r="F18" s="3" t="s">
        <v>9</v>
      </c>
      <c r="G18" s="2" t="s">
        <v>10</v>
      </c>
      <c r="H18" s="48"/>
      <c r="I18" s="2" t="s">
        <v>11</v>
      </c>
      <c r="J18" s="2" t="s">
        <v>12</v>
      </c>
      <c r="K18" s="2" t="s">
        <v>13</v>
      </c>
      <c r="L18" s="48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52" t="s">
        <v>14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6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5">
        <v>1</v>
      </c>
      <c r="B20" s="6" t="s">
        <v>264</v>
      </c>
      <c r="C20" s="6" t="s">
        <v>34</v>
      </c>
      <c r="D20" s="7">
        <v>30646</v>
      </c>
      <c r="E20" s="8">
        <f t="shared" ref="E20:E41" si="3">DATEDIF(D20,"31.03.2024","y")</f>
        <v>40</v>
      </c>
      <c r="F20" s="5" t="s">
        <v>35</v>
      </c>
      <c r="G20" s="6" t="s">
        <v>274</v>
      </c>
      <c r="H20" s="5">
        <v>113</v>
      </c>
      <c r="I20" s="10">
        <v>4.2592592592592592E-2</v>
      </c>
      <c r="J20" s="10">
        <f>I20-$I$20</f>
        <v>0</v>
      </c>
      <c r="K20" s="11">
        <f>I20/10.85</f>
        <v>3.9255845707458614E-3</v>
      </c>
      <c r="L20" s="12" t="s">
        <v>18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5">
        <v>2</v>
      </c>
      <c r="B21" s="6" t="s">
        <v>50</v>
      </c>
      <c r="C21" s="6" t="s">
        <v>51</v>
      </c>
      <c r="D21" s="7">
        <v>31682</v>
      </c>
      <c r="E21" s="8">
        <f t="shared" si="3"/>
        <v>37</v>
      </c>
      <c r="F21" s="5" t="s">
        <v>17</v>
      </c>
      <c r="G21" s="6" t="s">
        <v>170</v>
      </c>
      <c r="H21" s="5">
        <v>123</v>
      </c>
      <c r="I21" s="10">
        <v>4.4907407407407403E-2</v>
      </c>
      <c r="J21" s="10">
        <f t="shared" ref="J21:J35" si="4">I21-$I$20</f>
        <v>2.3148148148148112E-3</v>
      </c>
      <c r="K21" s="11">
        <f t="shared" ref="K21:K35" si="5">I21/10.85</f>
        <v>4.1389315582863965E-3</v>
      </c>
      <c r="L21" s="13" t="s">
        <v>22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5">
        <v>3</v>
      </c>
      <c r="B22" s="6" t="s">
        <v>270</v>
      </c>
      <c r="C22" s="6" t="s">
        <v>176</v>
      </c>
      <c r="D22" s="7">
        <v>30939</v>
      </c>
      <c r="E22" s="8">
        <f t="shared" si="3"/>
        <v>39</v>
      </c>
      <c r="F22" s="9" t="s">
        <v>17</v>
      </c>
      <c r="G22" s="6" t="s">
        <v>21</v>
      </c>
      <c r="H22" s="5">
        <v>124</v>
      </c>
      <c r="I22" s="10">
        <v>4.6608796296296294E-2</v>
      </c>
      <c r="J22" s="10">
        <f t="shared" si="4"/>
        <v>4.0162037037037024E-3</v>
      </c>
      <c r="K22" s="11">
        <f t="shared" si="5"/>
        <v>4.2957415941286912E-3</v>
      </c>
      <c r="L22" s="14" t="s">
        <v>26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5">
        <v>4</v>
      </c>
      <c r="B23" s="6" t="s">
        <v>255</v>
      </c>
      <c r="C23" s="6" t="s">
        <v>156</v>
      </c>
      <c r="D23" s="7">
        <v>30184</v>
      </c>
      <c r="E23" s="8">
        <f t="shared" si="3"/>
        <v>41</v>
      </c>
      <c r="F23" s="5" t="s">
        <v>35</v>
      </c>
      <c r="G23" s="6" t="s">
        <v>170</v>
      </c>
      <c r="H23" s="5">
        <v>102</v>
      </c>
      <c r="I23" s="10">
        <v>4.7812500000000001E-2</v>
      </c>
      <c r="J23" s="10">
        <f t="shared" si="4"/>
        <v>5.2199074074074092E-3</v>
      </c>
      <c r="K23" s="11">
        <f t="shared" si="5"/>
        <v>4.4066820276497699E-3</v>
      </c>
      <c r="L23" s="16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5">
        <v>5</v>
      </c>
      <c r="B24" s="6" t="s">
        <v>256</v>
      </c>
      <c r="C24" s="6" t="s">
        <v>111</v>
      </c>
      <c r="D24" s="7">
        <v>33555</v>
      </c>
      <c r="E24" s="8">
        <f t="shared" si="3"/>
        <v>32</v>
      </c>
      <c r="F24" s="5" t="s">
        <v>49</v>
      </c>
      <c r="G24" s="6" t="s">
        <v>170</v>
      </c>
      <c r="H24" s="5">
        <v>103</v>
      </c>
      <c r="I24" s="10">
        <v>4.8518518518518516E-2</v>
      </c>
      <c r="J24" s="10">
        <f t="shared" si="4"/>
        <v>5.9259259259259248E-3</v>
      </c>
      <c r="K24" s="11">
        <f t="shared" si="5"/>
        <v>4.4717528588496328E-3</v>
      </c>
      <c r="L24" s="16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5">
        <v>6</v>
      </c>
      <c r="B25" s="6" t="s">
        <v>257</v>
      </c>
      <c r="C25" s="6" t="s">
        <v>64</v>
      </c>
      <c r="D25" s="7">
        <v>30277</v>
      </c>
      <c r="E25" s="8">
        <f t="shared" si="3"/>
        <v>41</v>
      </c>
      <c r="F25" s="9" t="s">
        <v>35</v>
      </c>
      <c r="G25" s="6" t="s">
        <v>21</v>
      </c>
      <c r="H25" s="5">
        <v>104</v>
      </c>
      <c r="I25" s="10">
        <v>4.9016203703703708E-2</v>
      </c>
      <c r="J25" s="10">
        <f t="shared" si="4"/>
        <v>6.423611111111116E-3</v>
      </c>
      <c r="K25" s="11">
        <f t="shared" si="5"/>
        <v>4.5176224611708487E-3</v>
      </c>
      <c r="L25" s="16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5">
        <v>7</v>
      </c>
      <c r="B26" s="6" t="s">
        <v>267</v>
      </c>
      <c r="C26" s="6" t="s">
        <v>156</v>
      </c>
      <c r="D26" s="7">
        <v>31002</v>
      </c>
      <c r="E26" s="8">
        <f t="shared" si="3"/>
        <v>39</v>
      </c>
      <c r="F26" s="5" t="s">
        <v>17</v>
      </c>
      <c r="G26" s="6" t="s">
        <v>170</v>
      </c>
      <c r="H26" s="5">
        <v>117</v>
      </c>
      <c r="I26" s="10">
        <v>4.9108796296296296E-2</v>
      </c>
      <c r="J26" s="10">
        <f t="shared" si="4"/>
        <v>6.5162037037037046E-3</v>
      </c>
      <c r="K26" s="11">
        <f t="shared" si="5"/>
        <v>4.5261563406724702E-3</v>
      </c>
      <c r="L26" s="16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5">
        <v>8</v>
      </c>
      <c r="B27" s="6" t="s">
        <v>271</v>
      </c>
      <c r="C27" s="6" t="s">
        <v>24</v>
      </c>
      <c r="D27" s="7">
        <v>30673</v>
      </c>
      <c r="E27" s="8">
        <f t="shared" si="3"/>
        <v>40</v>
      </c>
      <c r="F27" s="9" t="s">
        <v>35</v>
      </c>
      <c r="G27" s="6" t="s">
        <v>170</v>
      </c>
      <c r="H27" s="5">
        <v>125</v>
      </c>
      <c r="I27" s="10">
        <v>5.0011574074074076E-2</v>
      </c>
      <c r="J27" s="10">
        <f t="shared" si="4"/>
        <v>7.4189814814814847E-3</v>
      </c>
      <c r="K27" s="11">
        <f t="shared" si="5"/>
        <v>4.6093616658132788E-3</v>
      </c>
      <c r="L27" s="16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5">
        <v>9</v>
      </c>
      <c r="B28" s="6" t="s">
        <v>266</v>
      </c>
      <c r="C28" s="6" t="s">
        <v>20</v>
      </c>
      <c r="D28" s="7">
        <v>30572</v>
      </c>
      <c r="E28" s="8">
        <f t="shared" si="3"/>
        <v>40</v>
      </c>
      <c r="F28" s="9" t="s">
        <v>35</v>
      </c>
      <c r="G28" s="6" t="s">
        <v>170</v>
      </c>
      <c r="H28" s="5">
        <v>116</v>
      </c>
      <c r="I28" s="10">
        <v>5.1134259259259261E-2</v>
      </c>
      <c r="J28" s="10">
        <f t="shared" si="4"/>
        <v>8.5416666666666696E-3</v>
      </c>
      <c r="K28" s="11">
        <f t="shared" si="5"/>
        <v>4.7128349547704389E-3</v>
      </c>
      <c r="L28" s="16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5">
        <v>10</v>
      </c>
      <c r="B29" s="6" t="s">
        <v>258</v>
      </c>
      <c r="C29" s="6" t="s">
        <v>51</v>
      </c>
      <c r="D29" s="7">
        <v>33173</v>
      </c>
      <c r="E29" s="8">
        <f t="shared" si="3"/>
        <v>33</v>
      </c>
      <c r="F29" s="5" t="s">
        <v>49</v>
      </c>
      <c r="G29" s="6" t="s">
        <v>21</v>
      </c>
      <c r="H29" s="5">
        <v>106</v>
      </c>
      <c r="I29" s="10">
        <v>5.3009259259259256E-2</v>
      </c>
      <c r="J29" s="10">
        <f t="shared" si="4"/>
        <v>1.0416666666666664E-2</v>
      </c>
      <c r="K29" s="11">
        <f t="shared" si="5"/>
        <v>4.8856460146782729E-3</v>
      </c>
      <c r="L29" s="16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5">
        <v>11</v>
      </c>
      <c r="B30" s="6" t="s">
        <v>259</v>
      </c>
      <c r="C30" s="6" t="s">
        <v>20</v>
      </c>
      <c r="D30" s="7">
        <v>29019</v>
      </c>
      <c r="E30" s="8">
        <f t="shared" si="3"/>
        <v>44</v>
      </c>
      <c r="F30" s="5" t="s">
        <v>35</v>
      </c>
      <c r="G30" s="6" t="s">
        <v>21</v>
      </c>
      <c r="H30" s="5">
        <v>107</v>
      </c>
      <c r="I30" s="10">
        <v>5.3043981481481484E-2</v>
      </c>
      <c r="J30" s="10">
        <f t="shared" si="4"/>
        <v>1.0451388888888892E-2</v>
      </c>
      <c r="K30" s="11">
        <f t="shared" si="5"/>
        <v>4.8888462194913813E-3</v>
      </c>
      <c r="L30" s="16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5">
        <v>12</v>
      </c>
      <c r="B31" s="6" t="s">
        <v>265</v>
      </c>
      <c r="C31" s="6" t="s">
        <v>204</v>
      </c>
      <c r="D31" s="7">
        <v>35585</v>
      </c>
      <c r="E31" s="8">
        <f t="shared" si="3"/>
        <v>26</v>
      </c>
      <c r="F31" s="9" t="s">
        <v>49</v>
      </c>
      <c r="G31" s="6" t="s">
        <v>170</v>
      </c>
      <c r="H31" s="5">
        <v>115</v>
      </c>
      <c r="I31" s="10">
        <v>5.4432870370370368E-2</v>
      </c>
      <c r="J31" s="10">
        <f t="shared" si="4"/>
        <v>1.1840277777777776E-2</v>
      </c>
      <c r="K31" s="11">
        <f t="shared" si="5"/>
        <v>5.0168544120157022E-3</v>
      </c>
      <c r="L31" s="16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5">
        <v>13</v>
      </c>
      <c r="B32" s="6" t="s">
        <v>272</v>
      </c>
      <c r="C32" s="6" t="s">
        <v>273</v>
      </c>
      <c r="D32" s="7">
        <v>26863</v>
      </c>
      <c r="E32" s="8">
        <f t="shared" si="3"/>
        <v>50</v>
      </c>
      <c r="F32" s="29" t="s">
        <v>106</v>
      </c>
      <c r="G32" s="6" t="s">
        <v>21</v>
      </c>
      <c r="H32" s="5">
        <v>126</v>
      </c>
      <c r="I32" s="10">
        <v>5.4594907407407411E-2</v>
      </c>
      <c r="J32" s="10">
        <f t="shared" si="4"/>
        <v>1.200231481481482E-2</v>
      </c>
      <c r="K32" s="11">
        <f t="shared" si="5"/>
        <v>5.0317887011435405E-3</v>
      </c>
      <c r="L32" s="16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5">
        <v>14</v>
      </c>
      <c r="B33" s="6" t="s">
        <v>215</v>
      </c>
      <c r="C33" s="6" t="s">
        <v>269</v>
      </c>
      <c r="D33" s="7">
        <v>24838</v>
      </c>
      <c r="E33" s="8">
        <f t="shared" si="3"/>
        <v>56</v>
      </c>
      <c r="F33" s="9" t="s">
        <v>25</v>
      </c>
      <c r="G33" s="6" t="s">
        <v>275</v>
      </c>
      <c r="H33" s="5">
        <v>121</v>
      </c>
      <c r="I33" s="10">
        <v>5.7638888888888885E-2</v>
      </c>
      <c r="J33" s="10">
        <f t="shared" si="4"/>
        <v>1.5046296296296294E-2</v>
      </c>
      <c r="K33" s="11">
        <f t="shared" si="5"/>
        <v>5.3123399897593441E-3</v>
      </c>
      <c r="L33" s="16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5">
        <v>15</v>
      </c>
      <c r="B34" s="6" t="s">
        <v>109</v>
      </c>
      <c r="C34" s="6" t="s">
        <v>34</v>
      </c>
      <c r="D34" s="7">
        <v>29508</v>
      </c>
      <c r="E34" s="8">
        <f t="shared" si="3"/>
        <v>43</v>
      </c>
      <c r="F34" s="5" t="s">
        <v>35</v>
      </c>
      <c r="G34" s="6" t="s">
        <v>21</v>
      </c>
      <c r="H34" s="5">
        <v>114</v>
      </c>
      <c r="I34" s="10">
        <v>6.4872685185185186E-2</v>
      </c>
      <c r="J34" s="10">
        <f t="shared" si="4"/>
        <v>2.2280092592592594E-2</v>
      </c>
      <c r="K34" s="11">
        <f t="shared" si="5"/>
        <v>5.9790493258235194E-3</v>
      </c>
      <c r="L34" s="16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5">
        <v>16</v>
      </c>
      <c r="B35" s="6" t="s">
        <v>32</v>
      </c>
      <c r="C35" s="6" t="s">
        <v>28</v>
      </c>
      <c r="D35" s="7">
        <v>28512</v>
      </c>
      <c r="E35" s="8">
        <f t="shared" si="3"/>
        <v>46</v>
      </c>
      <c r="F35" s="29" t="s">
        <v>29</v>
      </c>
      <c r="G35" s="6" t="s">
        <v>170</v>
      </c>
      <c r="H35" s="5">
        <v>127</v>
      </c>
      <c r="I35" s="10">
        <v>6.6423611111111114E-2</v>
      </c>
      <c r="J35" s="10">
        <f t="shared" si="4"/>
        <v>2.3831018518518522E-2</v>
      </c>
      <c r="K35" s="11">
        <f t="shared" si="5"/>
        <v>6.1219918074756786E-3</v>
      </c>
      <c r="L35" s="16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29" t="s">
        <v>152</v>
      </c>
      <c r="B36" s="6" t="s">
        <v>99</v>
      </c>
      <c r="C36" s="6" t="s">
        <v>100</v>
      </c>
      <c r="D36" s="7">
        <v>37297</v>
      </c>
      <c r="E36" s="8">
        <f t="shared" si="3"/>
        <v>22</v>
      </c>
      <c r="F36" s="9" t="s">
        <v>49</v>
      </c>
      <c r="G36" s="6" t="s">
        <v>21</v>
      </c>
      <c r="H36" s="5">
        <v>56</v>
      </c>
      <c r="I36" s="10">
        <v>4.6585648148148147E-2</v>
      </c>
      <c r="J36" s="10"/>
      <c r="K36" s="11"/>
      <c r="L36" s="39" t="s">
        <v>212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29" t="s">
        <v>152</v>
      </c>
      <c r="B37" s="6" t="s">
        <v>262</v>
      </c>
      <c r="C37" s="6" t="s">
        <v>263</v>
      </c>
      <c r="D37" s="7">
        <v>31105</v>
      </c>
      <c r="E37" s="8">
        <f t="shared" si="3"/>
        <v>39</v>
      </c>
      <c r="F37" s="5" t="s">
        <v>17</v>
      </c>
      <c r="G37" s="6" t="s">
        <v>170</v>
      </c>
      <c r="H37" s="5">
        <v>101</v>
      </c>
      <c r="I37" s="10">
        <v>9.2256944444444447E-2</v>
      </c>
      <c r="J37" s="10"/>
      <c r="K37" s="11"/>
      <c r="L37" s="39" t="s">
        <v>252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24"/>
      <c r="B38" s="25" t="s">
        <v>254</v>
      </c>
      <c r="C38" s="25" t="s">
        <v>69</v>
      </c>
      <c r="D38" s="26">
        <v>30465</v>
      </c>
      <c r="E38" s="27">
        <f t="shared" si="3"/>
        <v>40</v>
      </c>
      <c r="F38" s="24" t="s">
        <v>35</v>
      </c>
      <c r="G38" s="25" t="s">
        <v>170</v>
      </c>
      <c r="H38" s="24"/>
      <c r="I38" s="20" t="s">
        <v>47</v>
      </c>
      <c r="J38" s="20"/>
      <c r="K38" s="20"/>
      <c r="L38" s="2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24"/>
      <c r="B39" s="25" t="s">
        <v>185</v>
      </c>
      <c r="C39" s="25" t="s">
        <v>186</v>
      </c>
      <c r="D39" s="26">
        <v>29432</v>
      </c>
      <c r="E39" s="27">
        <f t="shared" si="3"/>
        <v>43</v>
      </c>
      <c r="F39" s="28" t="s">
        <v>35</v>
      </c>
      <c r="G39" s="25" t="s">
        <v>170</v>
      </c>
      <c r="H39" s="24"/>
      <c r="I39" s="20" t="s">
        <v>47</v>
      </c>
      <c r="J39" s="20"/>
      <c r="K39" s="20"/>
      <c r="L39" s="2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24"/>
      <c r="B40" s="25" t="s">
        <v>261</v>
      </c>
      <c r="C40" s="25" t="s">
        <v>64</v>
      </c>
      <c r="D40" s="26">
        <v>30786</v>
      </c>
      <c r="E40" s="27">
        <f t="shared" si="3"/>
        <v>39</v>
      </c>
      <c r="F40" s="28" t="s">
        <v>17</v>
      </c>
      <c r="G40" s="25" t="s">
        <v>170</v>
      </c>
      <c r="H40" s="24"/>
      <c r="I40" s="20" t="s">
        <v>47</v>
      </c>
      <c r="J40" s="20"/>
      <c r="K40" s="20"/>
      <c r="L40" s="2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24"/>
      <c r="B41" s="25" t="s">
        <v>268</v>
      </c>
      <c r="C41" s="25" t="s">
        <v>103</v>
      </c>
      <c r="D41" s="26">
        <v>26585</v>
      </c>
      <c r="E41" s="27">
        <f t="shared" si="3"/>
        <v>51</v>
      </c>
      <c r="F41" s="40" t="s">
        <v>106</v>
      </c>
      <c r="G41" s="25" t="s">
        <v>170</v>
      </c>
      <c r="H41" s="24"/>
      <c r="I41" s="20" t="s">
        <v>47</v>
      </c>
      <c r="J41" s="20"/>
      <c r="K41" s="20"/>
      <c r="L41" s="2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52" t="s">
        <v>36</v>
      </c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6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5">
        <v>1</v>
      </c>
      <c r="B43" s="6" t="s">
        <v>88</v>
      </c>
      <c r="C43" s="6" t="s">
        <v>41</v>
      </c>
      <c r="D43" s="7">
        <v>33047</v>
      </c>
      <c r="E43" s="8">
        <f>DATEDIF(D43,"31.03.2024","y")</f>
        <v>33</v>
      </c>
      <c r="F43" s="9" t="s">
        <v>89</v>
      </c>
      <c r="G43" s="6" t="s">
        <v>21</v>
      </c>
      <c r="H43" s="5">
        <v>112</v>
      </c>
      <c r="I43" s="10">
        <v>5.9432870370370372E-2</v>
      </c>
      <c r="J43" s="10">
        <f>I43-$I$43</f>
        <v>0</v>
      </c>
      <c r="K43" s="11">
        <f>I43/10.5</f>
        <v>5.660273368606702E-3</v>
      </c>
      <c r="L43" s="12" t="s">
        <v>18</v>
      </c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5">
        <v>2</v>
      </c>
      <c r="B44" s="6" t="s">
        <v>90</v>
      </c>
      <c r="C44" s="6" t="s">
        <v>91</v>
      </c>
      <c r="D44" s="7">
        <v>27861</v>
      </c>
      <c r="E44" s="8">
        <f>DATEDIF(D44,"31.03.2024","y")</f>
        <v>47</v>
      </c>
      <c r="F44" s="37" t="s">
        <v>277</v>
      </c>
      <c r="G44" s="6" t="s">
        <v>170</v>
      </c>
      <c r="H44" s="5">
        <v>120</v>
      </c>
      <c r="I44" s="10">
        <v>6.8530092592592587E-2</v>
      </c>
      <c r="J44" s="10">
        <f>I44-$I$43</f>
        <v>9.0972222222222149E-3</v>
      </c>
      <c r="K44" s="11">
        <f t="shared" ref="K44:K47" si="6">I44/10.5</f>
        <v>6.5266754850088178E-3</v>
      </c>
      <c r="L44" s="13" t="s">
        <v>22</v>
      </c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5">
        <v>3</v>
      </c>
      <c r="B45" s="6" t="s">
        <v>127</v>
      </c>
      <c r="C45" s="6" t="s">
        <v>128</v>
      </c>
      <c r="D45" s="7">
        <v>33073</v>
      </c>
      <c r="E45" s="8">
        <f>DATEDIF(D45,"31.03.2024","y")</f>
        <v>33</v>
      </c>
      <c r="F45" s="9" t="s">
        <v>89</v>
      </c>
      <c r="G45" s="6" t="s">
        <v>170</v>
      </c>
      <c r="H45" s="5">
        <v>109</v>
      </c>
      <c r="I45" s="10">
        <v>6.9791666666666669E-2</v>
      </c>
      <c r="J45" s="10">
        <f>I45-$I$43</f>
        <v>1.0358796296296297E-2</v>
      </c>
      <c r="K45" s="11">
        <f t="shared" si="6"/>
        <v>6.6468253968253966E-3</v>
      </c>
      <c r="L45" s="14" t="s">
        <v>26</v>
      </c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5">
        <v>4</v>
      </c>
      <c r="B46" s="6" t="s">
        <v>96</v>
      </c>
      <c r="C46" s="6" t="s">
        <v>97</v>
      </c>
      <c r="D46" s="7">
        <v>27960</v>
      </c>
      <c r="E46" s="8">
        <f>DATEDIF(D46,"31.03.2024","y")</f>
        <v>47</v>
      </c>
      <c r="F46" s="37" t="s">
        <v>277</v>
      </c>
      <c r="G46" s="6" t="s">
        <v>170</v>
      </c>
      <c r="H46" s="5">
        <v>110</v>
      </c>
      <c r="I46" s="10">
        <v>7.1180555555555566E-2</v>
      </c>
      <c r="J46" s="10">
        <f>I46-$I$43</f>
        <v>1.1747685185185194E-2</v>
      </c>
      <c r="K46" s="11">
        <f t="shared" si="6"/>
        <v>6.7791005291005305E-3</v>
      </c>
      <c r="L46" s="16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29" t="s">
        <v>152</v>
      </c>
      <c r="B47" s="6" t="s">
        <v>276</v>
      </c>
      <c r="C47" s="6" t="s">
        <v>202</v>
      </c>
      <c r="D47" s="7">
        <v>32960</v>
      </c>
      <c r="E47" s="8">
        <f>DATEDIF(D47,"31.03.2024","y")</f>
        <v>34</v>
      </c>
      <c r="F47" s="9" t="s">
        <v>89</v>
      </c>
      <c r="G47" s="6" t="s">
        <v>21</v>
      </c>
      <c r="H47" s="5">
        <v>105</v>
      </c>
      <c r="I47" s="10">
        <v>9.2256944444444447E-2</v>
      </c>
      <c r="J47" s="10">
        <f>I47-$I$43</f>
        <v>3.2824074074074075E-2</v>
      </c>
      <c r="K47" s="11">
        <f t="shared" si="6"/>
        <v>8.7863756613756616E-3</v>
      </c>
      <c r="L47" s="39" t="s">
        <v>252</v>
      </c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56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44" t="s">
        <v>416</v>
      </c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6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47" t="s">
        <v>0</v>
      </c>
      <c r="B50" s="50" t="s">
        <v>1</v>
      </c>
      <c r="C50" s="45"/>
      <c r="D50" s="45"/>
      <c r="E50" s="45"/>
      <c r="F50" s="45"/>
      <c r="G50" s="46"/>
      <c r="H50" s="47" t="s">
        <v>2</v>
      </c>
      <c r="I50" s="50" t="s">
        <v>3</v>
      </c>
      <c r="J50" s="45"/>
      <c r="K50" s="51"/>
      <c r="L50" s="47" t="s">
        <v>4</v>
      </c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48"/>
      <c r="B51" s="2" t="s">
        <v>5</v>
      </c>
      <c r="C51" s="3" t="s">
        <v>6</v>
      </c>
      <c r="D51" s="4" t="s">
        <v>7</v>
      </c>
      <c r="E51" s="3" t="s">
        <v>8</v>
      </c>
      <c r="F51" s="3" t="s">
        <v>9</v>
      </c>
      <c r="G51" s="2" t="s">
        <v>10</v>
      </c>
      <c r="H51" s="48"/>
      <c r="I51" s="2" t="s">
        <v>11</v>
      </c>
      <c r="J51" s="2" t="s">
        <v>12</v>
      </c>
      <c r="K51" s="2" t="s">
        <v>13</v>
      </c>
      <c r="L51" s="48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52" t="s">
        <v>14</v>
      </c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6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5">
        <v>1</v>
      </c>
      <c r="B53" s="6" t="s">
        <v>234</v>
      </c>
      <c r="C53" s="6" t="s">
        <v>20</v>
      </c>
      <c r="D53" s="7">
        <v>31944</v>
      </c>
      <c r="E53" s="8">
        <f t="shared" ref="E53:E63" si="7">DATEDIF(D53,"31.03.2024","y")</f>
        <v>36</v>
      </c>
      <c r="F53" s="9" t="s">
        <v>17</v>
      </c>
      <c r="G53" s="6" t="s">
        <v>170</v>
      </c>
      <c r="H53" s="5">
        <v>62</v>
      </c>
      <c r="I53" s="10">
        <v>2.7222222222222228E-2</v>
      </c>
      <c r="J53" s="10">
        <f t="shared" ref="J53:J58" si="8">I53-$I$53</f>
        <v>0</v>
      </c>
      <c r="K53" s="11">
        <f t="shared" ref="K53:K58" si="9">I53/5.05</f>
        <v>5.3905390539053921E-3</v>
      </c>
      <c r="L53" s="12" t="s">
        <v>18</v>
      </c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5">
        <v>2</v>
      </c>
      <c r="B54" s="6" t="s">
        <v>104</v>
      </c>
      <c r="C54" s="6" t="s">
        <v>105</v>
      </c>
      <c r="D54" s="7">
        <v>26288</v>
      </c>
      <c r="E54" s="8">
        <f t="shared" si="7"/>
        <v>52</v>
      </c>
      <c r="F54" s="37" t="s">
        <v>106</v>
      </c>
      <c r="G54" s="6" t="s">
        <v>170</v>
      </c>
      <c r="H54" s="5">
        <v>66</v>
      </c>
      <c r="I54" s="10">
        <v>2.7256944444444445E-2</v>
      </c>
      <c r="J54" s="10">
        <f t="shared" si="8"/>
        <v>3.4722222222217242E-5</v>
      </c>
      <c r="K54" s="11">
        <f t="shared" si="9"/>
        <v>5.3974147414741474E-3</v>
      </c>
      <c r="L54" s="13" t="s">
        <v>22</v>
      </c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5">
        <v>3</v>
      </c>
      <c r="B55" s="6" t="s">
        <v>223</v>
      </c>
      <c r="C55" s="6" t="s">
        <v>224</v>
      </c>
      <c r="D55" s="7">
        <v>29186</v>
      </c>
      <c r="E55" s="8">
        <f t="shared" si="7"/>
        <v>44</v>
      </c>
      <c r="F55" s="37" t="s">
        <v>35</v>
      </c>
      <c r="G55" s="6" t="s">
        <v>170</v>
      </c>
      <c r="H55" s="5">
        <v>54</v>
      </c>
      <c r="I55" s="10">
        <v>2.7280092592592592E-2</v>
      </c>
      <c r="J55" s="10">
        <f t="shared" si="8"/>
        <v>5.7870370370364382E-5</v>
      </c>
      <c r="K55" s="11">
        <f t="shared" si="9"/>
        <v>5.4019985331866518E-3</v>
      </c>
      <c r="L55" s="14" t="s">
        <v>26</v>
      </c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5">
        <v>4</v>
      </c>
      <c r="B56" s="6" t="s">
        <v>279</v>
      </c>
      <c r="C56" s="6" t="s">
        <v>28</v>
      </c>
      <c r="D56" s="7">
        <v>32436</v>
      </c>
      <c r="E56" s="8">
        <f t="shared" si="7"/>
        <v>35</v>
      </c>
      <c r="F56" s="5" t="s">
        <v>17</v>
      </c>
      <c r="G56" s="6" t="s">
        <v>21</v>
      </c>
      <c r="H56" s="5">
        <v>65</v>
      </c>
      <c r="I56" s="10">
        <v>3.0162037037037032E-2</v>
      </c>
      <c r="J56" s="10">
        <f t="shared" si="8"/>
        <v>2.9398148148148048E-3</v>
      </c>
      <c r="K56" s="11">
        <f t="shared" si="9"/>
        <v>5.9726806013934717E-3</v>
      </c>
      <c r="L56" s="16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5">
        <v>5</v>
      </c>
      <c r="B57" s="6" t="s">
        <v>58</v>
      </c>
      <c r="C57" s="6" t="s">
        <v>59</v>
      </c>
      <c r="D57" s="7">
        <v>31397</v>
      </c>
      <c r="E57" s="8">
        <f t="shared" si="7"/>
        <v>38</v>
      </c>
      <c r="F57" s="9" t="s">
        <v>17</v>
      </c>
      <c r="G57" s="6" t="s">
        <v>170</v>
      </c>
      <c r="H57" s="5">
        <v>122</v>
      </c>
      <c r="I57" s="10">
        <v>3.0208333333333334E-2</v>
      </c>
      <c r="J57" s="10">
        <f t="shared" si="8"/>
        <v>2.9861111111111061E-3</v>
      </c>
      <c r="K57" s="11">
        <f t="shared" si="9"/>
        <v>5.9818481848184822E-3</v>
      </c>
      <c r="L57" s="16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5">
        <v>6</v>
      </c>
      <c r="B58" s="6" t="s">
        <v>230</v>
      </c>
      <c r="C58" s="6" t="s">
        <v>57</v>
      </c>
      <c r="D58" s="7">
        <v>23443</v>
      </c>
      <c r="E58" s="8">
        <f t="shared" si="7"/>
        <v>60</v>
      </c>
      <c r="F58" s="29" t="s">
        <v>280</v>
      </c>
      <c r="G58" s="6" t="s">
        <v>21</v>
      </c>
      <c r="H58" s="5">
        <v>61</v>
      </c>
      <c r="I58" s="10">
        <v>3.3900462962962966E-2</v>
      </c>
      <c r="J58" s="10">
        <f t="shared" si="8"/>
        <v>6.6782407407407381E-3</v>
      </c>
      <c r="K58" s="11">
        <f t="shared" si="9"/>
        <v>6.712962962962964E-3</v>
      </c>
      <c r="L58" s="16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29" t="s">
        <v>152</v>
      </c>
      <c r="B59" s="6" t="s">
        <v>260</v>
      </c>
      <c r="C59" s="6" t="s">
        <v>57</v>
      </c>
      <c r="D59" s="7">
        <v>25190</v>
      </c>
      <c r="E59" s="8">
        <f t="shared" si="7"/>
        <v>55</v>
      </c>
      <c r="F59" s="9" t="s">
        <v>25</v>
      </c>
      <c r="G59" s="6" t="s">
        <v>170</v>
      </c>
      <c r="H59" s="5">
        <v>51</v>
      </c>
      <c r="I59" s="10">
        <v>3.6342592592592593E-2</v>
      </c>
      <c r="J59" s="10"/>
      <c r="K59" s="11"/>
      <c r="L59" s="39" t="s">
        <v>281</v>
      </c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29" t="s">
        <v>152</v>
      </c>
      <c r="B60" s="6" t="s">
        <v>203</v>
      </c>
      <c r="C60" s="6" t="s">
        <v>204</v>
      </c>
      <c r="D60" s="7">
        <v>33493</v>
      </c>
      <c r="E60" s="8">
        <f t="shared" si="7"/>
        <v>32</v>
      </c>
      <c r="F60" s="9" t="s">
        <v>49</v>
      </c>
      <c r="G60" s="6" t="s">
        <v>170</v>
      </c>
      <c r="H60" s="5">
        <v>115</v>
      </c>
      <c r="I60" s="10">
        <v>2.8125000000000001E-2</v>
      </c>
      <c r="J60" s="10"/>
      <c r="K60" s="11"/>
      <c r="L60" s="39" t="s">
        <v>212</v>
      </c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24"/>
      <c r="B61" s="25" t="s">
        <v>114</v>
      </c>
      <c r="C61" s="25" t="s">
        <v>115</v>
      </c>
      <c r="D61" s="26">
        <v>30372</v>
      </c>
      <c r="E61" s="27">
        <f t="shared" si="7"/>
        <v>41</v>
      </c>
      <c r="F61" s="24" t="s">
        <v>35</v>
      </c>
      <c r="G61" s="25" t="s">
        <v>170</v>
      </c>
      <c r="H61" s="24"/>
      <c r="I61" s="20" t="s">
        <v>47</v>
      </c>
      <c r="J61" s="20"/>
      <c r="K61" s="20"/>
      <c r="L61" s="2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24"/>
      <c r="B62" s="25" t="s">
        <v>278</v>
      </c>
      <c r="C62" s="25" t="s">
        <v>143</v>
      </c>
      <c r="D62" s="26">
        <v>24194</v>
      </c>
      <c r="E62" s="27">
        <f t="shared" si="7"/>
        <v>58</v>
      </c>
      <c r="F62" s="24" t="s">
        <v>25</v>
      </c>
      <c r="G62" s="25" t="s">
        <v>170</v>
      </c>
      <c r="H62" s="24"/>
      <c r="I62" s="20" t="s">
        <v>47</v>
      </c>
      <c r="J62" s="20"/>
      <c r="K62" s="20"/>
      <c r="L62" s="2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24"/>
      <c r="B63" s="25" t="s">
        <v>234</v>
      </c>
      <c r="C63" s="25" t="s">
        <v>57</v>
      </c>
      <c r="D63" s="26">
        <v>36076</v>
      </c>
      <c r="E63" s="27">
        <f t="shared" si="7"/>
        <v>25</v>
      </c>
      <c r="F63" s="24" t="s">
        <v>49</v>
      </c>
      <c r="G63" s="25" t="s">
        <v>170</v>
      </c>
      <c r="H63" s="24"/>
      <c r="I63" s="20" t="s">
        <v>47</v>
      </c>
      <c r="J63" s="20"/>
      <c r="K63" s="20"/>
      <c r="L63" s="2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52" t="s">
        <v>36</v>
      </c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6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5">
        <v>1</v>
      </c>
      <c r="B65" s="6" t="s">
        <v>285</v>
      </c>
      <c r="C65" s="6" t="s">
        <v>286</v>
      </c>
      <c r="D65" s="7">
        <v>28702</v>
      </c>
      <c r="E65" s="8">
        <f t="shared" ref="E65:E70" si="10">DATEDIF(D65,"31.03.2024","y")</f>
        <v>45</v>
      </c>
      <c r="F65" s="37" t="s">
        <v>39</v>
      </c>
      <c r="G65" s="6" t="s">
        <v>170</v>
      </c>
      <c r="H65" s="5">
        <v>64</v>
      </c>
      <c r="I65" s="10">
        <v>2.9976851851851852E-2</v>
      </c>
      <c r="J65" s="10">
        <f>I65-$I$65</f>
        <v>0</v>
      </c>
      <c r="K65" s="11">
        <f t="shared" ref="K65:K68" si="11">I65/5.05</f>
        <v>5.9360102676934362E-3</v>
      </c>
      <c r="L65" s="12" t="s">
        <v>18</v>
      </c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5">
        <v>2</v>
      </c>
      <c r="B66" s="6" t="s">
        <v>129</v>
      </c>
      <c r="C66" s="6" t="s">
        <v>130</v>
      </c>
      <c r="D66" s="7">
        <v>33093</v>
      </c>
      <c r="E66" s="8">
        <f t="shared" si="10"/>
        <v>33</v>
      </c>
      <c r="F66" s="9" t="s">
        <v>89</v>
      </c>
      <c r="G66" s="6" t="s">
        <v>170</v>
      </c>
      <c r="H66" s="5">
        <v>53</v>
      </c>
      <c r="I66" s="10">
        <v>3.2638888888888891E-2</v>
      </c>
      <c r="J66" s="10">
        <f>I66-$I$65</f>
        <v>2.6620370370370391E-3</v>
      </c>
      <c r="K66" s="11">
        <f t="shared" si="11"/>
        <v>6.4631463146314636E-3</v>
      </c>
      <c r="L66" s="13" t="s">
        <v>22</v>
      </c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5">
        <v>3</v>
      </c>
      <c r="B67" s="6" t="s">
        <v>282</v>
      </c>
      <c r="C67" s="6" t="s">
        <v>283</v>
      </c>
      <c r="D67" s="7">
        <v>32588</v>
      </c>
      <c r="E67" s="8">
        <f t="shared" si="10"/>
        <v>35</v>
      </c>
      <c r="F67" s="9" t="s">
        <v>77</v>
      </c>
      <c r="G67" s="6" t="s">
        <v>21</v>
      </c>
      <c r="H67" s="5">
        <v>59</v>
      </c>
      <c r="I67" s="10">
        <v>3.3935185185185186E-2</v>
      </c>
      <c r="J67" s="10">
        <f>I67-$I$65</f>
        <v>3.9583333333333345E-3</v>
      </c>
      <c r="K67" s="11">
        <f t="shared" si="11"/>
        <v>6.7198386505317202E-3</v>
      </c>
      <c r="L67" s="14" t="s">
        <v>26</v>
      </c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5">
        <v>4</v>
      </c>
      <c r="B68" s="6" t="s">
        <v>284</v>
      </c>
      <c r="C68" s="6" t="s">
        <v>85</v>
      </c>
      <c r="D68" s="7">
        <v>35350</v>
      </c>
      <c r="E68" s="8">
        <f t="shared" si="10"/>
        <v>27</v>
      </c>
      <c r="F68" s="9" t="s">
        <v>89</v>
      </c>
      <c r="G68" s="6" t="s">
        <v>21</v>
      </c>
      <c r="H68" s="5">
        <v>60</v>
      </c>
      <c r="I68" s="10">
        <v>3.5590277777777776E-2</v>
      </c>
      <c r="J68" s="10">
        <f>I68-$I$65</f>
        <v>5.6134259259259245E-3</v>
      </c>
      <c r="K68" s="11">
        <f t="shared" si="11"/>
        <v>7.0475797579757976E-3</v>
      </c>
      <c r="L68" s="16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24"/>
      <c r="B69" s="25" t="s">
        <v>114</v>
      </c>
      <c r="C69" s="25" t="s">
        <v>133</v>
      </c>
      <c r="D69" s="26">
        <v>30593</v>
      </c>
      <c r="E69" s="27">
        <f t="shared" si="10"/>
        <v>40</v>
      </c>
      <c r="F69" s="24" t="s">
        <v>42</v>
      </c>
      <c r="G69" s="25" t="s">
        <v>170</v>
      </c>
      <c r="H69" s="24"/>
      <c r="I69" s="20" t="s">
        <v>47</v>
      </c>
      <c r="J69" s="20"/>
      <c r="K69" s="20"/>
      <c r="L69" s="2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24"/>
      <c r="B70" s="25" t="s">
        <v>361</v>
      </c>
      <c r="C70" s="25" t="s">
        <v>83</v>
      </c>
      <c r="D70" s="26">
        <v>31912</v>
      </c>
      <c r="E70" s="27">
        <f t="shared" si="10"/>
        <v>36</v>
      </c>
      <c r="F70" s="24" t="s">
        <v>77</v>
      </c>
      <c r="G70" s="25" t="s">
        <v>170</v>
      </c>
      <c r="H70" s="24"/>
      <c r="I70" s="20" t="s">
        <v>47</v>
      </c>
      <c r="J70" s="20"/>
      <c r="K70" s="20"/>
      <c r="L70" s="2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56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44" t="s">
        <v>417</v>
      </c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6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47" t="s">
        <v>0</v>
      </c>
      <c r="B73" s="50" t="s">
        <v>1</v>
      </c>
      <c r="C73" s="45"/>
      <c r="D73" s="45"/>
      <c r="E73" s="45"/>
      <c r="F73" s="45"/>
      <c r="G73" s="46"/>
      <c r="H73" s="47" t="s">
        <v>2</v>
      </c>
      <c r="I73" s="50" t="s">
        <v>3</v>
      </c>
      <c r="J73" s="45"/>
      <c r="K73" s="51"/>
      <c r="L73" s="47" t="s">
        <v>4</v>
      </c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48"/>
      <c r="B74" s="2" t="s">
        <v>5</v>
      </c>
      <c r="C74" s="3" t="s">
        <v>6</v>
      </c>
      <c r="D74" s="4" t="s">
        <v>7</v>
      </c>
      <c r="E74" s="3" t="s">
        <v>8</v>
      </c>
      <c r="F74" s="3" t="s">
        <v>9</v>
      </c>
      <c r="G74" s="2" t="s">
        <v>10</v>
      </c>
      <c r="H74" s="48"/>
      <c r="I74" s="2" t="s">
        <v>11</v>
      </c>
      <c r="J74" s="2" t="s">
        <v>12</v>
      </c>
      <c r="K74" s="2" t="s">
        <v>13</v>
      </c>
      <c r="L74" s="48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55" t="s">
        <v>134</v>
      </c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6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5">
        <v>1</v>
      </c>
      <c r="B76" s="6" t="s">
        <v>287</v>
      </c>
      <c r="C76" s="6" t="s">
        <v>288</v>
      </c>
      <c r="D76" s="7">
        <v>42483</v>
      </c>
      <c r="E76" s="8">
        <f>DATEDIF(D76,"31.03.2024","y")</f>
        <v>7</v>
      </c>
      <c r="F76" s="9" t="s">
        <v>141</v>
      </c>
      <c r="G76" s="6" t="s">
        <v>21</v>
      </c>
      <c r="H76" s="5">
        <v>2</v>
      </c>
      <c r="I76" s="10">
        <v>5.6134259259259271E-3</v>
      </c>
      <c r="J76" s="10">
        <f>I76-$I$76</f>
        <v>0</v>
      </c>
      <c r="K76" s="11">
        <f>I76/0.9</f>
        <v>6.2371399176954744E-3</v>
      </c>
      <c r="L76" s="16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55" t="s">
        <v>146</v>
      </c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6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5">
        <v>1</v>
      </c>
      <c r="B78" s="6" t="s">
        <v>150</v>
      </c>
      <c r="C78" s="6" t="s">
        <v>151</v>
      </c>
      <c r="D78" s="7">
        <v>41889</v>
      </c>
      <c r="E78" s="8">
        <f>DATEDIF(D78,"31.03.2024","y")</f>
        <v>9</v>
      </c>
      <c r="F78" s="9" t="s">
        <v>148</v>
      </c>
      <c r="G78" s="6" t="s">
        <v>170</v>
      </c>
      <c r="H78" s="5">
        <v>4</v>
      </c>
      <c r="I78" s="10">
        <v>4.2824074074074075E-3</v>
      </c>
      <c r="J78" s="10">
        <f>I78-$I$78</f>
        <v>0</v>
      </c>
      <c r="K78" s="11">
        <f>I78/0.9</f>
        <v>4.7582304526748971E-3</v>
      </c>
      <c r="L78" s="16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5">
        <v>2</v>
      </c>
      <c r="B79" s="6" t="s">
        <v>88</v>
      </c>
      <c r="C79" s="6" t="s">
        <v>149</v>
      </c>
      <c r="D79" s="7">
        <v>42510</v>
      </c>
      <c r="E79" s="8">
        <f>DATEDIF(D79,"31.03.2024","y")</f>
        <v>7</v>
      </c>
      <c r="F79" s="37" t="s">
        <v>148</v>
      </c>
      <c r="G79" s="6" t="s">
        <v>21</v>
      </c>
      <c r="H79" s="5">
        <v>1</v>
      </c>
      <c r="I79" s="10">
        <v>4.6527777777777774E-3</v>
      </c>
      <c r="J79" s="10">
        <f>I79-$I$78</f>
        <v>3.7037037037036986E-4</v>
      </c>
      <c r="K79" s="11">
        <f t="shared" ref="K79:K80" si="12">I79/0.9</f>
        <v>5.1697530864197525E-3</v>
      </c>
      <c r="L79" s="16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5">
        <v>3</v>
      </c>
      <c r="B80" s="6" t="s">
        <v>284</v>
      </c>
      <c r="C80" s="6" t="s">
        <v>289</v>
      </c>
      <c r="D80" s="7">
        <v>42697</v>
      </c>
      <c r="E80" s="8">
        <f>DATEDIF(D80,"31.03.2024","y")</f>
        <v>7</v>
      </c>
      <c r="F80" s="9" t="s">
        <v>148</v>
      </c>
      <c r="G80" s="6" t="s">
        <v>21</v>
      </c>
      <c r="H80" s="5">
        <v>3</v>
      </c>
      <c r="I80" s="10">
        <v>7.2916666666666659E-3</v>
      </c>
      <c r="J80" s="10">
        <f>I80-$I$78</f>
        <v>3.0092592592592584E-3</v>
      </c>
      <c r="K80" s="11">
        <f t="shared" si="12"/>
        <v>8.1018518518518514E-3</v>
      </c>
      <c r="L80" s="16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22"/>
      <c r="B81" s="1"/>
      <c r="C81" s="1"/>
      <c r="D81" s="23"/>
      <c r="E81" s="1"/>
      <c r="F81" s="1"/>
      <c r="G81" s="1"/>
      <c r="H81" s="22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22"/>
      <c r="B82" s="1"/>
      <c r="C82" s="1"/>
      <c r="D82" s="23"/>
      <c r="E82" s="1"/>
      <c r="F82" s="1"/>
      <c r="G82" s="1"/>
      <c r="H82" s="22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22"/>
      <c r="B83" s="1"/>
      <c r="C83" s="1"/>
      <c r="D83" s="23"/>
      <c r="E83" s="1"/>
      <c r="F83" s="1"/>
      <c r="G83" s="1"/>
      <c r="H83" s="22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22"/>
      <c r="B84" s="1"/>
      <c r="C84" s="1"/>
      <c r="D84" s="23"/>
      <c r="E84" s="1"/>
      <c r="F84" s="1"/>
      <c r="G84" s="1"/>
      <c r="H84" s="22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22"/>
      <c r="B85" s="1"/>
      <c r="C85" s="1"/>
      <c r="D85" s="23"/>
      <c r="E85" s="1"/>
      <c r="F85" s="1"/>
      <c r="G85" s="1"/>
      <c r="H85" s="22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22"/>
      <c r="B86" s="1"/>
      <c r="C86" s="1"/>
      <c r="D86" s="23"/>
      <c r="E86" s="1"/>
      <c r="F86" s="1"/>
      <c r="G86" s="1"/>
      <c r="H86" s="22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22"/>
      <c r="B87" s="1"/>
      <c r="C87" s="1"/>
      <c r="D87" s="23"/>
      <c r="E87" s="1"/>
      <c r="F87" s="1"/>
      <c r="G87" s="1"/>
      <c r="H87" s="22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22"/>
      <c r="B88" s="1"/>
      <c r="C88" s="1"/>
      <c r="D88" s="23"/>
      <c r="E88" s="1"/>
      <c r="F88" s="1"/>
      <c r="G88" s="1"/>
      <c r="H88" s="22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22"/>
      <c r="B89" s="1"/>
      <c r="C89" s="1"/>
      <c r="D89" s="23"/>
      <c r="E89" s="1"/>
      <c r="F89" s="1"/>
      <c r="G89" s="1"/>
      <c r="H89" s="22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22"/>
      <c r="B90" s="1"/>
      <c r="C90" s="1"/>
      <c r="D90" s="23"/>
      <c r="E90" s="1"/>
      <c r="F90" s="1"/>
      <c r="G90" s="1"/>
      <c r="H90" s="22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22"/>
      <c r="B91" s="1"/>
      <c r="C91" s="1"/>
      <c r="D91" s="23"/>
      <c r="E91" s="1"/>
      <c r="F91" s="1"/>
      <c r="G91" s="1"/>
      <c r="H91" s="22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22"/>
      <c r="B92" s="1"/>
      <c r="C92" s="1"/>
      <c r="D92" s="23"/>
      <c r="E92" s="1"/>
      <c r="F92" s="1"/>
      <c r="G92" s="1"/>
      <c r="H92" s="22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22"/>
      <c r="B93" s="1"/>
      <c r="C93" s="1"/>
      <c r="D93" s="23"/>
      <c r="E93" s="1"/>
      <c r="F93" s="1"/>
      <c r="G93" s="1"/>
      <c r="H93" s="22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22"/>
      <c r="B94" s="1"/>
      <c r="C94" s="1"/>
      <c r="D94" s="23"/>
      <c r="E94" s="1"/>
      <c r="F94" s="1"/>
      <c r="G94" s="1"/>
      <c r="H94" s="22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22"/>
      <c r="B95" s="1"/>
      <c r="C95" s="1"/>
      <c r="D95" s="23"/>
      <c r="E95" s="1"/>
      <c r="F95" s="1"/>
      <c r="G95" s="1"/>
      <c r="H95" s="22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22"/>
      <c r="B96" s="1"/>
      <c r="C96" s="1"/>
      <c r="D96" s="23"/>
      <c r="E96" s="1"/>
      <c r="F96" s="1"/>
      <c r="G96" s="1"/>
      <c r="H96" s="22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22"/>
      <c r="B97" s="1"/>
      <c r="C97" s="1"/>
      <c r="D97" s="23"/>
      <c r="E97" s="1"/>
      <c r="F97" s="1"/>
      <c r="G97" s="1"/>
      <c r="H97" s="22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22"/>
      <c r="B98" s="1"/>
      <c r="C98" s="1"/>
      <c r="D98" s="23"/>
      <c r="E98" s="1"/>
      <c r="F98" s="1"/>
      <c r="G98" s="1"/>
      <c r="H98" s="22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22"/>
      <c r="B99" s="1"/>
      <c r="C99" s="1"/>
      <c r="D99" s="23"/>
      <c r="E99" s="1"/>
      <c r="F99" s="1"/>
      <c r="G99" s="1"/>
      <c r="H99" s="22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22"/>
      <c r="B100" s="1"/>
      <c r="C100" s="1"/>
      <c r="D100" s="23"/>
      <c r="E100" s="1"/>
      <c r="F100" s="1"/>
      <c r="G100" s="1"/>
      <c r="H100" s="22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22"/>
      <c r="B101" s="1"/>
      <c r="C101" s="1"/>
      <c r="D101" s="23"/>
      <c r="E101" s="1"/>
      <c r="F101" s="1"/>
      <c r="G101" s="1"/>
      <c r="H101" s="22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22"/>
      <c r="B102" s="1"/>
      <c r="C102" s="1"/>
      <c r="D102" s="23"/>
      <c r="E102" s="1"/>
      <c r="F102" s="1"/>
      <c r="G102" s="1"/>
      <c r="H102" s="22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22"/>
      <c r="B103" s="1"/>
      <c r="C103" s="1"/>
      <c r="D103" s="23"/>
      <c r="E103" s="1"/>
      <c r="F103" s="1"/>
      <c r="G103" s="1"/>
      <c r="H103" s="22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22"/>
      <c r="B104" s="1"/>
      <c r="C104" s="1"/>
      <c r="D104" s="23"/>
      <c r="E104" s="1"/>
      <c r="F104" s="1"/>
      <c r="G104" s="1"/>
      <c r="H104" s="22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22"/>
      <c r="B105" s="1"/>
      <c r="C105" s="1"/>
      <c r="D105" s="23"/>
      <c r="E105" s="1"/>
      <c r="F105" s="1"/>
      <c r="G105" s="1"/>
      <c r="H105" s="22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22"/>
      <c r="B106" s="1"/>
      <c r="C106" s="1"/>
      <c r="D106" s="23"/>
      <c r="E106" s="1"/>
      <c r="F106" s="1"/>
      <c r="G106" s="1"/>
      <c r="H106" s="22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22"/>
      <c r="B107" s="1"/>
      <c r="C107" s="1"/>
      <c r="D107" s="23"/>
      <c r="E107" s="1"/>
      <c r="F107" s="1"/>
      <c r="G107" s="1"/>
      <c r="H107" s="22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22"/>
      <c r="B108" s="1"/>
      <c r="C108" s="1"/>
      <c r="D108" s="23"/>
      <c r="E108" s="1"/>
      <c r="F108" s="1"/>
      <c r="G108" s="1"/>
      <c r="H108" s="22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22"/>
      <c r="B109" s="1"/>
      <c r="C109" s="1"/>
      <c r="D109" s="23"/>
      <c r="E109" s="1"/>
      <c r="F109" s="1"/>
      <c r="G109" s="1"/>
      <c r="H109" s="22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22"/>
      <c r="B110" s="1"/>
      <c r="C110" s="1"/>
      <c r="D110" s="23"/>
      <c r="E110" s="1"/>
      <c r="F110" s="1"/>
      <c r="G110" s="1"/>
      <c r="H110" s="22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22"/>
      <c r="B111" s="1"/>
      <c r="C111" s="1"/>
      <c r="D111" s="23"/>
      <c r="E111" s="1"/>
      <c r="F111" s="1"/>
      <c r="G111" s="1"/>
      <c r="H111" s="22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22"/>
      <c r="B112" s="1"/>
      <c r="C112" s="1"/>
      <c r="D112" s="23"/>
      <c r="E112" s="1"/>
      <c r="F112" s="1"/>
      <c r="G112" s="1"/>
      <c r="H112" s="22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22"/>
      <c r="B113" s="1"/>
      <c r="C113" s="1"/>
      <c r="D113" s="23"/>
      <c r="E113" s="1"/>
      <c r="F113" s="1"/>
      <c r="G113" s="1"/>
      <c r="H113" s="22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22"/>
      <c r="B114" s="1"/>
      <c r="C114" s="1"/>
      <c r="D114" s="23"/>
      <c r="E114" s="1"/>
      <c r="F114" s="1"/>
      <c r="G114" s="1"/>
      <c r="H114" s="22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22"/>
      <c r="B115" s="1"/>
      <c r="C115" s="1"/>
      <c r="D115" s="23"/>
      <c r="E115" s="1"/>
      <c r="F115" s="1"/>
      <c r="G115" s="1"/>
      <c r="H115" s="22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22"/>
      <c r="B116" s="1"/>
      <c r="C116" s="1"/>
      <c r="D116" s="23"/>
      <c r="E116" s="1"/>
      <c r="F116" s="1"/>
      <c r="G116" s="1"/>
      <c r="H116" s="22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22"/>
      <c r="B117" s="1"/>
      <c r="C117" s="1"/>
      <c r="D117" s="23"/>
      <c r="E117" s="1"/>
      <c r="F117" s="1"/>
      <c r="G117" s="1"/>
      <c r="H117" s="22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22"/>
      <c r="B118" s="1"/>
      <c r="C118" s="1"/>
      <c r="D118" s="23"/>
      <c r="E118" s="1"/>
      <c r="F118" s="1"/>
      <c r="G118" s="1"/>
      <c r="H118" s="22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22"/>
      <c r="B119" s="1"/>
      <c r="C119" s="1"/>
      <c r="D119" s="23"/>
      <c r="E119" s="1"/>
      <c r="F119" s="1"/>
      <c r="G119" s="1"/>
      <c r="H119" s="22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22"/>
      <c r="B120" s="1"/>
      <c r="C120" s="1"/>
      <c r="D120" s="23"/>
      <c r="E120" s="1"/>
      <c r="F120" s="1"/>
      <c r="G120" s="1"/>
      <c r="H120" s="22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22"/>
      <c r="B121" s="1"/>
      <c r="C121" s="1"/>
      <c r="D121" s="23"/>
      <c r="E121" s="1"/>
      <c r="F121" s="1"/>
      <c r="G121" s="1"/>
      <c r="H121" s="22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22"/>
      <c r="B122" s="1"/>
      <c r="C122" s="1"/>
      <c r="D122" s="23"/>
      <c r="E122" s="1"/>
      <c r="F122" s="1"/>
      <c r="G122" s="1"/>
      <c r="H122" s="22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22"/>
      <c r="B123" s="1"/>
      <c r="C123" s="1"/>
      <c r="D123" s="23"/>
      <c r="E123" s="1"/>
      <c r="F123" s="1"/>
      <c r="G123" s="1"/>
      <c r="H123" s="22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22"/>
      <c r="B124" s="1"/>
      <c r="C124" s="1"/>
      <c r="D124" s="23"/>
      <c r="E124" s="1"/>
      <c r="F124" s="1"/>
      <c r="G124" s="1"/>
      <c r="H124" s="22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22"/>
      <c r="B125" s="1"/>
      <c r="C125" s="1"/>
      <c r="D125" s="23"/>
      <c r="E125" s="1"/>
      <c r="F125" s="1"/>
      <c r="G125" s="1"/>
      <c r="H125" s="22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22"/>
      <c r="B126" s="1"/>
      <c r="C126" s="1"/>
      <c r="D126" s="23"/>
      <c r="E126" s="1"/>
      <c r="F126" s="1"/>
      <c r="G126" s="1"/>
      <c r="H126" s="22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22"/>
      <c r="B127" s="1"/>
      <c r="C127" s="1"/>
      <c r="D127" s="23"/>
      <c r="E127" s="1"/>
      <c r="F127" s="1"/>
      <c r="G127" s="1"/>
      <c r="H127" s="22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22"/>
      <c r="B128" s="1"/>
      <c r="C128" s="1"/>
      <c r="D128" s="23"/>
      <c r="E128" s="1"/>
      <c r="F128" s="1"/>
      <c r="G128" s="1"/>
      <c r="H128" s="22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22"/>
      <c r="B129" s="1"/>
      <c r="C129" s="1"/>
      <c r="D129" s="23"/>
      <c r="E129" s="1"/>
      <c r="F129" s="1"/>
      <c r="G129" s="1"/>
      <c r="H129" s="22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22"/>
      <c r="B130" s="1"/>
      <c r="C130" s="1"/>
      <c r="D130" s="23"/>
      <c r="E130" s="1"/>
      <c r="F130" s="1"/>
      <c r="G130" s="1"/>
      <c r="H130" s="22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22"/>
      <c r="B131" s="1"/>
      <c r="C131" s="1"/>
      <c r="D131" s="23"/>
      <c r="E131" s="1"/>
      <c r="F131" s="1"/>
      <c r="G131" s="1"/>
      <c r="H131" s="22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22"/>
      <c r="B132" s="1"/>
      <c r="C132" s="1"/>
      <c r="D132" s="23"/>
      <c r="E132" s="1"/>
      <c r="F132" s="1"/>
      <c r="G132" s="1"/>
      <c r="H132" s="22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22"/>
      <c r="B133" s="1"/>
      <c r="C133" s="1"/>
      <c r="D133" s="23"/>
      <c r="E133" s="1"/>
      <c r="F133" s="1"/>
      <c r="G133" s="1"/>
      <c r="H133" s="22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22"/>
      <c r="B134" s="1"/>
      <c r="C134" s="1"/>
      <c r="D134" s="23"/>
      <c r="E134" s="1"/>
      <c r="F134" s="1"/>
      <c r="G134" s="1"/>
      <c r="H134" s="22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22"/>
      <c r="B135" s="1"/>
      <c r="C135" s="1"/>
      <c r="D135" s="23"/>
      <c r="E135" s="1"/>
      <c r="F135" s="1"/>
      <c r="G135" s="1"/>
      <c r="H135" s="22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22"/>
      <c r="B136" s="1"/>
      <c r="C136" s="1"/>
      <c r="D136" s="23"/>
      <c r="E136" s="1"/>
      <c r="F136" s="1"/>
      <c r="G136" s="1"/>
      <c r="H136" s="22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22"/>
      <c r="B137" s="1"/>
      <c r="C137" s="1"/>
      <c r="D137" s="23"/>
      <c r="E137" s="1"/>
      <c r="F137" s="1"/>
      <c r="G137" s="1"/>
      <c r="H137" s="22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22"/>
      <c r="B138" s="1"/>
      <c r="C138" s="1"/>
      <c r="D138" s="23"/>
      <c r="E138" s="1"/>
      <c r="F138" s="1"/>
      <c r="G138" s="1"/>
      <c r="H138" s="22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22"/>
      <c r="B139" s="1"/>
      <c r="C139" s="1"/>
      <c r="D139" s="23"/>
      <c r="E139" s="1"/>
      <c r="F139" s="1"/>
      <c r="G139" s="1"/>
      <c r="H139" s="22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22"/>
      <c r="B140" s="1"/>
      <c r="C140" s="1"/>
      <c r="D140" s="23"/>
      <c r="E140" s="1"/>
      <c r="F140" s="1"/>
      <c r="G140" s="1"/>
      <c r="H140" s="22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22"/>
      <c r="B141" s="1"/>
      <c r="C141" s="1"/>
      <c r="D141" s="23"/>
      <c r="E141" s="1"/>
      <c r="F141" s="1"/>
      <c r="G141" s="1"/>
      <c r="H141" s="22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22"/>
      <c r="B142" s="1"/>
      <c r="C142" s="1"/>
      <c r="D142" s="23"/>
      <c r="E142" s="1"/>
      <c r="F142" s="1"/>
      <c r="G142" s="1"/>
      <c r="H142" s="22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22"/>
      <c r="B143" s="1"/>
      <c r="C143" s="1"/>
      <c r="D143" s="23"/>
      <c r="E143" s="1"/>
      <c r="F143" s="1"/>
      <c r="G143" s="1"/>
      <c r="H143" s="22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22"/>
      <c r="B144" s="1"/>
      <c r="C144" s="1"/>
      <c r="D144" s="23"/>
      <c r="E144" s="1"/>
      <c r="F144" s="1"/>
      <c r="G144" s="1"/>
      <c r="H144" s="22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22"/>
      <c r="B145" s="1"/>
      <c r="C145" s="1"/>
      <c r="D145" s="23"/>
      <c r="E145" s="1"/>
      <c r="F145" s="1"/>
      <c r="G145" s="1"/>
      <c r="H145" s="22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22"/>
      <c r="B146" s="1"/>
      <c r="C146" s="1"/>
      <c r="D146" s="23"/>
      <c r="E146" s="1"/>
      <c r="F146" s="1"/>
      <c r="G146" s="1"/>
      <c r="H146" s="22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22"/>
      <c r="B147" s="1"/>
      <c r="C147" s="1"/>
      <c r="D147" s="23"/>
      <c r="E147" s="1"/>
      <c r="F147" s="1"/>
      <c r="G147" s="1"/>
      <c r="H147" s="22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22"/>
      <c r="B148" s="1"/>
      <c r="C148" s="1"/>
      <c r="D148" s="23"/>
      <c r="E148" s="1"/>
      <c r="F148" s="1"/>
      <c r="G148" s="1"/>
      <c r="H148" s="22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22"/>
      <c r="B149" s="1"/>
      <c r="C149" s="1"/>
      <c r="D149" s="23"/>
      <c r="E149" s="1"/>
      <c r="F149" s="1"/>
      <c r="G149" s="1"/>
      <c r="H149" s="22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22"/>
      <c r="B150" s="1"/>
      <c r="C150" s="1"/>
      <c r="D150" s="23"/>
      <c r="E150" s="1"/>
      <c r="F150" s="1"/>
      <c r="G150" s="1"/>
      <c r="H150" s="22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22"/>
      <c r="B151" s="1"/>
      <c r="C151" s="1"/>
      <c r="D151" s="23"/>
      <c r="E151" s="1"/>
      <c r="F151" s="1"/>
      <c r="G151" s="1"/>
      <c r="H151" s="22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22"/>
      <c r="B152" s="1"/>
      <c r="C152" s="1"/>
      <c r="D152" s="23"/>
      <c r="E152" s="1"/>
      <c r="F152" s="1"/>
      <c r="G152" s="1"/>
      <c r="H152" s="22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22"/>
      <c r="B153" s="1"/>
      <c r="C153" s="1"/>
      <c r="D153" s="23"/>
      <c r="E153" s="1"/>
      <c r="F153" s="1"/>
      <c r="G153" s="1"/>
      <c r="H153" s="22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22"/>
      <c r="B154" s="1"/>
      <c r="C154" s="1"/>
      <c r="D154" s="23"/>
      <c r="E154" s="1"/>
      <c r="F154" s="1"/>
      <c r="G154" s="1"/>
      <c r="H154" s="22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22"/>
      <c r="B155" s="1"/>
      <c r="C155" s="1"/>
      <c r="D155" s="23"/>
      <c r="E155" s="1"/>
      <c r="F155" s="1"/>
      <c r="G155" s="1"/>
      <c r="H155" s="22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22"/>
      <c r="B156" s="1"/>
      <c r="C156" s="1"/>
      <c r="D156" s="23"/>
      <c r="E156" s="1"/>
      <c r="F156" s="1"/>
      <c r="G156" s="1"/>
      <c r="H156" s="22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22"/>
      <c r="B157" s="1"/>
      <c r="C157" s="1"/>
      <c r="D157" s="23"/>
      <c r="E157" s="1"/>
      <c r="F157" s="1"/>
      <c r="G157" s="1"/>
      <c r="H157" s="22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22"/>
      <c r="B158" s="1"/>
      <c r="C158" s="1"/>
      <c r="D158" s="23"/>
      <c r="E158" s="1"/>
      <c r="F158" s="1"/>
      <c r="G158" s="1"/>
      <c r="H158" s="22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22"/>
      <c r="B159" s="1"/>
      <c r="C159" s="1"/>
      <c r="D159" s="23"/>
      <c r="E159" s="1"/>
      <c r="F159" s="1"/>
      <c r="G159" s="1"/>
      <c r="H159" s="22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22"/>
      <c r="B160" s="1"/>
      <c r="C160" s="1"/>
      <c r="D160" s="23"/>
      <c r="E160" s="1"/>
      <c r="F160" s="1"/>
      <c r="G160" s="1"/>
      <c r="H160" s="22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22"/>
      <c r="B161" s="1"/>
      <c r="C161" s="1"/>
      <c r="D161" s="23"/>
      <c r="E161" s="1"/>
      <c r="F161" s="1"/>
      <c r="G161" s="1"/>
      <c r="H161" s="22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22"/>
      <c r="B162" s="1"/>
      <c r="C162" s="1"/>
      <c r="D162" s="23"/>
      <c r="E162" s="1"/>
      <c r="F162" s="1"/>
      <c r="G162" s="1"/>
      <c r="H162" s="22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22"/>
      <c r="B163" s="1"/>
      <c r="C163" s="1"/>
      <c r="D163" s="23"/>
      <c r="E163" s="1"/>
      <c r="F163" s="1"/>
      <c r="G163" s="1"/>
      <c r="H163" s="22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22"/>
      <c r="B164" s="1"/>
      <c r="C164" s="1"/>
      <c r="D164" s="23"/>
      <c r="E164" s="1"/>
      <c r="F164" s="1"/>
      <c r="G164" s="1"/>
      <c r="H164" s="22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22"/>
      <c r="B165" s="1"/>
      <c r="C165" s="1"/>
      <c r="D165" s="23"/>
      <c r="E165" s="1"/>
      <c r="F165" s="1"/>
      <c r="G165" s="1"/>
      <c r="H165" s="22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22"/>
      <c r="B166" s="1"/>
      <c r="C166" s="1"/>
      <c r="D166" s="23"/>
      <c r="E166" s="1"/>
      <c r="F166" s="1"/>
      <c r="G166" s="1"/>
      <c r="H166" s="22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22"/>
      <c r="B167" s="1"/>
      <c r="C167" s="1"/>
      <c r="D167" s="23"/>
      <c r="E167" s="1"/>
      <c r="F167" s="1"/>
      <c r="G167" s="1"/>
      <c r="H167" s="22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22"/>
      <c r="B168" s="1"/>
      <c r="C168" s="1"/>
      <c r="D168" s="23"/>
      <c r="E168" s="1"/>
      <c r="F168" s="1"/>
      <c r="G168" s="1"/>
      <c r="H168" s="22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22"/>
      <c r="B169" s="1"/>
      <c r="C169" s="1"/>
      <c r="D169" s="23"/>
      <c r="E169" s="1"/>
      <c r="F169" s="1"/>
      <c r="G169" s="1"/>
      <c r="H169" s="22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22"/>
      <c r="B170" s="1"/>
      <c r="C170" s="1"/>
      <c r="D170" s="23"/>
      <c r="E170" s="1"/>
      <c r="F170" s="1"/>
      <c r="G170" s="1"/>
      <c r="H170" s="22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22"/>
      <c r="B171" s="1"/>
      <c r="C171" s="1"/>
      <c r="D171" s="23"/>
      <c r="E171" s="1"/>
      <c r="F171" s="1"/>
      <c r="G171" s="1"/>
      <c r="H171" s="22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22"/>
      <c r="B172" s="1"/>
      <c r="C172" s="1"/>
      <c r="D172" s="23"/>
      <c r="E172" s="1"/>
      <c r="F172" s="1"/>
      <c r="G172" s="1"/>
      <c r="H172" s="22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22"/>
      <c r="B173" s="1"/>
      <c r="C173" s="1"/>
      <c r="D173" s="23"/>
      <c r="E173" s="1"/>
      <c r="F173" s="1"/>
      <c r="G173" s="1"/>
      <c r="H173" s="22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22"/>
      <c r="B174" s="1"/>
      <c r="C174" s="1"/>
      <c r="D174" s="23"/>
      <c r="E174" s="1"/>
      <c r="F174" s="1"/>
      <c r="G174" s="1"/>
      <c r="H174" s="22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22"/>
      <c r="B175" s="1"/>
      <c r="C175" s="1"/>
      <c r="D175" s="23"/>
      <c r="E175" s="1"/>
      <c r="F175" s="1"/>
      <c r="G175" s="1"/>
      <c r="H175" s="22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22"/>
      <c r="B176" s="1"/>
      <c r="C176" s="1"/>
      <c r="D176" s="23"/>
      <c r="E176" s="1"/>
      <c r="F176" s="1"/>
      <c r="G176" s="1"/>
      <c r="H176" s="22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22"/>
      <c r="B177" s="1"/>
      <c r="C177" s="1"/>
      <c r="D177" s="23"/>
      <c r="E177" s="1"/>
      <c r="F177" s="1"/>
      <c r="G177" s="1"/>
      <c r="H177" s="22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22"/>
      <c r="B178" s="1"/>
      <c r="C178" s="1"/>
      <c r="D178" s="23"/>
      <c r="E178" s="1"/>
      <c r="F178" s="1"/>
      <c r="G178" s="1"/>
      <c r="H178" s="22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22"/>
      <c r="B179" s="1"/>
      <c r="C179" s="1"/>
      <c r="D179" s="23"/>
      <c r="E179" s="1"/>
      <c r="F179" s="1"/>
      <c r="G179" s="1"/>
      <c r="H179" s="22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22"/>
      <c r="B180" s="1"/>
      <c r="C180" s="1"/>
      <c r="D180" s="23"/>
      <c r="E180" s="1"/>
      <c r="F180" s="1"/>
      <c r="G180" s="1"/>
      <c r="H180" s="22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22"/>
      <c r="B181" s="1"/>
      <c r="C181" s="1"/>
      <c r="D181" s="23"/>
      <c r="E181" s="1"/>
      <c r="F181" s="1"/>
      <c r="G181" s="1"/>
      <c r="H181" s="22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22"/>
      <c r="B182" s="1"/>
      <c r="C182" s="1"/>
      <c r="D182" s="23"/>
      <c r="E182" s="1"/>
      <c r="F182" s="1"/>
      <c r="G182" s="1"/>
      <c r="H182" s="22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22"/>
      <c r="B183" s="1"/>
      <c r="C183" s="1"/>
      <c r="D183" s="23"/>
      <c r="E183" s="1"/>
      <c r="F183" s="1"/>
      <c r="G183" s="1"/>
      <c r="H183" s="22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22"/>
      <c r="B184" s="1"/>
      <c r="C184" s="1"/>
      <c r="D184" s="23"/>
      <c r="E184" s="1"/>
      <c r="F184" s="1"/>
      <c r="G184" s="1"/>
      <c r="H184" s="22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22"/>
      <c r="B185" s="1"/>
      <c r="C185" s="1"/>
      <c r="D185" s="23"/>
      <c r="E185" s="1"/>
      <c r="F185" s="1"/>
      <c r="G185" s="1"/>
      <c r="H185" s="22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22"/>
      <c r="B186" s="1"/>
      <c r="C186" s="1"/>
      <c r="D186" s="23"/>
      <c r="E186" s="1"/>
      <c r="F186" s="1"/>
      <c r="G186" s="1"/>
      <c r="H186" s="22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22"/>
      <c r="B187" s="1"/>
      <c r="C187" s="1"/>
      <c r="D187" s="23"/>
      <c r="E187" s="1"/>
      <c r="F187" s="1"/>
      <c r="G187" s="1"/>
      <c r="H187" s="22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22"/>
      <c r="B188" s="1"/>
      <c r="C188" s="1"/>
      <c r="D188" s="23"/>
      <c r="E188" s="1"/>
      <c r="F188" s="1"/>
      <c r="G188" s="1"/>
      <c r="H188" s="22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22"/>
      <c r="B189" s="1"/>
      <c r="C189" s="1"/>
      <c r="D189" s="23"/>
      <c r="E189" s="1"/>
      <c r="F189" s="1"/>
      <c r="G189" s="1"/>
      <c r="H189" s="22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22"/>
      <c r="B190" s="1"/>
      <c r="C190" s="1"/>
      <c r="D190" s="23"/>
      <c r="E190" s="1"/>
      <c r="F190" s="1"/>
      <c r="G190" s="1"/>
      <c r="H190" s="22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22"/>
      <c r="B191" s="1"/>
      <c r="C191" s="1"/>
      <c r="D191" s="23"/>
      <c r="E191" s="1"/>
      <c r="F191" s="1"/>
      <c r="G191" s="1"/>
      <c r="H191" s="22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22"/>
      <c r="B192" s="1"/>
      <c r="C192" s="1"/>
      <c r="D192" s="23"/>
      <c r="E192" s="1"/>
      <c r="F192" s="1"/>
      <c r="G192" s="1"/>
      <c r="H192" s="22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22"/>
      <c r="B193" s="1"/>
      <c r="C193" s="1"/>
      <c r="D193" s="23"/>
      <c r="E193" s="1"/>
      <c r="F193" s="1"/>
      <c r="G193" s="1"/>
      <c r="H193" s="22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22"/>
      <c r="B194" s="1"/>
      <c r="C194" s="1"/>
      <c r="D194" s="23"/>
      <c r="E194" s="1"/>
      <c r="F194" s="1"/>
      <c r="G194" s="1"/>
      <c r="H194" s="22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22"/>
      <c r="B195" s="1"/>
      <c r="C195" s="1"/>
      <c r="D195" s="23"/>
      <c r="E195" s="1"/>
      <c r="F195" s="1"/>
      <c r="G195" s="1"/>
      <c r="H195" s="22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22"/>
      <c r="B196" s="1"/>
      <c r="C196" s="1"/>
      <c r="D196" s="23"/>
      <c r="E196" s="1"/>
      <c r="F196" s="1"/>
      <c r="G196" s="1"/>
      <c r="H196" s="22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22"/>
      <c r="B197" s="1"/>
      <c r="C197" s="1"/>
      <c r="D197" s="23"/>
      <c r="E197" s="1"/>
      <c r="F197" s="1"/>
      <c r="G197" s="1"/>
      <c r="H197" s="22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22"/>
      <c r="B198" s="1"/>
      <c r="C198" s="1"/>
      <c r="D198" s="23"/>
      <c r="E198" s="1"/>
      <c r="F198" s="1"/>
      <c r="G198" s="1"/>
      <c r="H198" s="22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22"/>
      <c r="B199" s="1"/>
      <c r="C199" s="1"/>
      <c r="D199" s="23"/>
      <c r="E199" s="1"/>
      <c r="F199" s="1"/>
      <c r="G199" s="1"/>
      <c r="H199" s="22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22"/>
      <c r="B200" s="1"/>
      <c r="C200" s="1"/>
      <c r="D200" s="23"/>
      <c r="E200" s="1"/>
      <c r="F200" s="1"/>
      <c r="G200" s="1"/>
      <c r="H200" s="22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22"/>
      <c r="B201" s="1"/>
      <c r="C201" s="1"/>
      <c r="D201" s="23"/>
      <c r="E201" s="1"/>
      <c r="F201" s="1"/>
      <c r="G201" s="1"/>
      <c r="H201" s="22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22"/>
      <c r="B202" s="1"/>
      <c r="C202" s="1"/>
      <c r="D202" s="23"/>
      <c r="E202" s="1"/>
      <c r="F202" s="1"/>
      <c r="G202" s="1"/>
      <c r="H202" s="22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22"/>
      <c r="B203" s="1"/>
      <c r="C203" s="1"/>
      <c r="D203" s="23"/>
      <c r="E203" s="1"/>
      <c r="F203" s="1"/>
      <c r="G203" s="1"/>
      <c r="H203" s="22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22"/>
      <c r="B204" s="1"/>
      <c r="C204" s="1"/>
      <c r="D204" s="23"/>
      <c r="E204" s="1"/>
      <c r="F204" s="1"/>
      <c r="G204" s="1"/>
      <c r="H204" s="22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22"/>
      <c r="B205" s="1"/>
      <c r="C205" s="1"/>
      <c r="D205" s="23"/>
      <c r="E205" s="1"/>
      <c r="F205" s="1"/>
      <c r="G205" s="1"/>
      <c r="H205" s="22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22"/>
      <c r="B206" s="1"/>
      <c r="C206" s="1"/>
      <c r="D206" s="23"/>
      <c r="E206" s="1"/>
      <c r="F206" s="1"/>
      <c r="G206" s="1"/>
      <c r="H206" s="22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22"/>
      <c r="B207" s="1"/>
      <c r="C207" s="1"/>
      <c r="D207" s="23"/>
      <c r="E207" s="1"/>
      <c r="F207" s="1"/>
      <c r="G207" s="1"/>
      <c r="H207" s="22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22"/>
      <c r="B208" s="1"/>
      <c r="C208" s="1"/>
      <c r="D208" s="23"/>
      <c r="E208" s="1"/>
      <c r="F208" s="1"/>
      <c r="G208" s="1"/>
      <c r="H208" s="22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22"/>
      <c r="B209" s="1"/>
      <c r="C209" s="1"/>
      <c r="D209" s="23"/>
      <c r="E209" s="1"/>
      <c r="F209" s="1"/>
      <c r="G209" s="1"/>
      <c r="H209" s="22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22"/>
      <c r="B210" s="1"/>
      <c r="C210" s="1"/>
      <c r="D210" s="23"/>
      <c r="E210" s="1"/>
      <c r="F210" s="1"/>
      <c r="G210" s="1"/>
      <c r="H210" s="22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22"/>
      <c r="B211" s="1"/>
      <c r="C211" s="1"/>
      <c r="D211" s="23"/>
      <c r="E211" s="1"/>
      <c r="F211" s="1"/>
      <c r="G211" s="1"/>
      <c r="H211" s="22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22"/>
      <c r="B212" s="1"/>
      <c r="C212" s="1"/>
      <c r="D212" s="23"/>
      <c r="E212" s="1"/>
      <c r="F212" s="1"/>
      <c r="G212" s="1"/>
      <c r="H212" s="22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22"/>
      <c r="B213" s="1"/>
      <c r="C213" s="1"/>
      <c r="D213" s="23"/>
      <c r="E213" s="1"/>
      <c r="F213" s="1"/>
      <c r="G213" s="1"/>
      <c r="H213" s="22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22"/>
      <c r="B214" s="1"/>
      <c r="C214" s="1"/>
      <c r="D214" s="23"/>
      <c r="E214" s="1"/>
      <c r="F214" s="1"/>
      <c r="G214" s="1"/>
      <c r="H214" s="22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22"/>
      <c r="B215" s="1"/>
      <c r="C215" s="1"/>
      <c r="D215" s="23"/>
      <c r="E215" s="1"/>
      <c r="F215" s="1"/>
      <c r="G215" s="1"/>
      <c r="H215" s="22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22"/>
      <c r="B216" s="1"/>
      <c r="C216" s="1"/>
      <c r="D216" s="23"/>
      <c r="E216" s="1"/>
      <c r="F216" s="1"/>
      <c r="G216" s="1"/>
      <c r="H216" s="22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22"/>
      <c r="B217" s="1"/>
      <c r="C217" s="1"/>
      <c r="D217" s="23"/>
      <c r="E217" s="1"/>
      <c r="F217" s="1"/>
      <c r="G217" s="1"/>
      <c r="H217" s="22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22"/>
      <c r="B218" s="1"/>
      <c r="C218" s="1"/>
      <c r="D218" s="23"/>
      <c r="E218" s="1"/>
      <c r="F218" s="1"/>
      <c r="G218" s="1"/>
      <c r="H218" s="22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22"/>
      <c r="B219" s="1"/>
      <c r="C219" s="1"/>
      <c r="D219" s="23"/>
      <c r="E219" s="1"/>
      <c r="F219" s="1"/>
      <c r="G219" s="1"/>
      <c r="H219" s="22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22"/>
      <c r="B220" s="1"/>
      <c r="C220" s="1"/>
      <c r="D220" s="23"/>
      <c r="E220" s="1"/>
      <c r="F220" s="1"/>
      <c r="G220" s="1"/>
      <c r="H220" s="22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22"/>
      <c r="B221" s="1"/>
      <c r="C221" s="1"/>
      <c r="D221" s="23"/>
      <c r="E221" s="1"/>
      <c r="F221" s="1"/>
      <c r="G221" s="1"/>
      <c r="H221" s="22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22"/>
      <c r="B222" s="1"/>
      <c r="C222" s="1"/>
      <c r="D222" s="23"/>
      <c r="E222" s="1"/>
      <c r="F222" s="1"/>
      <c r="G222" s="1"/>
      <c r="H222" s="22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22"/>
      <c r="B223" s="1"/>
      <c r="C223" s="1"/>
      <c r="D223" s="23"/>
      <c r="E223" s="1"/>
      <c r="F223" s="1"/>
      <c r="G223" s="1"/>
      <c r="H223" s="22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22"/>
      <c r="B224" s="1"/>
      <c r="C224" s="1"/>
      <c r="D224" s="23"/>
      <c r="E224" s="1"/>
      <c r="F224" s="1"/>
      <c r="G224" s="1"/>
      <c r="H224" s="22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22"/>
      <c r="B225" s="1"/>
      <c r="C225" s="1"/>
      <c r="D225" s="23"/>
      <c r="E225" s="1"/>
      <c r="F225" s="1"/>
      <c r="G225" s="1"/>
      <c r="H225" s="22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22"/>
      <c r="B226" s="1"/>
      <c r="C226" s="1"/>
      <c r="D226" s="23"/>
      <c r="E226" s="1"/>
      <c r="F226" s="1"/>
      <c r="G226" s="1"/>
      <c r="H226" s="22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22"/>
      <c r="B227" s="1"/>
      <c r="C227" s="1"/>
      <c r="D227" s="23"/>
      <c r="E227" s="1"/>
      <c r="F227" s="1"/>
      <c r="G227" s="1"/>
      <c r="H227" s="22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22"/>
      <c r="B228" s="1"/>
      <c r="C228" s="1"/>
      <c r="D228" s="23"/>
      <c r="E228" s="1"/>
      <c r="F228" s="1"/>
      <c r="G228" s="1"/>
      <c r="H228" s="22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22"/>
      <c r="B229" s="1"/>
      <c r="C229" s="1"/>
      <c r="D229" s="23"/>
      <c r="E229" s="1"/>
      <c r="F229" s="1"/>
      <c r="G229" s="1"/>
      <c r="H229" s="22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22"/>
      <c r="B230" s="1"/>
      <c r="C230" s="1"/>
      <c r="D230" s="23"/>
      <c r="E230" s="1"/>
      <c r="F230" s="1"/>
      <c r="G230" s="1"/>
      <c r="H230" s="22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22"/>
      <c r="B231" s="1"/>
      <c r="C231" s="1"/>
      <c r="D231" s="23"/>
      <c r="E231" s="1"/>
      <c r="F231" s="1"/>
      <c r="G231" s="1"/>
      <c r="H231" s="22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22"/>
      <c r="B232" s="1"/>
      <c r="C232" s="1"/>
      <c r="D232" s="23"/>
      <c r="E232" s="1"/>
      <c r="F232" s="1"/>
      <c r="G232" s="1"/>
      <c r="H232" s="22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22"/>
      <c r="B233" s="1"/>
      <c r="C233" s="1"/>
      <c r="D233" s="23"/>
      <c r="E233" s="1"/>
      <c r="F233" s="1"/>
      <c r="G233" s="1"/>
      <c r="H233" s="22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22"/>
      <c r="B234" s="1"/>
      <c r="C234" s="1"/>
      <c r="D234" s="23"/>
      <c r="E234" s="1"/>
      <c r="F234" s="1"/>
      <c r="G234" s="1"/>
      <c r="H234" s="22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22"/>
      <c r="B235" s="1"/>
      <c r="C235" s="1"/>
      <c r="D235" s="23"/>
      <c r="E235" s="1"/>
      <c r="F235" s="1"/>
      <c r="G235" s="1"/>
      <c r="H235" s="22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22"/>
      <c r="B236" s="1"/>
      <c r="C236" s="1"/>
      <c r="D236" s="23"/>
      <c r="E236" s="1"/>
      <c r="F236" s="1"/>
      <c r="G236" s="1"/>
      <c r="H236" s="22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22"/>
      <c r="B237" s="1"/>
      <c r="C237" s="1"/>
      <c r="D237" s="23"/>
      <c r="E237" s="1"/>
      <c r="F237" s="1"/>
      <c r="G237" s="1"/>
      <c r="H237" s="22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22"/>
      <c r="B238" s="1"/>
      <c r="C238" s="1"/>
      <c r="D238" s="23"/>
      <c r="E238" s="1"/>
      <c r="F238" s="1"/>
      <c r="G238" s="1"/>
      <c r="H238" s="22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22"/>
      <c r="B239" s="1"/>
      <c r="C239" s="1"/>
      <c r="D239" s="23"/>
      <c r="E239" s="1"/>
      <c r="F239" s="1"/>
      <c r="G239" s="1"/>
      <c r="H239" s="22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22"/>
      <c r="B240" s="1"/>
      <c r="C240" s="1"/>
      <c r="D240" s="23"/>
      <c r="E240" s="1"/>
      <c r="F240" s="1"/>
      <c r="G240" s="1"/>
      <c r="H240" s="22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22"/>
      <c r="B241" s="1"/>
      <c r="C241" s="1"/>
      <c r="D241" s="23"/>
      <c r="E241" s="1"/>
      <c r="F241" s="1"/>
      <c r="G241" s="1"/>
      <c r="H241" s="22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22"/>
      <c r="B242" s="1"/>
      <c r="C242" s="1"/>
      <c r="D242" s="23"/>
      <c r="E242" s="1"/>
      <c r="F242" s="1"/>
      <c r="G242" s="1"/>
      <c r="H242" s="22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22"/>
      <c r="B243" s="1"/>
      <c r="C243" s="1"/>
      <c r="D243" s="23"/>
      <c r="E243" s="1"/>
      <c r="F243" s="1"/>
      <c r="G243" s="1"/>
      <c r="H243" s="22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22"/>
      <c r="B244" s="1"/>
      <c r="C244" s="1"/>
      <c r="D244" s="23"/>
      <c r="E244" s="1"/>
      <c r="F244" s="1"/>
      <c r="G244" s="1"/>
      <c r="H244" s="22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22"/>
      <c r="B245" s="1"/>
      <c r="C245" s="1"/>
      <c r="D245" s="23"/>
      <c r="E245" s="1"/>
      <c r="F245" s="1"/>
      <c r="G245" s="1"/>
      <c r="H245" s="22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22"/>
      <c r="B246" s="1"/>
      <c r="C246" s="1"/>
      <c r="D246" s="23"/>
      <c r="E246" s="1"/>
      <c r="F246" s="1"/>
      <c r="G246" s="1"/>
      <c r="H246" s="22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22"/>
      <c r="B247" s="1"/>
      <c r="C247" s="1"/>
      <c r="D247" s="23"/>
      <c r="E247" s="1"/>
      <c r="F247" s="1"/>
      <c r="G247" s="1"/>
      <c r="H247" s="22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22"/>
      <c r="B248" s="1"/>
      <c r="C248" s="1"/>
      <c r="D248" s="23"/>
      <c r="E248" s="1"/>
      <c r="F248" s="1"/>
      <c r="G248" s="1"/>
      <c r="H248" s="22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22"/>
      <c r="B249" s="1"/>
      <c r="C249" s="1"/>
      <c r="D249" s="23"/>
      <c r="E249" s="1"/>
      <c r="F249" s="1"/>
      <c r="G249" s="1"/>
      <c r="H249" s="22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22"/>
      <c r="B250" s="1"/>
      <c r="C250" s="1"/>
      <c r="D250" s="23"/>
      <c r="E250" s="1"/>
      <c r="F250" s="1"/>
      <c r="G250" s="1"/>
      <c r="H250" s="22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22"/>
      <c r="B251" s="1"/>
      <c r="C251" s="1"/>
      <c r="D251" s="23"/>
      <c r="E251" s="1"/>
      <c r="F251" s="1"/>
      <c r="G251" s="1"/>
      <c r="H251" s="22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22"/>
      <c r="B252" s="1"/>
      <c r="C252" s="1"/>
      <c r="D252" s="23"/>
      <c r="E252" s="1"/>
      <c r="F252" s="1"/>
      <c r="G252" s="1"/>
      <c r="H252" s="22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22"/>
      <c r="B253" s="1"/>
      <c r="C253" s="1"/>
      <c r="D253" s="23"/>
      <c r="E253" s="1"/>
      <c r="F253" s="1"/>
      <c r="G253" s="1"/>
      <c r="H253" s="22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22"/>
      <c r="B254" s="1"/>
      <c r="C254" s="1"/>
      <c r="D254" s="23"/>
      <c r="E254" s="1"/>
      <c r="F254" s="1"/>
      <c r="G254" s="1"/>
      <c r="H254" s="22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22"/>
      <c r="B255" s="1"/>
      <c r="C255" s="1"/>
      <c r="D255" s="23"/>
      <c r="E255" s="1"/>
      <c r="F255" s="1"/>
      <c r="G255" s="1"/>
      <c r="H255" s="22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22"/>
      <c r="B256" s="1"/>
      <c r="C256" s="1"/>
      <c r="D256" s="23"/>
      <c r="E256" s="1"/>
      <c r="F256" s="1"/>
      <c r="G256" s="1"/>
      <c r="H256" s="22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22"/>
      <c r="B257" s="1"/>
      <c r="C257" s="1"/>
      <c r="D257" s="23"/>
      <c r="E257" s="1"/>
      <c r="F257" s="1"/>
      <c r="G257" s="1"/>
      <c r="H257" s="22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22"/>
      <c r="B258" s="1"/>
      <c r="C258" s="1"/>
      <c r="D258" s="23"/>
      <c r="E258" s="1"/>
      <c r="F258" s="1"/>
      <c r="G258" s="1"/>
      <c r="H258" s="22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22"/>
      <c r="B259" s="1"/>
      <c r="C259" s="1"/>
      <c r="D259" s="23"/>
      <c r="E259" s="1"/>
      <c r="F259" s="1"/>
      <c r="G259" s="1"/>
      <c r="H259" s="22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22"/>
      <c r="B260" s="1"/>
      <c r="C260" s="1"/>
      <c r="D260" s="23"/>
      <c r="E260" s="1"/>
      <c r="F260" s="1"/>
      <c r="G260" s="1"/>
      <c r="H260" s="22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22"/>
      <c r="B261" s="1"/>
      <c r="C261" s="1"/>
      <c r="D261" s="23"/>
      <c r="E261" s="1"/>
      <c r="F261" s="1"/>
      <c r="G261" s="1"/>
      <c r="H261" s="22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22"/>
      <c r="B262" s="1"/>
      <c r="C262" s="1"/>
      <c r="D262" s="23"/>
      <c r="E262" s="1"/>
      <c r="F262" s="1"/>
      <c r="G262" s="1"/>
      <c r="H262" s="22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22"/>
      <c r="B263" s="1"/>
      <c r="C263" s="1"/>
      <c r="D263" s="23"/>
      <c r="E263" s="1"/>
      <c r="F263" s="1"/>
      <c r="G263" s="1"/>
      <c r="H263" s="22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22"/>
      <c r="B264" s="1"/>
      <c r="C264" s="1"/>
      <c r="D264" s="23"/>
      <c r="E264" s="1"/>
      <c r="F264" s="1"/>
      <c r="G264" s="1"/>
      <c r="H264" s="22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22"/>
      <c r="B265" s="1"/>
      <c r="C265" s="1"/>
      <c r="D265" s="23"/>
      <c r="E265" s="1"/>
      <c r="F265" s="1"/>
      <c r="G265" s="1"/>
      <c r="H265" s="22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22"/>
      <c r="B266" s="1"/>
      <c r="C266" s="1"/>
      <c r="D266" s="23"/>
      <c r="E266" s="1"/>
      <c r="F266" s="1"/>
      <c r="G266" s="1"/>
      <c r="H266" s="22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22"/>
      <c r="B267" s="1"/>
      <c r="C267" s="1"/>
      <c r="D267" s="23"/>
      <c r="E267" s="1"/>
      <c r="F267" s="1"/>
      <c r="G267" s="1"/>
      <c r="H267" s="22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22"/>
      <c r="B268" s="1"/>
      <c r="C268" s="1"/>
      <c r="D268" s="23"/>
      <c r="E268" s="1"/>
      <c r="F268" s="1"/>
      <c r="G268" s="1"/>
      <c r="H268" s="22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22"/>
      <c r="B269" s="1"/>
      <c r="C269" s="1"/>
      <c r="D269" s="23"/>
      <c r="E269" s="1"/>
      <c r="F269" s="1"/>
      <c r="G269" s="1"/>
      <c r="H269" s="22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22"/>
      <c r="B270" s="1"/>
      <c r="C270" s="1"/>
      <c r="D270" s="23"/>
      <c r="E270" s="1"/>
      <c r="F270" s="1"/>
      <c r="G270" s="1"/>
      <c r="H270" s="22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22"/>
      <c r="B271" s="1"/>
      <c r="C271" s="1"/>
      <c r="D271" s="23"/>
      <c r="E271" s="1"/>
      <c r="F271" s="1"/>
      <c r="G271" s="1"/>
      <c r="H271" s="22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22"/>
      <c r="B272" s="1"/>
      <c r="C272" s="1"/>
      <c r="D272" s="23"/>
      <c r="E272" s="1"/>
      <c r="F272" s="1"/>
      <c r="G272" s="1"/>
      <c r="H272" s="22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22"/>
      <c r="B273" s="1"/>
      <c r="C273" s="1"/>
      <c r="D273" s="23"/>
      <c r="E273" s="1"/>
      <c r="F273" s="1"/>
      <c r="G273" s="1"/>
      <c r="H273" s="22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22"/>
      <c r="B274" s="1"/>
      <c r="C274" s="1"/>
      <c r="D274" s="23"/>
      <c r="E274" s="1"/>
      <c r="F274" s="1"/>
      <c r="G274" s="1"/>
      <c r="H274" s="22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22"/>
      <c r="B275" s="1"/>
      <c r="C275" s="1"/>
      <c r="D275" s="23"/>
      <c r="E275" s="1"/>
      <c r="F275" s="1"/>
      <c r="G275" s="1"/>
      <c r="H275" s="22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22"/>
      <c r="B276" s="1"/>
      <c r="C276" s="1"/>
      <c r="D276" s="23"/>
      <c r="E276" s="1"/>
      <c r="F276" s="1"/>
      <c r="G276" s="1"/>
      <c r="H276" s="22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22"/>
      <c r="B277" s="1"/>
      <c r="C277" s="1"/>
      <c r="D277" s="23"/>
      <c r="E277" s="1"/>
      <c r="F277" s="1"/>
      <c r="G277" s="1"/>
      <c r="H277" s="22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/>
    <row r="280" spans="1:26" ht="15.75" customHeight="1" x14ac:dyDescent="0.25"/>
    <row r="281" spans="1:26" ht="15.75" customHeight="1" x14ac:dyDescent="0.25"/>
    <row r="282" spans="1:26" ht="15.75" customHeight="1" x14ac:dyDescent="0.25"/>
    <row r="283" spans="1:26" ht="15.75" customHeight="1" x14ac:dyDescent="0.25"/>
    <row r="284" spans="1:26" ht="15.75" customHeight="1" x14ac:dyDescent="0.25"/>
    <row r="285" spans="1:26" ht="15.75" customHeight="1" x14ac:dyDescent="0.25"/>
    <row r="286" spans="1:26" ht="15.75" customHeight="1" x14ac:dyDescent="0.25"/>
    <row r="287" spans="1:26" ht="15.75" customHeight="1" x14ac:dyDescent="0.25"/>
    <row r="288" spans="1:26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</sheetData>
  <sortState ref="B77:I79">
    <sortCondition ref="I77:I79"/>
  </sortState>
  <mergeCells count="35">
    <mergeCell ref="A1:L1"/>
    <mergeCell ref="A2:A3"/>
    <mergeCell ref="B2:G2"/>
    <mergeCell ref="H2:H3"/>
    <mergeCell ref="I2:K2"/>
    <mergeCell ref="L2:L3"/>
    <mergeCell ref="A4:L4"/>
    <mergeCell ref="A13:L13"/>
    <mergeCell ref="A15:L15"/>
    <mergeCell ref="A16:L16"/>
    <mergeCell ref="A17:A18"/>
    <mergeCell ref="B17:G17"/>
    <mergeCell ref="H17:H18"/>
    <mergeCell ref="I17:K17"/>
    <mergeCell ref="L17:L18"/>
    <mergeCell ref="A19:L19"/>
    <mergeCell ref="A42:L42"/>
    <mergeCell ref="A48:L48"/>
    <mergeCell ref="A49:L49"/>
    <mergeCell ref="A50:A51"/>
    <mergeCell ref="B50:G50"/>
    <mergeCell ref="H50:H51"/>
    <mergeCell ref="I50:K50"/>
    <mergeCell ref="L50:L51"/>
    <mergeCell ref="A75:L75"/>
    <mergeCell ref="A77:L77"/>
    <mergeCell ref="A52:L52"/>
    <mergeCell ref="A64:L64"/>
    <mergeCell ref="A71:L71"/>
    <mergeCell ref="A72:L72"/>
    <mergeCell ref="A73:A74"/>
    <mergeCell ref="B73:G73"/>
    <mergeCell ref="H73:H74"/>
    <mergeCell ref="I73:K73"/>
    <mergeCell ref="L73:L74"/>
  </mergeCells>
  <pageMargins left="0.70866141732283472" right="0.70866141732283472" top="0.74803149606299213" bottom="0.74803149606299213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Z992"/>
  <sheetViews>
    <sheetView topLeftCell="A70" workbookViewId="0">
      <selection activeCell="L70" sqref="L1:L1048576"/>
    </sheetView>
  </sheetViews>
  <sheetFormatPr defaultColWidth="14.42578125" defaultRowHeight="15" customHeight="1" x14ac:dyDescent="0.25"/>
  <cols>
    <col min="1" max="1" width="8" customWidth="1"/>
    <col min="2" max="2" width="17" customWidth="1"/>
    <col min="3" max="4" width="13" customWidth="1"/>
    <col min="5" max="5" width="8" customWidth="1"/>
    <col min="6" max="6" width="11" customWidth="1"/>
    <col min="7" max="7" width="20.7109375" customWidth="1"/>
    <col min="8" max="8" width="8.7109375" customWidth="1"/>
    <col min="9" max="10" width="10.7109375" customWidth="1"/>
    <col min="11" max="11" width="8.7109375" customWidth="1"/>
    <col min="12" max="12" width="19.7109375" customWidth="1"/>
    <col min="13" max="26" width="9.140625" customWidth="1"/>
  </cols>
  <sheetData>
    <row r="1" spans="1:26" x14ac:dyDescent="0.25">
      <c r="A1" s="44" t="s">
        <v>410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6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47" t="s">
        <v>0</v>
      </c>
      <c r="B2" s="49" t="s">
        <v>1</v>
      </c>
      <c r="C2" s="45"/>
      <c r="D2" s="45"/>
      <c r="E2" s="45"/>
      <c r="F2" s="45"/>
      <c r="G2" s="46"/>
      <c r="H2" s="47" t="s">
        <v>2</v>
      </c>
      <c r="I2" s="50" t="s">
        <v>3</v>
      </c>
      <c r="J2" s="45"/>
      <c r="K2" s="51"/>
      <c r="L2" s="47" t="s">
        <v>4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48"/>
      <c r="B3" s="2" t="s">
        <v>5</v>
      </c>
      <c r="C3" s="3" t="s">
        <v>6</v>
      </c>
      <c r="D3" s="4" t="s">
        <v>7</v>
      </c>
      <c r="E3" s="3" t="s">
        <v>8</v>
      </c>
      <c r="F3" s="3" t="s">
        <v>9</v>
      </c>
      <c r="G3" s="2" t="s">
        <v>10</v>
      </c>
      <c r="H3" s="48"/>
      <c r="I3" s="2" t="s">
        <v>11</v>
      </c>
      <c r="J3" s="2" t="s">
        <v>12</v>
      </c>
      <c r="K3" s="2" t="s">
        <v>13</v>
      </c>
      <c r="L3" s="48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52" t="s">
        <v>14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6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5">
        <v>1</v>
      </c>
      <c r="B5" s="6" t="s">
        <v>164</v>
      </c>
      <c r="C5" s="6" t="s">
        <v>165</v>
      </c>
      <c r="D5" s="7">
        <v>31342</v>
      </c>
      <c r="E5" s="8">
        <f>DATEDIF(D5,"13.04.2024","y")</f>
        <v>38</v>
      </c>
      <c r="F5" s="5" t="s">
        <v>17</v>
      </c>
      <c r="G5" s="6" t="s">
        <v>170</v>
      </c>
      <c r="H5" s="5">
        <v>215</v>
      </c>
      <c r="I5" s="10">
        <v>7.9861111111111105E-2</v>
      </c>
      <c r="J5" s="10">
        <f t="shared" ref="J5:J10" si="0">I5-$I$5</f>
        <v>0</v>
      </c>
      <c r="K5" s="11">
        <f t="shared" ref="K5:K10" si="1">I5/21.5</f>
        <v>3.7144702842377259E-3</v>
      </c>
      <c r="L5" s="12" t="s">
        <v>18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5">
        <v>2</v>
      </c>
      <c r="B6" s="6" t="s">
        <v>160</v>
      </c>
      <c r="C6" s="6" t="s">
        <v>161</v>
      </c>
      <c r="D6" s="7">
        <v>26597</v>
      </c>
      <c r="E6" s="8">
        <f t="shared" ref="E6:E18" si="2">DATEDIF(D6,"13.04.2024","y")</f>
        <v>51</v>
      </c>
      <c r="F6" s="29" t="s">
        <v>106</v>
      </c>
      <c r="G6" s="6" t="s">
        <v>168</v>
      </c>
      <c r="H6" s="5">
        <v>209</v>
      </c>
      <c r="I6" s="10">
        <v>9.2303240740740741E-2</v>
      </c>
      <c r="J6" s="10">
        <f t="shared" si="0"/>
        <v>1.2442129629629636E-2</v>
      </c>
      <c r="K6" s="11">
        <f t="shared" si="1"/>
        <v>4.29317398794143E-3</v>
      </c>
      <c r="L6" s="13" t="s">
        <v>22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5">
        <v>3</v>
      </c>
      <c r="B7" s="6" t="s">
        <v>291</v>
      </c>
      <c r="C7" s="6" t="s">
        <v>108</v>
      </c>
      <c r="D7" s="7">
        <v>31302</v>
      </c>
      <c r="E7" s="8">
        <f t="shared" si="2"/>
        <v>38</v>
      </c>
      <c r="F7" s="5" t="s">
        <v>17</v>
      </c>
      <c r="G7" s="6" t="s">
        <v>170</v>
      </c>
      <c r="H7" s="5">
        <v>204</v>
      </c>
      <c r="I7" s="10">
        <v>9.5081018518518523E-2</v>
      </c>
      <c r="J7" s="10">
        <f t="shared" si="0"/>
        <v>1.5219907407407418E-2</v>
      </c>
      <c r="K7" s="11">
        <f t="shared" si="1"/>
        <v>4.422372954349699E-3</v>
      </c>
      <c r="L7" s="14" t="s">
        <v>26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5">
        <v>4</v>
      </c>
      <c r="B8" s="6" t="s">
        <v>23</v>
      </c>
      <c r="C8" s="6" t="s">
        <v>24</v>
      </c>
      <c r="D8" s="7">
        <v>24375</v>
      </c>
      <c r="E8" s="8">
        <f t="shared" si="2"/>
        <v>57</v>
      </c>
      <c r="F8" s="5" t="s">
        <v>25</v>
      </c>
      <c r="G8" s="6" t="s">
        <v>21</v>
      </c>
      <c r="H8" s="5">
        <v>202</v>
      </c>
      <c r="I8" s="10">
        <v>9.9108796296296306E-2</v>
      </c>
      <c r="J8" s="10">
        <f t="shared" si="0"/>
        <v>1.9247685185185201E-2</v>
      </c>
      <c r="K8" s="11">
        <f t="shared" si="1"/>
        <v>4.6097114556416883E-3</v>
      </c>
      <c r="L8" s="16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5">
        <v>5</v>
      </c>
      <c r="B9" s="6" t="s">
        <v>295</v>
      </c>
      <c r="C9" s="6" t="s">
        <v>66</v>
      </c>
      <c r="D9" s="7">
        <v>26286</v>
      </c>
      <c r="E9" s="8">
        <f t="shared" si="2"/>
        <v>52</v>
      </c>
      <c r="F9" s="29" t="s">
        <v>106</v>
      </c>
      <c r="G9" s="6" t="s">
        <v>170</v>
      </c>
      <c r="H9" s="5">
        <v>212</v>
      </c>
      <c r="I9" s="10">
        <v>0.10127314814814814</v>
      </c>
      <c r="J9" s="10">
        <f t="shared" si="0"/>
        <v>2.1412037037037035E-2</v>
      </c>
      <c r="K9" s="11">
        <f t="shared" si="1"/>
        <v>4.7103789836347972E-3</v>
      </c>
      <c r="L9" s="16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5">
        <v>6</v>
      </c>
      <c r="B10" s="6" t="s">
        <v>294</v>
      </c>
      <c r="C10" s="6" t="s">
        <v>20</v>
      </c>
      <c r="D10" s="7">
        <v>29240</v>
      </c>
      <c r="E10" s="8">
        <f t="shared" si="2"/>
        <v>44</v>
      </c>
      <c r="F10" s="5" t="s">
        <v>35</v>
      </c>
      <c r="G10" s="6" t="s">
        <v>170</v>
      </c>
      <c r="H10" s="5">
        <v>210</v>
      </c>
      <c r="I10" s="10">
        <v>0.12119212962962962</v>
      </c>
      <c r="J10" s="10">
        <f t="shared" si="0"/>
        <v>4.1331018518518517E-2</v>
      </c>
      <c r="K10" s="11">
        <f t="shared" si="1"/>
        <v>5.636843238587424E-3</v>
      </c>
      <c r="L10" s="39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5" t="s">
        <v>152</v>
      </c>
      <c r="B11" s="6" t="s">
        <v>298</v>
      </c>
      <c r="C11" s="6" t="s">
        <v>299</v>
      </c>
      <c r="D11" s="7">
        <v>26401</v>
      </c>
      <c r="E11" s="8">
        <f t="shared" si="2"/>
        <v>52</v>
      </c>
      <c r="F11" s="37" t="s">
        <v>106</v>
      </c>
      <c r="G11" s="6" t="s">
        <v>300</v>
      </c>
      <c r="H11" s="5">
        <v>216</v>
      </c>
      <c r="I11" s="10">
        <v>9.8611111111111108E-2</v>
      </c>
      <c r="J11" s="10"/>
      <c r="K11" s="11"/>
      <c r="L11" s="39" t="s">
        <v>252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24"/>
      <c r="B12" s="25" t="s">
        <v>290</v>
      </c>
      <c r="C12" s="25" t="s">
        <v>69</v>
      </c>
      <c r="D12" s="26">
        <v>29850</v>
      </c>
      <c r="E12" s="27">
        <f t="shared" si="2"/>
        <v>42</v>
      </c>
      <c r="F12" s="24" t="s">
        <v>35</v>
      </c>
      <c r="G12" s="25" t="s">
        <v>170</v>
      </c>
      <c r="H12" s="24"/>
      <c r="I12" s="41" t="s">
        <v>47</v>
      </c>
      <c r="J12" s="41"/>
      <c r="K12" s="41"/>
      <c r="L12" s="42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24"/>
      <c r="B13" s="25" t="s">
        <v>292</v>
      </c>
      <c r="C13" s="25" t="s">
        <v>145</v>
      </c>
      <c r="D13" s="26">
        <v>33417</v>
      </c>
      <c r="E13" s="27">
        <f t="shared" si="2"/>
        <v>32</v>
      </c>
      <c r="F13" s="24" t="s">
        <v>49</v>
      </c>
      <c r="G13" s="25" t="s">
        <v>170</v>
      </c>
      <c r="H13" s="24"/>
      <c r="I13" s="41" t="s">
        <v>47</v>
      </c>
      <c r="J13" s="41"/>
      <c r="K13" s="41"/>
      <c r="L13" s="42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24"/>
      <c r="B14" s="25" t="s">
        <v>296</v>
      </c>
      <c r="C14" s="25" t="s">
        <v>24</v>
      </c>
      <c r="D14" s="26">
        <v>31737</v>
      </c>
      <c r="E14" s="27">
        <f t="shared" si="2"/>
        <v>37</v>
      </c>
      <c r="F14" s="24" t="s">
        <v>17</v>
      </c>
      <c r="G14" s="25" t="s">
        <v>211</v>
      </c>
      <c r="H14" s="24"/>
      <c r="I14" s="41" t="s">
        <v>47</v>
      </c>
      <c r="J14" s="41"/>
      <c r="K14" s="41"/>
      <c r="L14" s="42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52" t="s">
        <v>36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6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5">
        <v>1</v>
      </c>
      <c r="B16" s="6" t="s">
        <v>301</v>
      </c>
      <c r="C16" s="6" t="s">
        <v>302</v>
      </c>
      <c r="D16" s="7">
        <v>34090</v>
      </c>
      <c r="E16" s="8">
        <f t="shared" si="2"/>
        <v>30</v>
      </c>
      <c r="F16" s="9" t="s">
        <v>89</v>
      </c>
      <c r="G16" s="6" t="s">
        <v>21</v>
      </c>
      <c r="H16" s="5">
        <v>201</v>
      </c>
      <c r="I16" s="10">
        <v>0.12123842592592593</v>
      </c>
      <c r="J16" s="10">
        <f>I16-$I$16</f>
        <v>0</v>
      </c>
      <c r="K16" s="11">
        <f>I16/21.5</f>
        <v>5.6389965546942292E-3</v>
      </c>
      <c r="L16" s="12" t="s">
        <v>18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5">
        <v>2</v>
      </c>
      <c r="B17" s="6" t="s">
        <v>293</v>
      </c>
      <c r="C17" s="6" t="s">
        <v>93</v>
      </c>
      <c r="D17" s="7">
        <v>33403</v>
      </c>
      <c r="E17" s="8">
        <f t="shared" si="2"/>
        <v>32</v>
      </c>
      <c r="F17" s="9" t="s">
        <v>89</v>
      </c>
      <c r="G17" s="6" t="s">
        <v>170</v>
      </c>
      <c r="H17" s="5">
        <v>207</v>
      </c>
      <c r="I17" s="10">
        <v>0.12146990740740742</v>
      </c>
      <c r="J17" s="10">
        <f>I17-$I$16</f>
        <v>2.3148148148148529E-4</v>
      </c>
      <c r="K17" s="11">
        <f>I17/21.5</f>
        <v>5.6497631352282517E-3</v>
      </c>
      <c r="L17" s="13" t="s">
        <v>22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24"/>
      <c r="B18" s="25" t="s">
        <v>303</v>
      </c>
      <c r="C18" s="25" t="s">
        <v>304</v>
      </c>
      <c r="D18" s="26">
        <v>32937</v>
      </c>
      <c r="E18" s="27">
        <f t="shared" si="2"/>
        <v>34</v>
      </c>
      <c r="F18" s="28" t="s">
        <v>89</v>
      </c>
      <c r="G18" s="25" t="s">
        <v>170</v>
      </c>
      <c r="H18" s="24"/>
      <c r="I18" s="41" t="s">
        <v>47</v>
      </c>
      <c r="J18" s="41"/>
      <c r="K18" s="41"/>
      <c r="L18" s="42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44" t="s">
        <v>411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6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47" t="s">
        <v>0</v>
      </c>
      <c r="B21" s="50" t="s">
        <v>1</v>
      </c>
      <c r="C21" s="45"/>
      <c r="D21" s="45"/>
      <c r="E21" s="45"/>
      <c r="F21" s="45"/>
      <c r="G21" s="46"/>
      <c r="H21" s="47" t="s">
        <v>2</v>
      </c>
      <c r="I21" s="50" t="s">
        <v>3</v>
      </c>
      <c r="J21" s="45"/>
      <c r="K21" s="51"/>
      <c r="L21" s="47" t="s">
        <v>4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48"/>
      <c r="B22" s="2" t="s">
        <v>5</v>
      </c>
      <c r="C22" s="3" t="s">
        <v>6</v>
      </c>
      <c r="D22" s="4" t="s">
        <v>7</v>
      </c>
      <c r="E22" s="3" t="s">
        <v>8</v>
      </c>
      <c r="F22" s="3" t="s">
        <v>9</v>
      </c>
      <c r="G22" s="2" t="s">
        <v>10</v>
      </c>
      <c r="H22" s="48"/>
      <c r="I22" s="2" t="s">
        <v>11</v>
      </c>
      <c r="J22" s="2" t="s">
        <v>12</v>
      </c>
      <c r="K22" s="2" t="s">
        <v>13</v>
      </c>
      <c r="L22" s="48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52" t="s">
        <v>14</v>
      </c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6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5">
        <v>1</v>
      </c>
      <c r="B24" s="6" t="s">
        <v>306</v>
      </c>
      <c r="C24" s="6" t="s">
        <v>53</v>
      </c>
      <c r="D24" s="7">
        <v>26903</v>
      </c>
      <c r="E24" s="8">
        <f t="shared" ref="E24:E67" si="3">DATEDIF(D24,"13.04.2024","y")</f>
        <v>50</v>
      </c>
      <c r="F24" s="5" t="s">
        <v>106</v>
      </c>
      <c r="G24" s="6" t="s">
        <v>170</v>
      </c>
      <c r="H24" s="5">
        <v>102</v>
      </c>
      <c r="I24" s="10">
        <v>3.8425925925925926E-2</v>
      </c>
      <c r="J24" s="10">
        <f t="shared" ref="J24:J44" si="4">I24-$I$24</f>
        <v>0</v>
      </c>
      <c r="K24" s="11">
        <f t="shared" ref="K24:K44" si="5">I24/10.75</f>
        <v>3.5745047372954348E-3</v>
      </c>
      <c r="L24" s="12" t="s">
        <v>18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5">
        <v>2</v>
      </c>
      <c r="B25" s="6" t="s">
        <v>305</v>
      </c>
      <c r="C25" s="6" t="s">
        <v>53</v>
      </c>
      <c r="D25" s="7">
        <v>30445</v>
      </c>
      <c r="E25" s="8">
        <f t="shared" si="3"/>
        <v>40</v>
      </c>
      <c r="F25" s="5" t="s">
        <v>35</v>
      </c>
      <c r="G25" s="6" t="s">
        <v>170</v>
      </c>
      <c r="H25" s="5">
        <v>141</v>
      </c>
      <c r="I25" s="10">
        <v>4.0914351851851848E-2</v>
      </c>
      <c r="J25" s="10">
        <f t="shared" si="4"/>
        <v>2.4884259259259217E-3</v>
      </c>
      <c r="K25" s="11">
        <f t="shared" si="5"/>
        <v>3.8059862187769162E-3</v>
      </c>
      <c r="L25" s="13" t="s">
        <v>22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5">
        <v>3</v>
      </c>
      <c r="B26" s="6" t="s">
        <v>99</v>
      </c>
      <c r="C26" s="6" t="s">
        <v>100</v>
      </c>
      <c r="D26" s="7">
        <v>37297</v>
      </c>
      <c r="E26" s="8">
        <f t="shared" si="3"/>
        <v>22</v>
      </c>
      <c r="F26" s="9" t="s">
        <v>49</v>
      </c>
      <c r="G26" s="6" t="s">
        <v>21</v>
      </c>
      <c r="H26" s="5">
        <v>121</v>
      </c>
      <c r="I26" s="10">
        <v>4.1365740740740745E-2</v>
      </c>
      <c r="J26" s="10">
        <f t="shared" si="4"/>
        <v>2.9398148148148187E-3</v>
      </c>
      <c r="K26" s="11">
        <f t="shared" si="5"/>
        <v>3.847975882859604E-3</v>
      </c>
      <c r="L26" s="14" t="s">
        <v>26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5">
        <v>4</v>
      </c>
      <c r="B27" s="6" t="s">
        <v>271</v>
      </c>
      <c r="C27" s="6" t="s">
        <v>24</v>
      </c>
      <c r="D27" s="7">
        <v>30673</v>
      </c>
      <c r="E27" s="8">
        <f t="shared" si="3"/>
        <v>40</v>
      </c>
      <c r="F27" s="5" t="s">
        <v>35</v>
      </c>
      <c r="G27" s="6" t="s">
        <v>170</v>
      </c>
      <c r="H27" s="5">
        <v>143</v>
      </c>
      <c r="I27" s="10">
        <v>4.1608796296296297E-2</v>
      </c>
      <c r="J27" s="10">
        <f t="shared" si="4"/>
        <v>3.1828703703703706E-3</v>
      </c>
      <c r="K27" s="11">
        <f t="shared" si="5"/>
        <v>3.8705857019810507E-3</v>
      </c>
      <c r="L27" s="16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5">
        <v>5</v>
      </c>
      <c r="B28" s="6" t="s">
        <v>52</v>
      </c>
      <c r="C28" s="6" t="s">
        <v>53</v>
      </c>
      <c r="D28" s="7">
        <v>31750</v>
      </c>
      <c r="E28" s="8">
        <f t="shared" si="3"/>
        <v>37</v>
      </c>
      <c r="F28" s="5" t="s">
        <v>17</v>
      </c>
      <c r="G28" s="6" t="s">
        <v>170</v>
      </c>
      <c r="H28" s="5">
        <v>123</v>
      </c>
      <c r="I28" s="10">
        <v>4.282407407407407E-2</v>
      </c>
      <c r="J28" s="10">
        <f t="shared" si="4"/>
        <v>4.3981481481481441E-3</v>
      </c>
      <c r="K28" s="11">
        <f t="shared" si="5"/>
        <v>3.983634797588286E-3</v>
      </c>
      <c r="L28" s="16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5">
        <v>6</v>
      </c>
      <c r="B29" s="6" t="s">
        <v>305</v>
      </c>
      <c r="C29" s="6" t="s">
        <v>57</v>
      </c>
      <c r="D29" s="7">
        <v>30886</v>
      </c>
      <c r="E29" s="8">
        <f t="shared" si="3"/>
        <v>39</v>
      </c>
      <c r="F29" s="5" t="s">
        <v>17</v>
      </c>
      <c r="G29" s="6" t="s">
        <v>170</v>
      </c>
      <c r="H29" s="5">
        <v>142</v>
      </c>
      <c r="I29" s="10">
        <v>4.3055555555555562E-2</v>
      </c>
      <c r="J29" s="10">
        <f t="shared" si="4"/>
        <v>4.6296296296296363E-3</v>
      </c>
      <c r="K29" s="11">
        <f t="shared" si="5"/>
        <v>4.005167958656331E-3</v>
      </c>
      <c r="L29" s="16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5">
        <v>7</v>
      </c>
      <c r="B30" s="6" t="s">
        <v>311</v>
      </c>
      <c r="C30" s="6" t="s">
        <v>28</v>
      </c>
      <c r="D30" s="7">
        <v>28072</v>
      </c>
      <c r="E30" s="8">
        <f t="shared" si="3"/>
        <v>47</v>
      </c>
      <c r="F30" s="29" t="s">
        <v>29</v>
      </c>
      <c r="G30" s="38" t="s">
        <v>321</v>
      </c>
      <c r="H30" s="5">
        <v>116</v>
      </c>
      <c r="I30" s="10">
        <v>4.5601851851851859E-2</v>
      </c>
      <c r="J30" s="10">
        <f t="shared" si="4"/>
        <v>7.1759259259259328E-3</v>
      </c>
      <c r="K30" s="11">
        <f t="shared" si="5"/>
        <v>4.242032730404824E-3</v>
      </c>
      <c r="L30" s="16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5">
        <v>8</v>
      </c>
      <c r="B31" s="6" t="s">
        <v>54</v>
      </c>
      <c r="C31" s="6" t="s">
        <v>55</v>
      </c>
      <c r="D31" s="7">
        <v>33711</v>
      </c>
      <c r="E31" s="8">
        <f t="shared" si="3"/>
        <v>31</v>
      </c>
      <c r="F31" s="5" t="s">
        <v>49</v>
      </c>
      <c r="G31" s="6" t="s">
        <v>170</v>
      </c>
      <c r="H31" s="5">
        <v>112</v>
      </c>
      <c r="I31" s="10">
        <v>4.6064814814814815E-2</v>
      </c>
      <c r="J31" s="10">
        <f t="shared" si="4"/>
        <v>7.6388888888888895E-3</v>
      </c>
      <c r="K31" s="11">
        <f t="shared" si="5"/>
        <v>4.2850990525409131E-3</v>
      </c>
      <c r="L31" s="16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5">
        <v>9</v>
      </c>
      <c r="B32" s="6" t="s">
        <v>309</v>
      </c>
      <c r="C32" s="6" t="s">
        <v>53</v>
      </c>
      <c r="D32" s="7">
        <v>29236</v>
      </c>
      <c r="E32" s="8">
        <f t="shared" si="3"/>
        <v>44</v>
      </c>
      <c r="F32" s="5" t="s">
        <v>35</v>
      </c>
      <c r="G32" s="38" t="s">
        <v>319</v>
      </c>
      <c r="H32" s="5">
        <v>109</v>
      </c>
      <c r="I32" s="10">
        <v>4.6643518518518522E-2</v>
      </c>
      <c r="J32" s="10">
        <f t="shared" si="4"/>
        <v>8.2175925925925958E-3</v>
      </c>
      <c r="K32" s="11">
        <f t="shared" si="5"/>
        <v>4.3389319552110256E-3</v>
      </c>
      <c r="L32" s="16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5">
        <v>10</v>
      </c>
      <c r="B33" s="6" t="s">
        <v>316</v>
      </c>
      <c r="C33" s="6" t="s">
        <v>24</v>
      </c>
      <c r="D33" s="7">
        <v>33268</v>
      </c>
      <c r="E33" s="8">
        <f t="shared" si="3"/>
        <v>33</v>
      </c>
      <c r="F33" s="5" t="s">
        <v>49</v>
      </c>
      <c r="G33" s="6" t="s">
        <v>170</v>
      </c>
      <c r="H33" s="5">
        <v>132</v>
      </c>
      <c r="I33" s="10">
        <v>4.780092592592592E-2</v>
      </c>
      <c r="J33" s="10">
        <f t="shared" si="4"/>
        <v>9.3749999999999944E-3</v>
      </c>
      <c r="K33" s="11">
        <f t="shared" si="5"/>
        <v>4.4465977605512488E-3</v>
      </c>
      <c r="L33" s="16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5">
        <v>11</v>
      </c>
      <c r="B34" s="6" t="s">
        <v>101</v>
      </c>
      <c r="C34" s="6" t="s">
        <v>59</v>
      </c>
      <c r="D34" s="7">
        <v>33391</v>
      </c>
      <c r="E34" s="8">
        <f t="shared" si="3"/>
        <v>32</v>
      </c>
      <c r="F34" s="5" t="s">
        <v>49</v>
      </c>
      <c r="G34" s="6" t="s">
        <v>21</v>
      </c>
      <c r="H34" s="5">
        <v>122</v>
      </c>
      <c r="I34" s="10">
        <v>4.8148148148148141E-2</v>
      </c>
      <c r="J34" s="10">
        <f t="shared" si="4"/>
        <v>9.7222222222222154E-3</v>
      </c>
      <c r="K34" s="11">
        <f t="shared" si="5"/>
        <v>4.4788975021533154E-3</v>
      </c>
      <c r="L34" s="16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5">
        <v>12</v>
      </c>
      <c r="B35" s="6" t="s">
        <v>203</v>
      </c>
      <c r="C35" s="6" t="s">
        <v>204</v>
      </c>
      <c r="D35" s="7">
        <v>33493</v>
      </c>
      <c r="E35" s="8">
        <f t="shared" si="3"/>
        <v>32</v>
      </c>
      <c r="F35" s="5" t="s">
        <v>49</v>
      </c>
      <c r="G35" s="6" t="s">
        <v>170</v>
      </c>
      <c r="H35" s="5">
        <v>135</v>
      </c>
      <c r="I35" s="10">
        <v>5.0057870370370371E-2</v>
      </c>
      <c r="J35" s="10">
        <f t="shared" si="4"/>
        <v>1.1631944444444445E-2</v>
      </c>
      <c r="K35" s="11">
        <f t="shared" si="5"/>
        <v>4.6565460809646856E-3</v>
      </c>
      <c r="L35" s="16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5">
        <v>13</v>
      </c>
      <c r="B36" s="6" t="s">
        <v>317</v>
      </c>
      <c r="C36" s="6" t="s">
        <v>24</v>
      </c>
      <c r="D36" s="7">
        <v>24756</v>
      </c>
      <c r="E36" s="8">
        <f t="shared" si="3"/>
        <v>56</v>
      </c>
      <c r="F36" s="29" t="s">
        <v>25</v>
      </c>
      <c r="G36" s="6" t="s">
        <v>170</v>
      </c>
      <c r="H36" s="5">
        <v>136</v>
      </c>
      <c r="I36" s="10">
        <v>5.2777777777777778E-2</v>
      </c>
      <c r="J36" s="10">
        <f t="shared" si="4"/>
        <v>1.4351851851851852E-2</v>
      </c>
      <c r="K36" s="11">
        <f t="shared" si="5"/>
        <v>4.9095607235142115E-3</v>
      </c>
      <c r="L36" s="16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5">
        <v>14</v>
      </c>
      <c r="B37" s="6" t="s">
        <v>318</v>
      </c>
      <c r="C37" s="6" t="s">
        <v>20</v>
      </c>
      <c r="D37" s="7">
        <v>33021</v>
      </c>
      <c r="E37" s="8">
        <f t="shared" si="3"/>
        <v>33</v>
      </c>
      <c r="F37" s="5" t="s">
        <v>49</v>
      </c>
      <c r="G37" s="6" t="s">
        <v>21</v>
      </c>
      <c r="H37" s="5">
        <v>139</v>
      </c>
      <c r="I37" s="10">
        <v>5.4282407407407411E-2</v>
      </c>
      <c r="J37" s="10">
        <f t="shared" si="4"/>
        <v>1.5856481481481485E-2</v>
      </c>
      <c r="K37" s="11">
        <f t="shared" si="5"/>
        <v>5.049526270456503E-3</v>
      </c>
      <c r="L37" s="16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5">
        <v>15</v>
      </c>
      <c r="B38" s="6" t="s">
        <v>307</v>
      </c>
      <c r="C38" s="6" t="s">
        <v>20</v>
      </c>
      <c r="D38" s="7">
        <v>33312</v>
      </c>
      <c r="E38" s="8">
        <f t="shared" si="3"/>
        <v>33</v>
      </c>
      <c r="F38" s="5" t="s">
        <v>49</v>
      </c>
      <c r="G38" s="6" t="s">
        <v>170</v>
      </c>
      <c r="H38" s="5">
        <v>103</v>
      </c>
      <c r="I38" s="10">
        <v>5.62037037037037E-2</v>
      </c>
      <c r="J38" s="10">
        <f t="shared" si="4"/>
        <v>1.7777777777777774E-2</v>
      </c>
      <c r="K38" s="11">
        <f t="shared" si="5"/>
        <v>5.2282515073212741E-3</v>
      </c>
      <c r="L38" s="16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5">
        <v>16</v>
      </c>
      <c r="B39" s="6" t="s">
        <v>315</v>
      </c>
      <c r="C39" s="6" t="s">
        <v>143</v>
      </c>
      <c r="D39" s="7">
        <v>29305</v>
      </c>
      <c r="E39" s="8">
        <f t="shared" si="3"/>
        <v>44</v>
      </c>
      <c r="F39" s="5" t="s">
        <v>35</v>
      </c>
      <c r="G39" s="6" t="s">
        <v>170</v>
      </c>
      <c r="H39" s="5">
        <v>130</v>
      </c>
      <c r="I39" s="10">
        <v>6.04050925925926E-2</v>
      </c>
      <c r="J39" s="10">
        <f t="shared" si="4"/>
        <v>2.1979166666666675E-2</v>
      </c>
      <c r="K39" s="11">
        <f t="shared" si="5"/>
        <v>5.6190783807062881E-3</v>
      </c>
      <c r="L39" s="16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5">
        <v>17</v>
      </c>
      <c r="B40" s="6" t="s">
        <v>254</v>
      </c>
      <c r="C40" s="6" t="s">
        <v>69</v>
      </c>
      <c r="D40" s="7">
        <v>30465</v>
      </c>
      <c r="E40" s="8">
        <f t="shared" si="3"/>
        <v>40</v>
      </c>
      <c r="F40" s="5" t="s">
        <v>35</v>
      </c>
      <c r="G40" s="6" t="s">
        <v>170</v>
      </c>
      <c r="H40" s="5">
        <v>105</v>
      </c>
      <c r="I40" s="10">
        <v>6.1365740740740742E-2</v>
      </c>
      <c r="J40" s="10">
        <f t="shared" si="4"/>
        <v>2.2939814814814816E-2</v>
      </c>
      <c r="K40" s="11">
        <f t="shared" si="5"/>
        <v>5.7084409991386732E-3</v>
      </c>
      <c r="L40" s="16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5">
        <v>18</v>
      </c>
      <c r="B41" s="6" t="s">
        <v>308</v>
      </c>
      <c r="C41" s="6" t="s">
        <v>66</v>
      </c>
      <c r="D41" s="7">
        <v>30735</v>
      </c>
      <c r="E41" s="8">
        <f t="shared" si="3"/>
        <v>40</v>
      </c>
      <c r="F41" s="9" t="s">
        <v>35</v>
      </c>
      <c r="G41" s="38" t="s">
        <v>320</v>
      </c>
      <c r="H41" s="5">
        <v>108</v>
      </c>
      <c r="I41" s="10">
        <v>6.2152777777777779E-2</v>
      </c>
      <c r="J41" s="10">
        <f t="shared" si="4"/>
        <v>2.3726851851851853E-2</v>
      </c>
      <c r="K41" s="11">
        <f t="shared" si="5"/>
        <v>5.7816537467700263E-3</v>
      </c>
      <c r="L41" s="16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5">
        <v>19</v>
      </c>
      <c r="B42" s="6" t="s">
        <v>312</v>
      </c>
      <c r="C42" s="6" t="s">
        <v>103</v>
      </c>
      <c r="D42" s="7">
        <v>31115</v>
      </c>
      <c r="E42" s="8">
        <f t="shared" si="3"/>
        <v>39</v>
      </c>
      <c r="F42" s="5" t="s">
        <v>17</v>
      </c>
      <c r="G42" s="38" t="s">
        <v>322</v>
      </c>
      <c r="H42" s="5">
        <v>120</v>
      </c>
      <c r="I42" s="10">
        <v>6.5335648148148143E-2</v>
      </c>
      <c r="J42" s="10">
        <f t="shared" si="4"/>
        <v>2.6909722222222217E-2</v>
      </c>
      <c r="K42" s="11">
        <f t="shared" si="5"/>
        <v>6.0777347114556414E-3</v>
      </c>
      <c r="L42" s="16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5">
        <v>20</v>
      </c>
      <c r="B43" s="6" t="s">
        <v>310</v>
      </c>
      <c r="C43" s="6" t="s">
        <v>59</v>
      </c>
      <c r="D43" s="7">
        <v>35738</v>
      </c>
      <c r="E43" s="8">
        <f t="shared" si="3"/>
        <v>26</v>
      </c>
      <c r="F43" s="9" t="s">
        <v>49</v>
      </c>
      <c r="G43" s="6" t="s">
        <v>170</v>
      </c>
      <c r="H43" s="5">
        <v>111</v>
      </c>
      <c r="I43" s="10">
        <v>6.7881944444444439E-2</v>
      </c>
      <c r="J43" s="10">
        <f t="shared" si="4"/>
        <v>2.9456018518518513E-2</v>
      </c>
      <c r="K43" s="11">
        <f t="shared" si="5"/>
        <v>6.3145994832041336E-3</v>
      </c>
      <c r="L43" s="16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5">
        <v>21</v>
      </c>
      <c r="B44" s="6" t="s">
        <v>196</v>
      </c>
      <c r="C44" s="6" t="s">
        <v>161</v>
      </c>
      <c r="D44" s="7">
        <v>21166</v>
      </c>
      <c r="E44" s="8">
        <f t="shared" si="3"/>
        <v>66</v>
      </c>
      <c r="F44" s="37" t="s">
        <v>218</v>
      </c>
      <c r="G44" s="6" t="s">
        <v>170</v>
      </c>
      <c r="H44" s="5">
        <v>125</v>
      </c>
      <c r="I44" s="10">
        <v>8.3101851851851857E-2</v>
      </c>
      <c r="J44" s="10">
        <f t="shared" si="4"/>
        <v>4.4675925925925931E-2</v>
      </c>
      <c r="K44" s="11">
        <f t="shared" si="5"/>
        <v>7.7304048234280798E-3</v>
      </c>
      <c r="L44" s="16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5" t="s">
        <v>152</v>
      </c>
      <c r="B45" s="6" t="s">
        <v>297</v>
      </c>
      <c r="C45" s="6" t="s">
        <v>103</v>
      </c>
      <c r="D45" s="7">
        <v>28502</v>
      </c>
      <c r="E45" s="8">
        <f t="shared" si="3"/>
        <v>46</v>
      </c>
      <c r="F45" s="37" t="s">
        <v>29</v>
      </c>
      <c r="G45" s="6" t="s">
        <v>170</v>
      </c>
      <c r="H45" s="5">
        <v>214</v>
      </c>
      <c r="I45" s="10">
        <v>6.7534722222222218E-2</v>
      </c>
      <c r="J45" s="10"/>
      <c r="K45" s="11"/>
      <c r="L45" s="39" t="s">
        <v>212</v>
      </c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24"/>
      <c r="B46" s="25" t="s">
        <v>313</v>
      </c>
      <c r="C46" s="25" t="s">
        <v>143</v>
      </c>
      <c r="D46" s="26">
        <v>31772</v>
      </c>
      <c r="E46" s="27">
        <f t="shared" si="3"/>
        <v>37</v>
      </c>
      <c r="F46" s="24" t="s">
        <v>17</v>
      </c>
      <c r="G46" s="43" t="s">
        <v>323</v>
      </c>
      <c r="H46" s="24"/>
      <c r="I46" s="41" t="s">
        <v>47</v>
      </c>
      <c r="J46" s="41"/>
      <c r="K46" s="41"/>
      <c r="L46" s="42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24"/>
      <c r="B47" s="25" t="s">
        <v>314</v>
      </c>
      <c r="C47" s="25" t="s">
        <v>28</v>
      </c>
      <c r="D47" s="26">
        <v>32989</v>
      </c>
      <c r="E47" s="27">
        <f t="shared" si="3"/>
        <v>33</v>
      </c>
      <c r="F47" s="24" t="s">
        <v>49</v>
      </c>
      <c r="G47" s="43" t="s">
        <v>324</v>
      </c>
      <c r="H47" s="24"/>
      <c r="I47" s="41" t="s">
        <v>47</v>
      </c>
      <c r="J47" s="41"/>
      <c r="K47" s="41"/>
      <c r="L47" s="42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52" t="s">
        <v>36</v>
      </c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6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5">
        <v>1</v>
      </c>
      <c r="B49" s="6" t="s">
        <v>328</v>
      </c>
      <c r="C49" s="6" t="s">
        <v>172</v>
      </c>
      <c r="D49" s="7">
        <v>28525</v>
      </c>
      <c r="E49" s="8">
        <f t="shared" si="3"/>
        <v>46</v>
      </c>
      <c r="F49" s="9" t="s">
        <v>39</v>
      </c>
      <c r="G49" s="6" t="s">
        <v>170</v>
      </c>
      <c r="H49" s="5">
        <v>113</v>
      </c>
      <c r="I49" s="10">
        <v>4.2129629629629628E-2</v>
      </c>
      <c r="J49" s="10">
        <f>I49-$I$49</f>
        <v>0</v>
      </c>
      <c r="K49" s="11">
        <f t="shared" ref="K49:K63" si="6">I49/10.75</f>
        <v>3.9190353143841511E-3</v>
      </c>
      <c r="L49" s="12" t="s">
        <v>18</v>
      </c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5">
        <v>2</v>
      </c>
      <c r="B50" s="6" t="s">
        <v>333</v>
      </c>
      <c r="C50" s="6" t="s">
        <v>334</v>
      </c>
      <c r="D50" s="7">
        <v>28572</v>
      </c>
      <c r="E50" s="8">
        <f t="shared" si="3"/>
        <v>46</v>
      </c>
      <c r="F50" s="9" t="s">
        <v>39</v>
      </c>
      <c r="G50" s="6" t="s">
        <v>170</v>
      </c>
      <c r="H50" s="5">
        <v>127</v>
      </c>
      <c r="I50" s="10">
        <v>4.7974537037037045E-2</v>
      </c>
      <c r="J50" s="10">
        <f t="shared" ref="J50:J63" si="7">I50-$I$49</f>
        <v>5.8449074074074167E-3</v>
      </c>
      <c r="K50" s="11">
        <f t="shared" si="6"/>
        <v>4.4627476313522834E-3</v>
      </c>
      <c r="L50" s="13" t="s">
        <v>22</v>
      </c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5">
        <v>3</v>
      </c>
      <c r="B51" s="6" t="s">
        <v>117</v>
      </c>
      <c r="C51" s="6" t="s">
        <v>76</v>
      </c>
      <c r="D51" s="7">
        <v>33049</v>
      </c>
      <c r="E51" s="8">
        <f t="shared" si="3"/>
        <v>33</v>
      </c>
      <c r="F51" s="9" t="s">
        <v>89</v>
      </c>
      <c r="G51" s="6" t="s">
        <v>21</v>
      </c>
      <c r="H51" s="5">
        <v>129</v>
      </c>
      <c r="I51" s="10">
        <v>4.9016203703703708E-2</v>
      </c>
      <c r="J51" s="10">
        <f t="shared" si="7"/>
        <v>6.8865740740740797E-3</v>
      </c>
      <c r="K51" s="11">
        <f t="shared" si="6"/>
        <v>4.5596468561584841E-3</v>
      </c>
      <c r="L51" s="14" t="s">
        <v>26</v>
      </c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5">
        <v>4</v>
      </c>
      <c r="B52" s="6" t="s">
        <v>329</v>
      </c>
      <c r="C52" s="6" t="s">
        <v>330</v>
      </c>
      <c r="D52" s="7">
        <v>34742</v>
      </c>
      <c r="E52" s="8">
        <f t="shared" si="3"/>
        <v>29</v>
      </c>
      <c r="F52" s="9" t="s">
        <v>89</v>
      </c>
      <c r="G52" s="6" t="s">
        <v>170</v>
      </c>
      <c r="H52" s="5">
        <v>114</v>
      </c>
      <c r="I52" s="10">
        <v>5.2662037037037035E-2</v>
      </c>
      <c r="J52" s="10">
        <f t="shared" si="7"/>
        <v>1.0532407407407407E-2</v>
      </c>
      <c r="K52" s="11">
        <f t="shared" si="6"/>
        <v>4.898794142980189E-3</v>
      </c>
      <c r="L52" s="16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5">
        <v>5</v>
      </c>
      <c r="B53" s="6" t="s">
        <v>337</v>
      </c>
      <c r="C53" s="6" t="s">
        <v>338</v>
      </c>
      <c r="D53" s="7">
        <v>29649</v>
      </c>
      <c r="E53" s="8">
        <f t="shared" si="3"/>
        <v>43</v>
      </c>
      <c r="F53" s="9" t="s">
        <v>42</v>
      </c>
      <c r="G53" s="6" t="s">
        <v>21</v>
      </c>
      <c r="H53" s="5">
        <v>133</v>
      </c>
      <c r="I53" s="10">
        <v>5.409722222222222E-2</v>
      </c>
      <c r="J53" s="10">
        <f t="shared" si="7"/>
        <v>1.1967592592592592E-2</v>
      </c>
      <c r="K53" s="11">
        <f t="shared" si="6"/>
        <v>5.0322997416020667E-3</v>
      </c>
      <c r="L53" s="16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5">
        <v>6</v>
      </c>
      <c r="B54" s="6" t="s">
        <v>127</v>
      </c>
      <c r="C54" s="6" t="s">
        <v>128</v>
      </c>
      <c r="D54" s="7">
        <v>33073</v>
      </c>
      <c r="E54" s="8">
        <f t="shared" si="3"/>
        <v>33</v>
      </c>
      <c r="F54" s="9" t="s">
        <v>89</v>
      </c>
      <c r="G54" s="6" t="s">
        <v>170</v>
      </c>
      <c r="H54" s="5">
        <v>118</v>
      </c>
      <c r="I54" s="10">
        <v>5.9375000000000004E-2</v>
      </c>
      <c r="J54" s="10">
        <f t="shared" si="7"/>
        <v>1.7245370370370376E-2</v>
      </c>
      <c r="K54" s="11">
        <f t="shared" si="6"/>
        <v>5.5232558139534892E-3</v>
      </c>
      <c r="L54" s="16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5">
        <v>7</v>
      </c>
      <c r="B55" s="6" t="s">
        <v>331</v>
      </c>
      <c r="C55" s="6" t="s">
        <v>149</v>
      </c>
      <c r="D55" s="7">
        <v>30647</v>
      </c>
      <c r="E55" s="8">
        <f t="shared" si="3"/>
        <v>40</v>
      </c>
      <c r="F55" s="9" t="s">
        <v>42</v>
      </c>
      <c r="G55" s="6" t="s">
        <v>323</v>
      </c>
      <c r="H55" s="5">
        <v>115</v>
      </c>
      <c r="I55" s="10">
        <v>5.9548611111111115E-2</v>
      </c>
      <c r="J55" s="10">
        <f t="shared" si="7"/>
        <v>1.7418981481481487E-2</v>
      </c>
      <c r="K55" s="11">
        <f t="shared" si="6"/>
        <v>5.539405684754522E-3</v>
      </c>
      <c r="L55" s="16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5">
        <v>8</v>
      </c>
      <c r="B56" s="6" t="s">
        <v>285</v>
      </c>
      <c r="C56" s="6" t="s">
        <v>286</v>
      </c>
      <c r="D56" s="7">
        <v>28702</v>
      </c>
      <c r="E56" s="8">
        <f t="shared" si="3"/>
        <v>45</v>
      </c>
      <c r="F56" s="9" t="s">
        <v>39</v>
      </c>
      <c r="G56" s="6" t="s">
        <v>170</v>
      </c>
      <c r="H56" s="5">
        <v>138</v>
      </c>
      <c r="I56" s="10">
        <v>6.04050925925926E-2</v>
      </c>
      <c r="J56" s="10">
        <f t="shared" si="7"/>
        <v>1.8275462962962973E-2</v>
      </c>
      <c r="K56" s="11">
        <f t="shared" si="6"/>
        <v>5.6190783807062881E-3</v>
      </c>
      <c r="L56" s="16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5">
        <v>9</v>
      </c>
      <c r="B57" s="6" t="s">
        <v>96</v>
      </c>
      <c r="C57" s="6" t="s">
        <v>97</v>
      </c>
      <c r="D57" s="7">
        <v>27960</v>
      </c>
      <c r="E57" s="8">
        <f t="shared" si="3"/>
        <v>47</v>
      </c>
      <c r="F57" s="9" t="s">
        <v>39</v>
      </c>
      <c r="G57" s="6" t="s">
        <v>170</v>
      </c>
      <c r="H57" s="5">
        <v>119</v>
      </c>
      <c r="I57" s="10">
        <v>6.4178240740740744E-2</v>
      </c>
      <c r="J57" s="10">
        <f t="shared" si="7"/>
        <v>2.2048611111111116E-2</v>
      </c>
      <c r="K57" s="11">
        <f t="shared" si="6"/>
        <v>5.9700689061154182E-3</v>
      </c>
      <c r="L57" s="16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5">
        <v>10</v>
      </c>
      <c r="B58" s="6" t="s">
        <v>221</v>
      </c>
      <c r="C58" s="6" t="s">
        <v>93</v>
      </c>
      <c r="D58" s="7">
        <v>32187</v>
      </c>
      <c r="E58" s="8">
        <f t="shared" si="3"/>
        <v>36</v>
      </c>
      <c r="F58" s="9" t="s">
        <v>77</v>
      </c>
      <c r="G58" s="6" t="s">
        <v>323</v>
      </c>
      <c r="H58" s="5">
        <v>110</v>
      </c>
      <c r="I58" s="10">
        <v>6.475694444444445E-2</v>
      </c>
      <c r="J58" s="10">
        <f t="shared" si="7"/>
        <v>2.2627314814814822E-2</v>
      </c>
      <c r="K58" s="11">
        <f t="shared" si="6"/>
        <v>6.0239018087855306E-3</v>
      </c>
      <c r="L58" s="16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5">
        <v>11</v>
      </c>
      <c r="B59" s="6" t="s">
        <v>341</v>
      </c>
      <c r="C59" s="6" t="s">
        <v>172</v>
      </c>
      <c r="D59" s="7">
        <v>25774</v>
      </c>
      <c r="E59" s="8">
        <f t="shared" si="3"/>
        <v>53</v>
      </c>
      <c r="F59" s="37" t="s">
        <v>344</v>
      </c>
      <c r="G59" s="6" t="s">
        <v>21</v>
      </c>
      <c r="H59" s="5">
        <v>137</v>
      </c>
      <c r="I59" s="10">
        <v>6.508101851851851E-2</v>
      </c>
      <c r="J59" s="10">
        <f t="shared" si="7"/>
        <v>2.2951388888888882E-2</v>
      </c>
      <c r="K59" s="11">
        <f t="shared" si="6"/>
        <v>6.0540482342807921E-3</v>
      </c>
      <c r="L59" s="16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5">
        <v>12</v>
      </c>
      <c r="B60" s="6" t="s">
        <v>342</v>
      </c>
      <c r="C60" s="6" t="s">
        <v>343</v>
      </c>
      <c r="D60" s="7">
        <v>27613</v>
      </c>
      <c r="E60" s="8">
        <f t="shared" si="3"/>
        <v>48</v>
      </c>
      <c r="F60" s="9" t="s">
        <v>39</v>
      </c>
      <c r="G60" s="6" t="s">
        <v>170</v>
      </c>
      <c r="H60" s="5">
        <v>140</v>
      </c>
      <c r="I60" s="10">
        <v>6.9444444444444434E-2</v>
      </c>
      <c r="J60" s="10">
        <f t="shared" si="7"/>
        <v>2.7314814814814806E-2</v>
      </c>
      <c r="K60" s="11">
        <f t="shared" si="6"/>
        <v>6.4599483204134354E-3</v>
      </c>
      <c r="L60" s="16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5">
        <v>13</v>
      </c>
      <c r="B61" s="6" t="s">
        <v>129</v>
      </c>
      <c r="C61" s="6" t="s">
        <v>130</v>
      </c>
      <c r="D61" s="7">
        <v>33093</v>
      </c>
      <c r="E61" s="8">
        <f t="shared" si="3"/>
        <v>33</v>
      </c>
      <c r="F61" s="9" t="s">
        <v>89</v>
      </c>
      <c r="G61" s="6" t="s">
        <v>21</v>
      </c>
      <c r="H61" s="5">
        <v>104</v>
      </c>
      <c r="I61" s="10">
        <v>7.0659722222222221E-2</v>
      </c>
      <c r="J61" s="10">
        <f t="shared" si="7"/>
        <v>2.8530092592592593E-2</v>
      </c>
      <c r="K61" s="11">
        <f t="shared" si="6"/>
        <v>6.5729974160206716E-3</v>
      </c>
      <c r="L61" s="16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5">
        <v>14</v>
      </c>
      <c r="B62" s="6" t="s">
        <v>336</v>
      </c>
      <c r="C62" s="6" t="s">
        <v>119</v>
      </c>
      <c r="D62" s="7">
        <v>30679</v>
      </c>
      <c r="E62" s="8">
        <f t="shared" si="3"/>
        <v>40</v>
      </c>
      <c r="F62" s="9" t="s">
        <v>42</v>
      </c>
      <c r="G62" s="38" t="s">
        <v>345</v>
      </c>
      <c r="H62" s="5">
        <v>131</v>
      </c>
      <c r="I62" s="10">
        <v>7.0659722222222221E-2</v>
      </c>
      <c r="J62" s="10">
        <f t="shared" si="7"/>
        <v>2.8530092592592593E-2</v>
      </c>
      <c r="K62" s="11">
        <f t="shared" si="6"/>
        <v>6.5729974160206716E-3</v>
      </c>
      <c r="L62" s="16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5">
        <v>15</v>
      </c>
      <c r="B63" s="6" t="s">
        <v>326</v>
      </c>
      <c r="C63" s="6" t="s">
        <v>327</v>
      </c>
      <c r="D63" s="7">
        <v>28865</v>
      </c>
      <c r="E63" s="8">
        <f t="shared" si="3"/>
        <v>45</v>
      </c>
      <c r="F63" s="9" t="s">
        <v>39</v>
      </c>
      <c r="G63" s="6" t="s">
        <v>21</v>
      </c>
      <c r="H63" s="5">
        <v>106</v>
      </c>
      <c r="I63" s="10">
        <v>7.5462962962962968E-2</v>
      </c>
      <c r="J63" s="10">
        <f t="shared" si="7"/>
        <v>3.333333333333334E-2</v>
      </c>
      <c r="K63" s="11">
        <f t="shared" si="6"/>
        <v>7.0198105081826015E-3</v>
      </c>
      <c r="L63" s="16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5" t="s">
        <v>152</v>
      </c>
      <c r="B64" s="6" t="s">
        <v>332</v>
      </c>
      <c r="C64" s="6" t="s">
        <v>149</v>
      </c>
      <c r="D64" s="7">
        <v>28391</v>
      </c>
      <c r="E64" s="8">
        <f t="shared" si="3"/>
        <v>46</v>
      </c>
      <c r="F64" s="9" t="s">
        <v>39</v>
      </c>
      <c r="G64" s="6" t="s">
        <v>170</v>
      </c>
      <c r="H64" s="5">
        <v>208</v>
      </c>
      <c r="I64" s="10">
        <v>6.3182870370370361E-2</v>
      </c>
      <c r="J64" s="10"/>
      <c r="K64" s="11"/>
      <c r="L64" s="39" t="s">
        <v>212</v>
      </c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5" t="s">
        <v>152</v>
      </c>
      <c r="B65" s="6" t="s">
        <v>335</v>
      </c>
      <c r="C65" s="6" t="s">
        <v>85</v>
      </c>
      <c r="D65" s="7">
        <v>30405</v>
      </c>
      <c r="E65" s="8">
        <f t="shared" si="3"/>
        <v>41</v>
      </c>
      <c r="F65" s="9" t="s">
        <v>42</v>
      </c>
      <c r="G65" s="6" t="s">
        <v>170</v>
      </c>
      <c r="H65" s="5">
        <v>211</v>
      </c>
      <c r="I65" s="10">
        <v>5.9432870370370372E-2</v>
      </c>
      <c r="J65" s="10"/>
      <c r="K65" s="11"/>
      <c r="L65" s="39" t="s">
        <v>212</v>
      </c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24"/>
      <c r="B66" s="25" t="s">
        <v>325</v>
      </c>
      <c r="C66" s="25" t="s">
        <v>83</v>
      </c>
      <c r="D66" s="26">
        <v>32459</v>
      </c>
      <c r="E66" s="27">
        <f t="shared" si="3"/>
        <v>35</v>
      </c>
      <c r="F66" s="28" t="s">
        <v>77</v>
      </c>
      <c r="G66" s="25" t="s">
        <v>170</v>
      </c>
      <c r="H66" s="24"/>
      <c r="I66" s="41" t="s">
        <v>47</v>
      </c>
      <c r="J66" s="41"/>
      <c r="K66" s="41"/>
      <c r="L66" s="42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24"/>
      <c r="B67" s="25" t="s">
        <v>127</v>
      </c>
      <c r="C67" s="25" t="s">
        <v>149</v>
      </c>
      <c r="D67" s="26">
        <v>32390</v>
      </c>
      <c r="E67" s="27">
        <f t="shared" si="3"/>
        <v>35</v>
      </c>
      <c r="F67" s="28" t="s">
        <v>77</v>
      </c>
      <c r="G67" s="25" t="s">
        <v>170</v>
      </c>
      <c r="H67" s="24"/>
      <c r="I67" s="41" t="s">
        <v>47</v>
      </c>
      <c r="J67" s="41"/>
      <c r="K67" s="41"/>
      <c r="L67" s="42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56"/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57" t="s">
        <v>412</v>
      </c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6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47" t="s">
        <v>0</v>
      </c>
      <c r="B70" s="50" t="s">
        <v>1</v>
      </c>
      <c r="C70" s="45"/>
      <c r="D70" s="45"/>
      <c r="E70" s="45"/>
      <c r="F70" s="45"/>
      <c r="G70" s="46"/>
      <c r="H70" s="47" t="s">
        <v>2</v>
      </c>
      <c r="I70" s="50" t="s">
        <v>3</v>
      </c>
      <c r="J70" s="45"/>
      <c r="K70" s="51"/>
      <c r="L70" s="47" t="s">
        <v>4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48"/>
      <c r="B71" s="2" t="s">
        <v>5</v>
      </c>
      <c r="C71" s="3" t="s">
        <v>6</v>
      </c>
      <c r="D71" s="4" t="s">
        <v>7</v>
      </c>
      <c r="E71" s="3" t="s">
        <v>8</v>
      </c>
      <c r="F71" s="3" t="s">
        <v>9</v>
      </c>
      <c r="G71" s="2" t="s">
        <v>10</v>
      </c>
      <c r="H71" s="48"/>
      <c r="I71" s="2" t="s">
        <v>11</v>
      </c>
      <c r="J71" s="2" t="s">
        <v>12</v>
      </c>
      <c r="K71" s="2" t="s">
        <v>13</v>
      </c>
      <c r="L71" s="48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52" t="s">
        <v>14</v>
      </c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6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5">
        <v>1</v>
      </c>
      <c r="B73" s="6" t="s">
        <v>348</v>
      </c>
      <c r="C73" s="6" t="s">
        <v>64</v>
      </c>
      <c r="D73" s="7">
        <v>33141</v>
      </c>
      <c r="E73" s="8">
        <f t="shared" ref="E73:E80" si="8">DATEDIF(D73,"13.04.2024","y")</f>
        <v>33</v>
      </c>
      <c r="F73" s="37" t="s">
        <v>49</v>
      </c>
      <c r="G73" s="6" t="s">
        <v>170</v>
      </c>
      <c r="H73" s="5">
        <v>62</v>
      </c>
      <c r="I73" s="10">
        <v>2.0312500000000001E-2</v>
      </c>
      <c r="J73" s="10">
        <f t="shared" ref="J73:J80" si="9">I73-$I$73</f>
        <v>0</v>
      </c>
      <c r="K73" s="11">
        <f>I73/5.1</f>
        <v>3.9828431372549026E-3</v>
      </c>
      <c r="L73" s="12" t="s">
        <v>18</v>
      </c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5">
        <v>2</v>
      </c>
      <c r="B74" s="6" t="s">
        <v>349</v>
      </c>
      <c r="C74" s="6" t="s">
        <v>28</v>
      </c>
      <c r="D74" s="7">
        <v>28826</v>
      </c>
      <c r="E74" s="8">
        <f t="shared" si="8"/>
        <v>45</v>
      </c>
      <c r="F74" s="9" t="s">
        <v>29</v>
      </c>
      <c r="G74" s="6" t="s">
        <v>21</v>
      </c>
      <c r="H74" s="5">
        <v>63</v>
      </c>
      <c r="I74" s="10">
        <v>2.0891203703703703E-2</v>
      </c>
      <c r="J74" s="10">
        <f t="shared" si="9"/>
        <v>5.787037037037028E-4</v>
      </c>
      <c r="K74" s="11">
        <f t="shared" ref="K74:K80" si="10">I74/5.1</f>
        <v>4.096314451706609E-3</v>
      </c>
      <c r="L74" s="13" t="s">
        <v>22</v>
      </c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5">
        <v>3</v>
      </c>
      <c r="B75" s="6" t="s">
        <v>58</v>
      </c>
      <c r="C75" s="6" t="s">
        <v>59</v>
      </c>
      <c r="D75" s="7">
        <v>31397</v>
      </c>
      <c r="E75" s="8">
        <f t="shared" si="8"/>
        <v>38</v>
      </c>
      <c r="F75" s="9" t="s">
        <v>17</v>
      </c>
      <c r="G75" s="6" t="s">
        <v>170</v>
      </c>
      <c r="H75" s="5">
        <v>61</v>
      </c>
      <c r="I75" s="10">
        <v>2.193287037037037E-2</v>
      </c>
      <c r="J75" s="10">
        <f t="shared" si="9"/>
        <v>1.6203703703703692E-3</v>
      </c>
      <c r="K75" s="11">
        <f t="shared" si="10"/>
        <v>4.300562817719681E-3</v>
      </c>
      <c r="L75" s="14" t="s">
        <v>26</v>
      </c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5">
        <v>4</v>
      </c>
      <c r="B76" s="6" t="s">
        <v>109</v>
      </c>
      <c r="C76" s="6" t="s">
        <v>34</v>
      </c>
      <c r="D76" s="7">
        <v>29508</v>
      </c>
      <c r="E76" s="8">
        <f t="shared" si="8"/>
        <v>43</v>
      </c>
      <c r="F76" s="5" t="s">
        <v>35</v>
      </c>
      <c r="G76" s="6" t="s">
        <v>21</v>
      </c>
      <c r="H76" s="5">
        <v>59</v>
      </c>
      <c r="I76" s="10">
        <v>2.297453703703704E-2</v>
      </c>
      <c r="J76" s="10">
        <f t="shared" si="9"/>
        <v>2.6620370370370391E-3</v>
      </c>
      <c r="K76" s="11">
        <f t="shared" si="10"/>
        <v>4.504811183732753E-3</v>
      </c>
      <c r="L76" s="16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5">
        <v>5</v>
      </c>
      <c r="B77" s="6" t="s">
        <v>107</v>
      </c>
      <c r="C77" s="6" t="s">
        <v>108</v>
      </c>
      <c r="D77" s="7">
        <v>30060</v>
      </c>
      <c r="E77" s="8">
        <f t="shared" si="8"/>
        <v>41</v>
      </c>
      <c r="F77" s="9" t="s">
        <v>35</v>
      </c>
      <c r="G77" s="6" t="s">
        <v>170</v>
      </c>
      <c r="H77" s="5">
        <v>55</v>
      </c>
      <c r="I77" s="10">
        <v>2.5497685185185189E-2</v>
      </c>
      <c r="J77" s="10">
        <f t="shared" si="9"/>
        <v>5.1851851851851885E-3</v>
      </c>
      <c r="K77" s="11">
        <f t="shared" si="10"/>
        <v>4.9995461147421946E-3</v>
      </c>
      <c r="L77" s="16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5">
        <v>6</v>
      </c>
      <c r="B78" s="6" t="s">
        <v>347</v>
      </c>
      <c r="C78" s="6" t="s">
        <v>273</v>
      </c>
      <c r="D78" s="7">
        <v>29517</v>
      </c>
      <c r="E78" s="8">
        <f t="shared" si="8"/>
        <v>43</v>
      </c>
      <c r="F78" s="29" t="s">
        <v>35</v>
      </c>
      <c r="G78" s="6" t="s">
        <v>21</v>
      </c>
      <c r="H78" s="5">
        <v>52</v>
      </c>
      <c r="I78" s="10">
        <v>2.6620370370370374E-2</v>
      </c>
      <c r="J78" s="10">
        <f t="shared" si="9"/>
        <v>6.3078703703703734E-3</v>
      </c>
      <c r="K78" s="11">
        <f t="shared" si="10"/>
        <v>5.2196804647785047E-3</v>
      </c>
      <c r="L78" s="16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5">
        <v>7</v>
      </c>
      <c r="B79" s="6" t="s">
        <v>346</v>
      </c>
      <c r="C79" s="6" t="s">
        <v>20</v>
      </c>
      <c r="D79" s="7">
        <v>31575</v>
      </c>
      <c r="E79" s="8">
        <f t="shared" si="8"/>
        <v>37</v>
      </c>
      <c r="F79" s="37" t="s">
        <v>17</v>
      </c>
      <c r="G79" s="6" t="s">
        <v>170</v>
      </c>
      <c r="H79" s="5">
        <v>51</v>
      </c>
      <c r="I79" s="10">
        <v>2.7314814814814816E-2</v>
      </c>
      <c r="J79" s="10">
        <f t="shared" si="9"/>
        <v>7.0023148148148154E-3</v>
      </c>
      <c r="K79" s="11">
        <f t="shared" si="10"/>
        <v>5.3558460421205527E-3</v>
      </c>
      <c r="L79" s="39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5">
        <v>8</v>
      </c>
      <c r="B80" s="6" t="s">
        <v>230</v>
      </c>
      <c r="C80" s="6" t="s">
        <v>57</v>
      </c>
      <c r="D80" s="7">
        <v>23443</v>
      </c>
      <c r="E80" s="8">
        <f t="shared" si="8"/>
        <v>60</v>
      </c>
      <c r="F80" s="37" t="s">
        <v>280</v>
      </c>
      <c r="G80" s="6" t="s">
        <v>21</v>
      </c>
      <c r="H80" s="5">
        <v>58</v>
      </c>
      <c r="I80" s="10">
        <v>2.9791666666666664E-2</v>
      </c>
      <c r="J80" s="10">
        <f t="shared" si="9"/>
        <v>9.4791666666666635E-3</v>
      </c>
      <c r="K80" s="11">
        <f t="shared" si="10"/>
        <v>5.8415032679738563E-3</v>
      </c>
      <c r="L80" s="39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52" t="s">
        <v>36</v>
      </c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6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5">
        <v>1</v>
      </c>
      <c r="B82" s="6" t="s">
        <v>351</v>
      </c>
      <c r="C82" s="6" t="s">
        <v>352</v>
      </c>
      <c r="D82" s="7">
        <v>33461</v>
      </c>
      <c r="E82" s="8">
        <f t="shared" ref="E82:E87" si="11">DATEDIF(D82,"13.04.2024","y")</f>
        <v>32</v>
      </c>
      <c r="F82" s="9" t="s">
        <v>89</v>
      </c>
      <c r="G82" s="6" t="s">
        <v>170</v>
      </c>
      <c r="H82" s="5">
        <v>54</v>
      </c>
      <c r="I82" s="10">
        <v>2.5115740740740741E-2</v>
      </c>
      <c r="J82" s="10">
        <f>I82-$I$82</f>
        <v>0</v>
      </c>
      <c r="K82" s="11">
        <f t="shared" ref="K82:K84" si="12">I82/5.05</f>
        <v>4.9734140080674736E-3</v>
      </c>
      <c r="L82" s="12" t="s">
        <v>18</v>
      </c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5">
        <v>2</v>
      </c>
      <c r="B83" s="6" t="s">
        <v>350</v>
      </c>
      <c r="C83" s="6" t="s">
        <v>172</v>
      </c>
      <c r="D83" s="7">
        <v>28316</v>
      </c>
      <c r="E83" s="8">
        <f t="shared" si="11"/>
        <v>46</v>
      </c>
      <c r="F83" s="37" t="s">
        <v>39</v>
      </c>
      <c r="G83" s="6" t="s">
        <v>170</v>
      </c>
      <c r="H83" s="5">
        <v>53</v>
      </c>
      <c r="I83" s="10">
        <v>2.8425925925925924E-2</v>
      </c>
      <c r="J83" s="10">
        <f t="shared" ref="J83:J84" si="13">I83-$I$82</f>
        <v>3.3101851851851834E-3</v>
      </c>
      <c r="K83" s="11">
        <f t="shared" si="12"/>
        <v>5.6288962229556283E-3</v>
      </c>
      <c r="L83" s="13" t="s">
        <v>22</v>
      </c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5">
        <v>3</v>
      </c>
      <c r="B84" s="6" t="s">
        <v>339</v>
      </c>
      <c r="C84" s="6" t="s">
        <v>93</v>
      </c>
      <c r="D84" s="7">
        <v>38282</v>
      </c>
      <c r="E84" s="8">
        <f t="shared" si="11"/>
        <v>19</v>
      </c>
      <c r="F84" s="9" t="s">
        <v>89</v>
      </c>
      <c r="G84" s="6" t="s">
        <v>21</v>
      </c>
      <c r="H84" s="5">
        <v>60</v>
      </c>
      <c r="I84" s="10">
        <v>3.1828703703703706E-2</v>
      </c>
      <c r="J84" s="10">
        <f t="shared" si="13"/>
        <v>6.7129629629629657E-3</v>
      </c>
      <c r="K84" s="11">
        <f t="shared" si="12"/>
        <v>6.3027136046938034E-3</v>
      </c>
      <c r="L84" s="14" t="s">
        <v>26</v>
      </c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29" t="s">
        <v>152</v>
      </c>
      <c r="B85" s="6" t="s">
        <v>339</v>
      </c>
      <c r="C85" s="6" t="s">
        <v>340</v>
      </c>
      <c r="D85" s="7">
        <v>29103</v>
      </c>
      <c r="E85" s="8">
        <f t="shared" si="11"/>
        <v>44</v>
      </c>
      <c r="F85" s="9" t="s">
        <v>42</v>
      </c>
      <c r="G85" s="38" t="s">
        <v>353</v>
      </c>
      <c r="H85" s="5">
        <v>134</v>
      </c>
      <c r="I85" s="10">
        <v>3.1828703703703706E-2</v>
      </c>
      <c r="J85" s="10"/>
      <c r="K85" s="11"/>
      <c r="L85" s="39" t="s">
        <v>212</v>
      </c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24"/>
      <c r="B86" s="25" t="s">
        <v>120</v>
      </c>
      <c r="C86" s="25" t="s">
        <v>119</v>
      </c>
      <c r="D86" s="26">
        <v>35393</v>
      </c>
      <c r="E86" s="27">
        <f t="shared" si="11"/>
        <v>27</v>
      </c>
      <c r="F86" s="28" t="s">
        <v>89</v>
      </c>
      <c r="G86" s="43" t="s">
        <v>121</v>
      </c>
      <c r="H86" s="24"/>
      <c r="I86" s="41" t="s">
        <v>47</v>
      </c>
      <c r="J86" s="41"/>
      <c r="K86" s="41"/>
      <c r="L86" s="42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24"/>
      <c r="B87" s="25" t="s">
        <v>122</v>
      </c>
      <c r="C87" s="25" t="s">
        <v>85</v>
      </c>
      <c r="D87" s="26">
        <v>35255</v>
      </c>
      <c r="E87" s="27">
        <f t="shared" si="11"/>
        <v>27</v>
      </c>
      <c r="F87" s="28" t="s">
        <v>89</v>
      </c>
      <c r="G87" s="25" t="s">
        <v>170</v>
      </c>
      <c r="H87" s="24"/>
      <c r="I87" s="41" t="s">
        <v>47</v>
      </c>
      <c r="J87" s="41"/>
      <c r="K87" s="41"/>
      <c r="L87" s="42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56"/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57" t="s">
        <v>413</v>
      </c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6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47" t="s">
        <v>0</v>
      </c>
      <c r="B90" s="50" t="s">
        <v>1</v>
      </c>
      <c r="C90" s="45"/>
      <c r="D90" s="45"/>
      <c r="E90" s="45"/>
      <c r="F90" s="45"/>
      <c r="G90" s="46"/>
      <c r="H90" s="47" t="s">
        <v>2</v>
      </c>
      <c r="I90" s="50" t="s">
        <v>3</v>
      </c>
      <c r="J90" s="45"/>
      <c r="K90" s="51"/>
      <c r="L90" s="47" t="s">
        <v>4</v>
      </c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48"/>
      <c r="B91" s="2" t="s">
        <v>5</v>
      </c>
      <c r="C91" s="3" t="s">
        <v>6</v>
      </c>
      <c r="D91" s="4" t="s">
        <v>7</v>
      </c>
      <c r="E91" s="3" t="s">
        <v>8</v>
      </c>
      <c r="F91" s="3" t="s">
        <v>9</v>
      </c>
      <c r="G91" s="2" t="s">
        <v>10</v>
      </c>
      <c r="H91" s="48"/>
      <c r="I91" s="2" t="s">
        <v>11</v>
      </c>
      <c r="J91" s="2" t="s">
        <v>12</v>
      </c>
      <c r="K91" s="2" t="s">
        <v>13</v>
      </c>
      <c r="L91" s="48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55" t="s">
        <v>134</v>
      </c>
      <c r="B92" s="45"/>
      <c r="C92" s="45"/>
      <c r="D92" s="45"/>
      <c r="E92" s="45"/>
      <c r="F92" s="45"/>
      <c r="G92" s="45"/>
      <c r="H92" s="45"/>
      <c r="I92" s="45"/>
      <c r="J92" s="45"/>
      <c r="K92" s="45"/>
      <c r="L92" s="46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5">
        <v>1</v>
      </c>
      <c r="B93" s="6" t="s">
        <v>354</v>
      </c>
      <c r="C93" s="6" t="s">
        <v>355</v>
      </c>
      <c r="D93" s="7">
        <v>41162</v>
      </c>
      <c r="E93" s="8">
        <f>DATEDIF(D93,"13.04.2024","y")</f>
        <v>11</v>
      </c>
      <c r="F93" s="37" t="s">
        <v>139</v>
      </c>
      <c r="G93" s="6" t="s">
        <v>170</v>
      </c>
      <c r="H93" s="5">
        <v>3</v>
      </c>
      <c r="I93" s="10">
        <v>3.9930555555555561E-3</v>
      </c>
      <c r="J93" s="10">
        <f>I93-$I$93</f>
        <v>0</v>
      </c>
      <c r="K93" s="11">
        <f>I93/1</f>
        <v>3.9930555555555561E-3</v>
      </c>
      <c r="L93" s="16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5">
        <v>2</v>
      </c>
      <c r="B94" s="6" t="s">
        <v>356</v>
      </c>
      <c r="C94" s="6" t="s">
        <v>357</v>
      </c>
      <c r="D94" s="7">
        <v>42782</v>
      </c>
      <c r="E94" s="8">
        <f>DATEDIF(D94,"13.04.2024","y")</f>
        <v>7</v>
      </c>
      <c r="F94" s="9" t="s">
        <v>141</v>
      </c>
      <c r="G94" s="6" t="s">
        <v>170</v>
      </c>
      <c r="H94" s="5">
        <v>6</v>
      </c>
      <c r="I94" s="10">
        <v>4.6296296296296302E-3</v>
      </c>
      <c r="J94" s="10">
        <f t="shared" ref="J94:J95" si="14">I94-$I$93</f>
        <v>6.3657407407407413E-4</v>
      </c>
      <c r="K94" s="11">
        <f t="shared" ref="K94:K95" si="15">I94/1</f>
        <v>4.6296296296296302E-3</v>
      </c>
      <c r="L94" s="16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5">
        <v>3</v>
      </c>
      <c r="B95" s="6" t="s">
        <v>349</v>
      </c>
      <c r="C95" s="6" t="s">
        <v>68</v>
      </c>
      <c r="D95" s="7">
        <v>41600</v>
      </c>
      <c r="E95" s="8">
        <f>DATEDIF(D95,"13.04.2024","y")</f>
        <v>10</v>
      </c>
      <c r="F95" s="37" t="s">
        <v>139</v>
      </c>
      <c r="G95" s="6" t="s">
        <v>21</v>
      </c>
      <c r="H95" s="5">
        <v>64</v>
      </c>
      <c r="I95" s="10">
        <v>5.0462962962962961E-3</v>
      </c>
      <c r="J95" s="10">
        <f t="shared" si="14"/>
        <v>1.05324074074074E-3</v>
      </c>
      <c r="K95" s="11">
        <f t="shared" si="15"/>
        <v>5.0462962962962961E-3</v>
      </c>
      <c r="L95" s="16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55" t="s">
        <v>146</v>
      </c>
      <c r="B96" s="45"/>
      <c r="C96" s="45"/>
      <c r="D96" s="45"/>
      <c r="E96" s="45"/>
      <c r="F96" s="45"/>
      <c r="G96" s="45"/>
      <c r="H96" s="45"/>
      <c r="I96" s="45"/>
      <c r="J96" s="45"/>
      <c r="K96" s="45"/>
      <c r="L96" s="46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5">
        <v>1</v>
      </c>
      <c r="B97" s="6" t="s">
        <v>358</v>
      </c>
      <c r="C97" s="6" t="s">
        <v>360</v>
      </c>
      <c r="D97" s="7">
        <v>40639</v>
      </c>
      <c r="E97" s="8">
        <f>DATEDIF(D97,"13.04.2024","y")</f>
        <v>13</v>
      </c>
      <c r="F97" s="37" t="s">
        <v>242</v>
      </c>
      <c r="G97" s="38" t="s">
        <v>209</v>
      </c>
      <c r="H97" s="5">
        <v>2</v>
      </c>
      <c r="I97" s="10">
        <v>4.0509259259259257E-3</v>
      </c>
      <c r="J97" s="10">
        <f>I97-$I$97</f>
        <v>0</v>
      </c>
      <c r="K97" s="11">
        <f t="shared" ref="K97:K100" si="16">I97/1</f>
        <v>4.0509259259259257E-3</v>
      </c>
      <c r="L97" s="16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5">
        <v>2</v>
      </c>
      <c r="B98" s="6" t="s">
        <v>358</v>
      </c>
      <c r="C98" s="6" t="s">
        <v>359</v>
      </c>
      <c r="D98" s="7">
        <v>42849</v>
      </c>
      <c r="E98" s="8">
        <f>DATEDIF(D98,"13.04.2024","y")</f>
        <v>6</v>
      </c>
      <c r="F98" s="9" t="s">
        <v>148</v>
      </c>
      <c r="G98" s="38" t="s">
        <v>209</v>
      </c>
      <c r="H98" s="5">
        <v>1</v>
      </c>
      <c r="I98" s="10">
        <v>5.8449074074074072E-3</v>
      </c>
      <c r="J98" s="10">
        <f t="shared" ref="J98:J100" si="17">I98-$I$97</f>
        <v>1.7939814814814815E-3</v>
      </c>
      <c r="K98" s="11">
        <f t="shared" si="16"/>
        <v>5.8449074074074072E-3</v>
      </c>
      <c r="L98" s="16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5">
        <v>3</v>
      </c>
      <c r="B99" s="6" t="s">
        <v>109</v>
      </c>
      <c r="C99" s="6" t="s">
        <v>327</v>
      </c>
      <c r="D99" s="7">
        <v>41678</v>
      </c>
      <c r="E99" s="8">
        <f>DATEDIF(D99,"13.04.2024","y")</f>
        <v>10</v>
      </c>
      <c r="F99" s="37" t="s">
        <v>242</v>
      </c>
      <c r="G99" s="6" t="s">
        <v>170</v>
      </c>
      <c r="H99" s="5">
        <v>5</v>
      </c>
      <c r="I99" s="10">
        <v>7.2916666666666659E-3</v>
      </c>
      <c r="J99" s="10">
        <f t="shared" si="17"/>
        <v>3.2407407407407402E-3</v>
      </c>
      <c r="K99" s="11">
        <f t="shared" si="16"/>
        <v>7.2916666666666659E-3</v>
      </c>
      <c r="L99" s="16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5">
        <v>4</v>
      </c>
      <c r="B100" s="6" t="s">
        <v>150</v>
      </c>
      <c r="C100" s="6" t="s">
        <v>151</v>
      </c>
      <c r="D100" s="7">
        <v>41889</v>
      </c>
      <c r="E100" s="8">
        <f>DATEDIF(D100,"13.04.2024","y")</f>
        <v>9</v>
      </c>
      <c r="F100" s="9" t="s">
        <v>148</v>
      </c>
      <c r="G100" s="6" t="s">
        <v>170</v>
      </c>
      <c r="H100" s="5">
        <v>4</v>
      </c>
      <c r="I100" s="10">
        <v>7.4074074074074068E-3</v>
      </c>
      <c r="J100" s="10">
        <f t="shared" si="17"/>
        <v>3.3564814814814811E-3</v>
      </c>
      <c r="K100" s="11">
        <f t="shared" si="16"/>
        <v>7.4074074074074068E-3</v>
      </c>
      <c r="L100" s="16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22"/>
      <c r="B101" s="1"/>
      <c r="C101" s="1"/>
      <c r="D101" s="23"/>
      <c r="E101" s="1"/>
      <c r="F101" s="1"/>
      <c r="G101" s="1"/>
      <c r="H101" s="22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22"/>
      <c r="B102" s="1"/>
      <c r="C102" s="1"/>
      <c r="D102" s="23"/>
      <c r="E102" s="1"/>
      <c r="F102" s="1"/>
      <c r="G102" s="1"/>
      <c r="H102" s="22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22"/>
      <c r="B103" s="1"/>
      <c r="C103" s="1"/>
      <c r="D103" s="23"/>
      <c r="E103" s="1"/>
      <c r="F103" s="1"/>
      <c r="G103" s="1"/>
      <c r="H103" s="22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22"/>
      <c r="B104" s="1"/>
      <c r="C104" s="1"/>
      <c r="D104" s="23"/>
      <c r="E104" s="1"/>
      <c r="F104" s="1"/>
      <c r="G104" s="1"/>
      <c r="H104" s="22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22"/>
      <c r="B105" s="1"/>
      <c r="C105" s="1"/>
      <c r="D105" s="23"/>
      <c r="E105" s="1"/>
      <c r="F105" s="1"/>
      <c r="G105" s="1"/>
      <c r="H105" s="22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22"/>
      <c r="B106" s="1"/>
      <c r="C106" s="1"/>
      <c r="D106" s="23"/>
      <c r="E106" s="1"/>
      <c r="F106" s="1"/>
      <c r="G106" s="1"/>
      <c r="H106" s="22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22"/>
      <c r="B107" s="1"/>
      <c r="C107" s="1"/>
      <c r="D107" s="23"/>
      <c r="E107" s="1"/>
      <c r="F107" s="1"/>
      <c r="G107" s="1"/>
      <c r="H107" s="22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22"/>
      <c r="B108" s="1"/>
      <c r="C108" s="1"/>
      <c r="D108" s="23"/>
      <c r="E108" s="1"/>
      <c r="F108" s="1"/>
      <c r="G108" s="1"/>
      <c r="H108" s="22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22"/>
      <c r="B109" s="1"/>
      <c r="C109" s="1"/>
      <c r="D109" s="23"/>
      <c r="E109" s="1"/>
      <c r="F109" s="1"/>
      <c r="G109" s="1"/>
      <c r="H109" s="22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22"/>
      <c r="B110" s="1"/>
      <c r="C110" s="1"/>
      <c r="D110" s="23"/>
      <c r="E110" s="1"/>
      <c r="F110" s="1"/>
      <c r="G110" s="1"/>
      <c r="H110" s="22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22"/>
      <c r="B111" s="1"/>
      <c r="C111" s="1"/>
      <c r="D111" s="23"/>
      <c r="E111" s="1"/>
      <c r="F111" s="1"/>
      <c r="G111" s="1"/>
      <c r="H111" s="22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22"/>
      <c r="B112" s="1"/>
      <c r="C112" s="1"/>
      <c r="D112" s="23"/>
      <c r="E112" s="1"/>
      <c r="F112" s="1"/>
      <c r="G112" s="1"/>
      <c r="H112" s="22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22"/>
      <c r="B113" s="1"/>
      <c r="C113" s="1"/>
      <c r="D113" s="23"/>
      <c r="E113" s="1"/>
      <c r="F113" s="1"/>
      <c r="G113" s="1"/>
      <c r="H113" s="22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22"/>
      <c r="B114" s="1"/>
      <c r="C114" s="1"/>
      <c r="D114" s="23"/>
      <c r="E114" s="1"/>
      <c r="F114" s="1"/>
      <c r="G114" s="1"/>
      <c r="H114" s="22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22"/>
      <c r="B115" s="1"/>
      <c r="C115" s="1"/>
      <c r="D115" s="23"/>
      <c r="E115" s="1"/>
      <c r="F115" s="1"/>
      <c r="G115" s="1"/>
      <c r="H115" s="22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22"/>
      <c r="B116" s="1"/>
      <c r="C116" s="1"/>
      <c r="D116" s="23"/>
      <c r="E116" s="1"/>
      <c r="F116" s="1"/>
      <c r="G116" s="1"/>
      <c r="H116" s="22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22"/>
      <c r="B117" s="1"/>
      <c r="C117" s="1"/>
      <c r="D117" s="23"/>
      <c r="E117" s="1"/>
      <c r="F117" s="1"/>
      <c r="G117" s="1"/>
      <c r="H117" s="22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22"/>
      <c r="B118" s="1"/>
      <c r="C118" s="1"/>
      <c r="D118" s="23"/>
      <c r="E118" s="1"/>
      <c r="F118" s="1"/>
      <c r="G118" s="1"/>
      <c r="H118" s="22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22"/>
      <c r="B119" s="1"/>
      <c r="C119" s="1"/>
      <c r="D119" s="23"/>
      <c r="E119" s="1"/>
      <c r="F119" s="1"/>
      <c r="G119" s="1"/>
      <c r="H119" s="22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22"/>
      <c r="B120" s="1"/>
      <c r="C120" s="1"/>
      <c r="D120" s="23"/>
      <c r="E120" s="1"/>
      <c r="F120" s="1"/>
      <c r="G120" s="1"/>
      <c r="H120" s="22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22"/>
      <c r="B121" s="1"/>
      <c r="C121" s="1"/>
      <c r="D121" s="23"/>
      <c r="E121" s="1"/>
      <c r="F121" s="1"/>
      <c r="G121" s="1"/>
      <c r="H121" s="22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22"/>
      <c r="B122" s="1"/>
      <c r="C122" s="1"/>
      <c r="D122" s="23"/>
      <c r="E122" s="1"/>
      <c r="F122" s="1"/>
      <c r="G122" s="1"/>
      <c r="H122" s="22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22"/>
      <c r="B123" s="1"/>
      <c r="C123" s="1"/>
      <c r="D123" s="23"/>
      <c r="E123" s="1"/>
      <c r="F123" s="1"/>
      <c r="G123" s="1"/>
      <c r="H123" s="22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22"/>
      <c r="B124" s="1"/>
      <c r="C124" s="1"/>
      <c r="D124" s="23"/>
      <c r="E124" s="1"/>
      <c r="F124" s="1"/>
      <c r="G124" s="1"/>
      <c r="H124" s="22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22"/>
      <c r="B125" s="1"/>
      <c r="C125" s="1"/>
      <c r="D125" s="23"/>
      <c r="E125" s="1"/>
      <c r="F125" s="1"/>
      <c r="G125" s="1"/>
      <c r="H125" s="22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22"/>
      <c r="B126" s="1"/>
      <c r="C126" s="1"/>
      <c r="D126" s="23"/>
      <c r="E126" s="1"/>
      <c r="F126" s="1"/>
      <c r="G126" s="1"/>
      <c r="H126" s="22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22"/>
      <c r="B127" s="1"/>
      <c r="C127" s="1"/>
      <c r="D127" s="23"/>
      <c r="E127" s="1"/>
      <c r="F127" s="1"/>
      <c r="G127" s="1"/>
      <c r="H127" s="22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22"/>
      <c r="B128" s="1"/>
      <c r="C128" s="1"/>
      <c r="D128" s="23"/>
      <c r="E128" s="1"/>
      <c r="F128" s="1"/>
      <c r="G128" s="1"/>
      <c r="H128" s="22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22"/>
      <c r="B129" s="1"/>
      <c r="C129" s="1"/>
      <c r="D129" s="23"/>
      <c r="E129" s="1"/>
      <c r="F129" s="1"/>
      <c r="G129" s="1"/>
      <c r="H129" s="22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22"/>
      <c r="B130" s="1"/>
      <c r="C130" s="1"/>
      <c r="D130" s="23"/>
      <c r="E130" s="1"/>
      <c r="F130" s="1"/>
      <c r="G130" s="1"/>
      <c r="H130" s="22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22"/>
      <c r="B131" s="1"/>
      <c r="C131" s="1"/>
      <c r="D131" s="23"/>
      <c r="E131" s="1"/>
      <c r="F131" s="1"/>
      <c r="G131" s="1"/>
      <c r="H131" s="22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22"/>
      <c r="B132" s="1"/>
      <c r="C132" s="1"/>
      <c r="D132" s="23"/>
      <c r="E132" s="1"/>
      <c r="F132" s="1"/>
      <c r="G132" s="1"/>
      <c r="H132" s="22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22"/>
      <c r="B133" s="1"/>
      <c r="C133" s="1"/>
      <c r="D133" s="23"/>
      <c r="E133" s="1"/>
      <c r="F133" s="1"/>
      <c r="G133" s="1"/>
      <c r="H133" s="22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22"/>
      <c r="B134" s="1"/>
      <c r="C134" s="1"/>
      <c r="D134" s="23"/>
      <c r="E134" s="1"/>
      <c r="F134" s="1"/>
      <c r="G134" s="1"/>
      <c r="H134" s="22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22"/>
      <c r="B135" s="1"/>
      <c r="C135" s="1"/>
      <c r="D135" s="23"/>
      <c r="E135" s="1"/>
      <c r="F135" s="1"/>
      <c r="G135" s="1"/>
      <c r="H135" s="22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22"/>
      <c r="B136" s="1"/>
      <c r="C136" s="1"/>
      <c r="D136" s="23"/>
      <c r="E136" s="1"/>
      <c r="F136" s="1"/>
      <c r="G136" s="1"/>
      <c r="H136" s="22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22"/>
      <c r="B137" s="1"/>
      <c r="C137" s="1"/>
      <c r="D137" s="23"/>
      <c r="E137" s="1"/>
      <c r="F137" s="1"/>
      <c r="G137" s="1"/>
      <c r="H137" s="22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22"/>
      <c r="B138" s="1"/>
      <c r="C138" s="1"/>
      <c r="D138" s="23"/>
      <c r="E138" s="1"/>
      <c r="F138" s="1"/>
      <c r="G138" s="1"/>
      <c r="H138" s="22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22"/>
      <c r="B139" s="1"/>
      <c r="C139" s="1"/>
      <c r="D139" s="23"/>
      <c r="E139" s="1"/>
      <c r="F139" s="1"/>
      <c r="G139" s="1"/>
      <c r="H139" s="22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22"/>
      <c r="B140" s="1"/>
      <c r="C140" s="1"/>
      <c r="D140" s="23"/>
      <c r="E140" s="1"/>
      <c r="F140" s="1"/>
      <c r="G140" s="1"/>
      <c r="H140" s="22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22"/>
      <c r="B141" s="1"/>
      <c r="C141" s="1"/>
      <c r="D141" s="23"/>
      <c r="E141" s="1"/>
      <c r="F141" s="1"/>
      <c r="G141" s="1"/>
      <c r="H141" s="22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22"/>
      <c r="B142" s="1"/>
      <c r="C142" s="1"/>
      <c r="D142" s="23"/>
      <c r="E142" s="1"/>
      <c r="F142" s="1"/>
      <c r="G142" s="1"/>
      <c r="H142" s="22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22"/>
      <c r="B143" s="1"/>
      <c r="C143" s="1"/>
      <c r="D143" s="23"/>
      <c r="E143" s="1"/>
      <c r="F143" s="1"/>
      <c r="G143" s="1"/>
      <c r="H143" s="22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22"/>
      <c r="B144" s="1"/>
      <c r="C144" s="1"/>
      <c r="D144" s="23"/>
      <c r="E144" s="1"/>
      <c r="F144" s="1"/>
      <c r="G144" s="1"/>
      <c r="H144" s="22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22"/>
      <c r="B145" s="1"/>
      <c r="C145" s="1"/>
      <c r="D145" s="23"/>
      <c r="E145" s="1"/>
      <c r="F145" s="1"/>
      <c r="G145" s="1"/>
      <c r="H145" s="22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22"/>
      <c r="B146" s="1"/>
      <c r="C146" s="1"/>
      <c r="D146" s="23"/>
      <c r="E146" s="1"/>
      <c r="F146" s="1"/>
      <c r="G146" s="1"/>
      <c r="H146" s="22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22"/>
      <c r="B147" s="1"/>
      <c r="C147" s="1"/>
      <c r="D147" s="23"/>
      <c r="E147" s="1"/>
      <c r="F147" s="1"/>
      <c r="G147" s="1"/>
      <c r="H147" s="22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22"/>
      <c r="B148" s="1"/>
      <c r="C148" s="1"/>
      <c r="D148" s="23"/>
      <c r="E148" s="1"/>
      <c r="F148" s="1"/>
      <c r="G148" s="1"/>
      <c r="H148" s="22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22"/>
      <c r="B149" s="1"/>
      <c r="C149" s="1"/>
      <c r="D149" s="23"/>
      <c r="E149" s="1"/>
      <c r="F149" s="1"/>
      <c r="G149" s="1"/>
      <c r="H149" s="22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22"/>
      <c r="B150" s="1"/>
      <c r="C150" s="1"/>
      <c r="D150" s="23"/>
      <c r="E150" s="1"/>
      <c r="F150" s="1"/>
      <c r="G150" s="1"/>
      <c r="H150" s="22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22"/>
      <c r="B151" s="1"/>
      <c r="C151" s="1"/>
      <c r="D151" s="23"/>
      <c r="E151" s="1"/>
      <c r="F151" s="1"/>
      <c r="G151" s="1"/>
      <c r="H151" s="22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22"/>
      <c r="B152" s="1"/>
      <c r="C152" s="1"/>
      <c r="D152" s="23"/>
      <c r="E152" s="1"/>
      <c r="F152" s="1"/>
      <c r="G152" s="1"/>
      <c r="H152" s="22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22"/>
      <c r="B153" s="1"/>
      <c r="C153" s="1"/>
      <c r="D153" s="23"/>
      <c r="E153" s="1"/>
      <c r="F153" s="1"/>
      <c r="G153" s="1"/>
      <c r="H153" s="22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22"/>
      <c r="B154" s="1"/>
      <c r="C154" s="1"/>
      <c r="D154" s="23"/>
      <c r="E154" s="1"/>
      <c r="F154" s="1"/>
      <c r="G154" s="1"/>
      <c r="H154" s="22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22"/>
      <c r="B155" s="1"/>
      <c r="C155" s="1"/>
      <c r="D155" s="23"/>
      <c r="E155" s="1"/>
      <c r="F155" s="1"/>
      <c r="G155" s="1"/>
      <c r="H155" s="22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22"/>
      <c r="B156" s="1"/>
      <c r="C156" s="1"/>
      <c r="D156" s="23"/>
      <c r="E156" s="1"/>
      <c r="F156" s="1"/>
      <c r="G156" s="1"/>
      <c r="H156" s="22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22"/>
      <c r="B157" s="1"/>
      <c r="C157" s="1"/>
      <c r="D157" s="23"/>
      <c r="E157" s="1"/>
      <c r="F157" s="1"/>
      <c r="G157" s="1"/>
      <c r="H157" s="22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22"/>
      <c r="B158" s="1"/>
      <c r="C158" s="1"/>
      <c r="D158" s="23"/>
      <c r="E158" s="1"/>
      <c r="F158" s="1"/>
      <c r="G158" s="1"/>
      <c r="H158" s="22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22"/>
      <c r="B159" s="1"/>
      <c r="C159" s="1"/>
      <c r="D159" s="23"/>
      <c r="E159" s="1"/>
      <c r="F159" s="1"/>
      <c r="G159" s="1"/>
      <c r="H159" s="22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22"/>
      <c r="B160" s="1"/>
      <c r="C160" s="1"/>
      <c r="D160" s="23"/>
      <c r="E160" s="1"/>
      <c r="F160" s="1"/>
      <c r="G160" s="1"/>
      <c r="H160" s="22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22"/>
      <c r="B161" s="1"/>
      <c r="C161" s="1"/>
      <c r="D161" s="23"/>
      <c r="E161" s="1"/>
      <c r="F161" s="1"/>
      <c r="G161" s="1"/>
      <c r="H161" s="22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22"/>
      <c r="B162" s="1"/>
      <c r="C162" s="1"/>
      <c r="D162" s="23"/>
      <c r="E162" s="1"/>
      <c r="F162" s="1"/>
      <c r="G162" s="1"/>
      <c r="H162" s="22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22"/>
      <c r="B163" s="1"/>
      <c r="C163" s="1"/>
      <c r="D163" s="23"/>
      <c r="E163" s="1"/>
      <c r="F163" s="1"/>
      <c r="G163" s="1"/>
      <c r="H163" s="22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22"/>
      <c r="B164" s="1"/>
      <c r="C164" s="1"/>
      <c r="D164" s="23"/>
      <c r="E164" s="1"/>
      <c r="F164" s="1"/>
      <c r="G164" s="1"/>
      <c r="H164" s="22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22"/>
      <c r="B165" s="1"/>
      <c r="C165" s="1"/>
      <c r="D165" s="23"/>
      <c r="E165" s="1"/>
      <c r="F165" s="1"/>
      <c r="G165" s="1"/>
      <c r="H165" s="22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22"/>
      <c r="B166" s="1"/>
      <c r="C166" s="1"/>
      <c r="D166" s="23"/>
      <c r="E166" s="1"/>
      <c r="F166" s="1"/>
      <c r="G166" s="1"/>
      <c r="H166" s="22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22"/>
      <c r="B167" s="1"/>
      <c r="C167" s="1"/>
      <c r="D167" s="23"/>
      <c r="E167" s="1"/>
      <c r="F167" s="1"/>
      <c r="G167" s="1"/>
      <c r="H167" s="22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22"/>
      <c r="B168" s="1"/>
      <c r="C168" s="1"/>
      <c r="D168" s="23"/>
      <c r="E168" s="1"/>
      <c r="F168" s="1"/>
      <c r="G168" s="1"/>
      <c r="H168" s="22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22"/>
      <c r="B169" s="1"/>
      <c r="C169" s="1"/>
      <c r="D169" s="23"/>
      <c r="E169" s="1"/>
      <c r="F169" s="1"/>
      <c r="G169" s="1"/>
      <c r="H169" s="22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22"/>
      <c r="B170" s="1"/>
      <c r="C170" s="1"/>
      <c r="D170" s="23"/>
      <c r="E170" s="1"/>
      <c r="F170" s="1"/>
      <c r="G170" s="1"/>
      <c r="H170" s="22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22"/>
      <c r="B171" s="1"/>
      <c r="C171" s="1"/>
      <c r="D171" s="23"/>
      <c r="E171" s="1"/>
      <c r="F171" s="1"/>
      <c r="G171" s="1"/>
      <c r="H171" s="22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22"/>
      <c r="B172" s="1"/>
      <c r="C172" s="1"/>
      <c r="D172" s="23"/>
      <c r="E172" s="1"/>
      <c r="F172" s="1"/>
      <c r="G172" s="1"/>
      <c r="H172" s="22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22"/>
      <c r="B173" s="1"/>
      <c r="C173" s="1"/>
      <c r="D173" s="23"/>
      <c r="E173" s="1"/>
      <c r="F173" s="1"/>
      <c r="G173" s="1"/>
      <c r="H173" s="22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22"/>
      <c r="B174" s="1"/>
      <c r="C174" s="1"/>
      <c r="D174" s="23"/>
      <c r="E174" s="1"/>
      <c r="F174" s="1"/>
      <c r="G174" s="1"/>
      <c r="H174" s="22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22"/>
      <c r="B175" s="1"/>
      <c r="C175" s="1"/>
      <c r="D175" s="23"/>
      <c r="E175" s="1"/>
      <c r="F175" s="1"/>
      <c r="G175" s="1"/>
      <c r="H175" s="22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22"/>
      <c r="B176" s="1"/>
      <c r="C176" s="1"/>
      <c r="D176" s="23"/>
      <c r="E176" s="1"/>
      <c r="F176" s="1"/>
      <c r="G176" s="1"/>
      <c r="H176" s="22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22"/>
      <c r="B177" s="1"/>
      <c r="C177" s="1"/>
      <c r="D177" s="23"/>
      <c r="E177" s="1"/>
      <c r="F177" s="1"/>
      <c r="G177" s="1"/>
      <c r="H177" s="22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22"/>
      <c r="B178" s="1"/>
      <c r="C178" s="1"/>
      <c r="D178" s="23"/>
      <c r="E178" s="1"/>
      <c r="F178" s="1"/>
      <c r="G178" s="1"/>
      <c r="H178" s="22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22"/>
      <c r="B179" s="1"/>
      <c r="C179" s="1"/>
      <c r="D179" s="23"/>
      <c r="E179" s="1"/>
      <c r="F179" s="1"/>
      <c r="G179" s="1"/>
      <c r="H179" s="22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22"/>
      <c r="B180" s="1"/>
      <c r="C180" s="1"/>
      <c r="D180" s="23"/>
      <c r="E180" s="1"/>
      <c r="F180" s="1"/>
      <c r="G180" s="1"/>
      <c r="H180" s="22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22"/>
      <c r="B181" s="1"/>
      <c r="C181" s="1"/>
      <c r="D181" s="23"/>
      <c r="E181" s="1"/>
      <c r="F181" s="1"/>
      <c r="G181" s="1"/>
      <c r="H181" s="22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22"/>
      <c r="B182" s="1"/>
      <c r="C182" s="1"/>
      <c r="D182" s="23"/>
      <c r="E182" s="1"/>
      <c r="F182" s="1"/>
      <c r="G182" s="1"/>
      <c r="H182" s="22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22"/>
      <c r="B183" s="1"/>
      <c r="C183" s="1"/>
      <c r="D183" s="23"/>
      <c r="E183" s="1"/>
      <c r="F183" s="1"/>
      <c r="G183" s="1"/>
      <c r="H183" s="22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22"/>
      <c r="B184" s="1"/>
      <c r="C184" s="1"/>
      <c r="D184" s="23"/>
      <c r="E184" s="1"/>
      <c r="F184" s="1"/>
      <c r="G184" s="1"/>
      <c r="H184" s="22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22"/>
      <c r="B185" s="1"/>
      <c r="C185" s="1"/>
      <c r="D185" s="23"/>
      <c r="E185" s="1"/>
      <c r="F185" s="1"/>
      <c r="G185" s="1"/>
      <c r="H185" s="22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22"/>
      <c r="B186" s="1"/>
      <c r="C186" s="1"/>
      <c r="D186" s="23"/>
      <c r="E186" s="1"/>
      <c r="F186" s="1"/>
      <c r="G186" s="1"/>
      <c r="H186" s="22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22"/>
      <c r="B187" s="1"/>
      <c r="C187" s="1"/>
      <c r="D187" s="23"/>
      <c r="E187" s="1"/>
      <c r="F187" s="1"/>
      <c r="G187" s="1"/>
      <c r="H187" s="22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22"/>
      <c r="B188" s="1"/>
      <c r="C188" s="1"/>
      <c r="D188" s="23"/>
      <c r="E188" s="1"/>
      <c r="F188" s="1"/>
      <c r="G188" s="1"/>
      <c r="H188" s="22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22"/>
      <c r="B189" s="1"/>
      <c r="C189" s="1"/>
      <c r="D189" s="23"/>
      <c r="E189" s="1"/>
      <c r="F189" s="1"/>
      <c r="G189" s="1"/>
      <c r="H189" s="22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22"/>
      <c r="B190" s="1"/>
      <c r="C190" s="1"/>
      <c r="D190" s="23"/>
      <c r="E190" s="1"/>
      <c r="F190" s="1"/>
      <c r="G190" s="1"/>
      <c r="H190" s="22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22"/>
      <c r="B191" s="1"/>
      <c r="C191" s="1"/>
      <c r="D191" s="23"/>
      <c r="E191" s="1"/>
      <c r="F191" s="1"/>
      <c r="G191" s="1"/>
      <c r="H191" s="22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22"/>
      <c r="B192" s="1"/>
      <c r="C192" s="1"/>
      <c r="D192" s="23"/>
      <c r="E192" s="1"/>
      <c r="F192" s="1"/>
      <c r="G192" s="1"/>
      <c r="H192" s="22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22"/>
      <c r="B193" s="1"/>
      <c r="C193" s="1"/>
      <c r="D193" s="23"/>
      <c r="E193" s="1"/>
      <c r="F193" s="1"/>
      <c r="G193" s="1"/>
      <c r="H193" s="22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22"/>
      <c r="B194" s="1"/>
      <c r="C194" s="1"/>
      <c r="D194" s="23"/>
      <c r="E194" s="1"/>
      <c r="F194" s="1"/>
      <c r="G194" s="1"/>
      <c r="H194" s="22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22"/>
      <c r="B195" s="1"/>
      <c r="C195" s="1"/>
      <c r="D195" s="23"/>
      <c r="E195" s="1"/>
      <c r="F195" s="1"/>
      <c r="G195" s="1"/>
      <c r="H195" s="22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22"/>
      <c r="B196" s="1"/>
      <c r="C196" s="1"/>
      <c r="D196" s="23"/>
      <c r="E196" s="1"/>
      <c r="F196" s="1"/>
      <c r="G196" s="1"/>
      <c r="H196" s="22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22"/>
      <c r="B197" s="1"/>
      <c r="C197" s="1"/>
      <c r="D197" s="23"/>
      <c r="E197" s="1"/>
      <c r="F197" s="1"/>
      <c r="G197" s="1"/>
      <c r="H197" s="22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22"/>
      <c r="B198" s="1"/>
      <c r="C198" s="1"/>
      <c r="D198" s="23"/>
      <c r="E198" s="1"/>
      <c r="F198" s="1"/>
      <c r="G198" s="1"/>
      <c r="H198" s="22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22"/>
      <c r="B199" s="1"/>
      <c r="C199" s="1"/>
      <c r="D199" s="23"/>
      <c r="E199" s="1"/>
      <c r="F199" s="1"/>
      <c r="G199" s="1"/>
      <c r="H199" s="22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22"/>
      <c r="B200" s="1"/>
      <c r="C200" s="1"/>
      <c r="D200" s="23"/>
      <c r="E200" s="1"/>
      <c r="F200" s="1"/>
      <c r="G200" s="1"/>
      <c r="H200" s="22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22"/>
      <c r="B201" s="1"/>
      <c r="C201" s="1"/>
      <c r="D201" s="23"/>
      <c r="E201" s="1"/>
      <c r="F201" s="1"/>
      <c r="G201" s="1"/>
      <c r="H201" s="22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22"/>
      <c r="B202" s="1"/>
      <c r="C202" s="1"/>
      <c r="D202" s="23"/>
      <c r="E202" s="1"/>
      <c r="F202" s="1"/>
      <c r="G202" s="1"/>
      <c r="H202" s="22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22"/>
      <c r="B203" s="1"/>
      <c r="C203" s="1"/>
      <c r="D203" s="23"/>
      <c r="E203" s="1"/>
      <c r="F203" s="1"/>
      <c r="G203" s="1"/>
      <c r="H203" s="22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22"/>
      <c r="B204" s="1"/>
      <c r="C204" s="1"/>
      <c r="D204" s="23"/>
      <c r="E204" s="1"/>
      <c r="F204" s="1"/>
      <c r="G204" s="1"/>
      <c r="H204" s="22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22"/>
      <c r="B205" s="1"/>
      <c r="C205" s="1"/>
      <c r="D205" s="23"/>
      <c r="E205" s="1"/>
      <c r="F205" s="1"/>
      <c r="G205" s="1"/>
      <c r="H205" s="22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22"/>
      <c r="B206" s="1"/>
      <c r="C206" s="1"/>
      <c r="D206" s="23"/>
      <c r="E206" s="1"/>
      <c r="F206" s="1"/>
      <c r="G206" s="1"/>
      <c r="H206" s="22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22"/>
      <c r="B207" s="1"/>
      <c r="C207" s="1"/>
      <c r="D207" s="23"/>
      <c r="E207" s="1"/>
      <c r="F207" s="1"/>
      <c r="G207" s="1"/>
      <c r="H207" s="22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22"/>
      <c r="B208" s="1"/>
      <c r="C208" s="1"/>
      <c r="D208" s="23"/>
      <c r="E208" s="1"/>
      <c r="F208" s="1"/>
      <c r="G208" s="1"/>
      <c r="H208" s="22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22"/>
      <c r="B209" s="1"/>
      <c r="C209" s="1"/>
      <c r="D209" s="23"/>
      <c r="E209" s="1"/>
      <c r="F209" s="1"/>
      <c r="G209" s="1"/>
      <c r="H209" s="22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22"/>
      <c r="B210" s="1"/>
      <c r="C210" s="1"/>
      <c r="D210" s="23"/>
      <c r="E210" s="1"/>
      <c r="F210" s="1"/>
      <c r="G210" s="1"/>
      <c r="H210" s="22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22"/>
      <c r="B211" s="1"/>
      <c r="C211" s="1"/>
      <c r="D211" s="23"/>
      <c r="E211" s="1"/>
      <c r="F211" s="1"/>
      <c r="G211" s="1"/>
      <c r="H211" s="22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22"/>
      <c r="B212" s="1"/>
      <c r="C212" s="1"/>
      <c r="D212" s="23"/>
      <c r="E212" s="1"/>
      <c r="F212" s="1"/>
      <c r="G212" s="1"/>
      <c r="H212" s="22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22"/>
      <c r="B213" s="1"/>
      <c r="C213" s="1"/>
      <c r="D213" s="23"/>
      <c r="E213" s="1"/>
      <c r="F213" s="1"/>
      <c r="G213" s="1"/>
      <c r="H213" s="22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22"/>
      <c r="B214" s="1"/>
      <c r="C214" s="1"/>
      <c r="D214" s="23"/>
      <c r="E214" s="1"/>
      <c r="F214" s="1"/>
      <c r="G214" s="1"/>
      <c r="H214" s="22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22"/>
      <c r="B215" s="1"/>
      <c r="C215" s="1"/>
      <c r="D215" s="23"/>
      <c r="E215" s="1"/>
      <c r="F215" s="1"/>
      <c r="G215" s="1"/>
      <c r="H215" s="22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22"/>
      <c r="B216" s="1"/>
      <c r="C216" s="1"/>
      <c r="D216" s="23"/>
      <c r="E216" s="1"/>
      <c r="F216" s="1"/>
      <c r="G216" s="1"/>
      <c r="H216" s="22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22"/>
      <c r="B217" s="1"/>
      <c r="C217" s="1"/>
      <c r="D217" s="23"/>
      <c r="E217" s="1"/>
      <c r="F217" s="1"/>
      <c r="G217" s="1"/>
      <c r="H217" s="22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22"/>
      <c r="B218" s="1"/>
      <c r="C218" s="1"/>
      <c r="D218" s="23"/>
      <c r="E218" s="1"/>
      <c r="F218" s="1"/>
      <c r="G218" s="1"/>
      <c r="H218" s="22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22"/>
      <c r="B219" s="1"/>
      <c r="C219" s="1"/>
      <c r="D219" s="23"/>
      <c r="E219" s="1"/>
      <c r="F219" s="1"/>
      <c r="G219" s="1"/>
      <c r="H219" s="22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22"/>
      <c r="B220" s="1"/>
      <c r="C220" s="1"/>
      <c r="D220" s="23"/>
      <c r="E220" s="1"/>
      <c r="F220" s="1"/>
      <c r="G220" s="1"/>
      <c r="H220" s="22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22"/>
      <c r="B221" s="1"/>
      <c r="C221" s="1"/>
      <c r="D221" s="23"/>
      <c r="E221" s="1"/>
      <c r="F221" s="1"/>
      <c r="G221" s="1"/>
      <c r="H221" s="22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22"/>
      <c r="B222" s="1"/>
      <c r="C222" s="1"/>
      <c r="D222" s="23"/>
      <c r="E222" s="1"/>
      <c r="F222" s="1"/>
      <c r="G222" s="1"/>
      <c r="H222" s="22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22"/>
      <c r="B223" s="1"/>
      <c r="C223" s="1"/>
      <c r="D223" s="23"/>
      <c r="E223" s="1"/>
      <c r="F223" s="1"/>
      <c r="G223" s="1"/>
      <c r="H223" s="22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22"/>
      <c r="B224" s="1"/>
      <c r="C224" s="1"/>
      <c r="D224" s="23"/>
      <c r="E224" s="1"/>
      <c r="F224" s="1"/>
      <c r="G224" s="1"/>
      <c r="H224" s="22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22"/>
      <c r="B225" s="1"/>
      <c r="C225" s="1"/>
      <c r="D225" s="23"/>
      <c r="E225" s="1"/>
      <c r="F225" s="1"/>
      <c r="G225" s="1"/>
      <c r="H225" s="22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22"/>
      <c r="B226" s="1"/>
      <c r="C226" s="1"/>
      <c r="D226" s="23"/>
      <c r="E226" s="1"/>
      <c r="F226" s="1"/>
      <c r="G226" s="1"/>
      <c r="H226" s="22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22"/>
      <c r="B227" s="1"/>
      <c r="C227" s="1"/>
      <c r="D227" s="23"/>
      <c r="E227" s="1"/>
      <c r="F227" s="1"/>
      <c r="G227" s="1"/>
      <c r="H227" s="22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22"/>
      <c r="B228" s="1"/>
      <c r="C228" s="1"/>
      <c r="D228" s="23"/>
      <c r="E228" s="1"/>
      <c r="F228" s="1"/>
      <c r="G228" s="1"/>
      <c r="H228" s="22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22"/>
      <c r="B229" s="1"/>
      <c r="C229" s="1"/>
      <c r="D229" s="23"/>
      <c r="E229" s="1"/>
      <c r="F229" s="1"/>
      <c r="G229" s="1"/>
      <c r="H229" s="22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22"/>
      <c r="B230" s="1"/>
      <c r="C230" s="1"/>
      <c r="D230" s="23"/>
      <c r="E230" s="1"/>
      <c r="F230" s="1"/>
      <c r="G230" s="1"/>
      <c r="H230" s="22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22"/>
      <c r="B231" s="1"/>
      <c r="C231" s="1"/>
      <c r="D231" s="23"/>
      <c r="E231" s="1"/>
      <c r="F231" s="1"/>
      <c r="G231" s="1"/>
      <c r="H231" s="22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22"/>
      <c r="B232" s="1"/>
      <c r="C232" s="1"/>
      <c r="D232" s="23"/>
      <c r="E232" s="1"/>
      <c r="F232" s="1"/>
      <c r="G232" s="1"/>
      <c r="H232" s="22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22"/>
      <c r="B233" s="1"/>
      <c r="C233" s="1"/>
      <c r="D233" s="23"/>
      <c r="E233" s="1"/>
      <c r="F233" s="1"/>
      <c r="G233" s="1"/>
      <c r="H233" s="22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22"/>
      <c r="B234" s="1"/>
      <c r="C234" s="1"/>
      <c r="D234" s="23"/>
      <c r="E234" s="1"/>
      <c r="F234" s="1"/>
      <c r="G234" s="1"/>
      <c r="H234" s="22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22"/>
      <c r="B235" s="1"/>
      <c r="C235" s="1"/>
      <c r="D235" s="23"/>
      <c r="E235" s="1"/>
      <c r="F235" s="1"/>
      <c r="G235" s="1"/>
      <c r="H235" s="22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22"/>
      <c r="B236" s="1"/>
      <c r="C236" s="1"/>
      <c r="D236" s="23"/>
      <c r="E236" s="1"/>
      <c r="F236" s="1"/>
      <c r="G236" s="1"/>
      <c r="H236" s="22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22"/>
      <c r="B237" s="1"/>
      <c r="C237" s="1"/>
      <c r="D237" s="23"/>
      <c r="E237" s="1"/>
      <c r="F237" s="1"/>
      <c r="G237" s="1"/>
      <c r="H237" s="22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22"/>
      <c r="B238" s="1"/>
      <c r="C238" s="1"/>
      <c r="D238" s="23"/>
      <c r="E238" s="1"/>
      <c r="F238" s="1"/>
      <c r="G238" s="1"/>
      <c r="H238" s="22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22"/>
      <c r="B239" s="1"/>
      <c r="C239" s="1"/>
      <c r="D239" s="23"/>
      <c r="E239" s="1"/>
      <c r="F239" s="1"/>
      <c r="G239" s="1"/>
      <c r="H239" s="22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22"/>
      <c r="B240" s="1"/>
      <c r="C240" s="1"/>
      <c r="D240" s="23"/>
      <c r="E240" s="1"/>
      <c r="F240" s="1"/>
      <c r="G240" s="1"/>
      <c r="H240" s="22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22"/>
      <c r="B241" s="1"/>
      <c r="C241" s="1"/>
      <c r="D241" s="23"/>
      <c r="E241" s="1"/>
      <c r="F241" s="1"/>
      <c r="G241" s="1"/>
      <c r="H241" s="22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22"/>
      <c r="B242" s="1"/>
      <c r="C242" s="1"/>
      <c r="D242" s="23"/>
      <c r="E242" s="1"/>
      <c r="F242" s="1"/>
      <c r="G242" s="1"/>
      <c r="H242" s="22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22"/>
      <c r="B243" s="1"/>
      <c r="C243" s="1"/>
      <c r="D243" s="23"/>
      <c r="E243" s="1"/>
      <c r="F243" s="1"/>
      <c r="G243" s="1"/>
      <c r="H243" s="22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22"/>
      <c r="B244" s="1"/>
      <c r="C244" s="1"/>
      <c r="D244" s="23"/>
      <c r="E244" s="1"/>
      <c r="F244" s="1"/>
      <c r="G244" s="1"/>
      <c r="H244" s="22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22"/>
      <c r="B245" s="1"/>
      <c r="C245" s="1"/>
      <c r="D245" s="23"/>
      <c r="E245" s="1"/>
      <c r="F245" s="1"/>
      <c r="G245" s="1"/>
      <c r="H245" s="22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22"/>
      <c r="B246" s="1"/>
      <c r="C246" s="1"/>
      <c r="D246" s="23"/>
      <c r="E246" s="1"/>
      <c r="F246" s="1"/>
      <c r="G246" s="1"/>
      <c r="H246" s="22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22"/>
      <c r="B247" s="1"/>
      <c r="C247" s="1"/>
      <c r="D247" s="23"/>
      <c r="E247" s="1"/>
      <c r="F247" s="1"/>
      <c r="G247" s="1"/>
      <c r="H247" s="22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22"/>
      <c r="B248" s="1"/>
      <c r="C248" s="1"/>
      <c r="D248" s="23"/>
      <c r="E248" s="1"/>
      <c r="F248" s="1"/>
      <c r="G248" s="1"/>
      <c r="H248" s="22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22"/>
      <c r="B249" s="1"/>
      <c r="C249" s="1"/>
      <c r="D249" s="23"/>
      <c r="E249" s="1"/>
      <c r="F249" s="1"/>
      <c r="G249" s="1"/>
      <c r="H249" s="22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22"/>
      <c r="B250" s="1"/>
      <c r="C250" s="1"/>
      <c r="D250" s="23"/>
      <c r="E250" s="1"/>
      <c r="F250" s="1"/>
      <c r="G250" s="1"/>
      <c r="H250" s="22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22"/>
      <c r="B251" s="1"/>
      <c r="C251" s="1"/>
      <c r="D251" s="23"/>
      <c r="E251" s="1"/>
      <c r="F251" s="1"/>
      <c r="G251" s="1"/>
      <c r="H251" s="22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22"/>
      <c r="B252" s="1"/>
      <c r="C252" s="1"/>
      <c r="D252" s="23"/>
      <c r="E252" s="1"/>
      <c r="F252" s="1"/>
      <c r="G252" s="1"/>
      <c r="H252" s="22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22"/>
      <c r="B253" s="1"/>
      <c r="C253" s="1"/>
      <c r="D253" s="23"/>
      <c r="E253" s="1"/>
      <c r="F253" s="1"/>
      <c r="G253" s="1"/>
      <c r="H253" s="22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22"/>
      <c r="B254" s="1"/>
      <c r="C254" s="1"/>
      <c r="D254" s="23"/>
      <c r="E254" s="1"/>
      <c r="F254" s="1"/>
      <c r="G254" s="1"/>
      <c r="H254" s="22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22"/>
      <c r="B255" s="1"/>
      <c r="C255" s="1"/>
      <c r="D255" s="23"/>
      <c r="E255" s="1"/>
      <c r="F255" s="1"/>
      <c r="G255" s="1"/>
      <c r="H255" s="22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22"/>
      <c r="B256" s="1"/>
      <c r="C256" s="1"/>
      <c r="D256" s="23"/>
      <c r="E256" s="1"/>
      <c r="F256" s="1"/>
      <c r="G256" s="1"/>
      <c r="H256" s="22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22"/>
      <c r="B257" s="1"/>
      <c r="C257" s="1"/>
      <c r="D257" s="23"/>
      <c r="E257" s="1"/>
      <c r="F257" s="1"/>
      <c r="G257" s="1"/>
      <c r="H257" s="22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22"/>
      <c r="B258" s="1"/>
      <c r="C258" s="1"/>
      <c r="D258" s="23"/>
      <c r="E258" s="1"/>
      <c r="F258" s="1"/>
      <c r="G258" s="1"/>
      <c r="H258" s="22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22"/>
      <c r="B259" s="1"/>
      <c r="C259" s="1"/>
      <c r="D259" s="23"/>
      <c r="E259" s="1"/>
      <c r="F259" s="1"/>
      <c r="G259" s="1"/>
      <c r="H259" s="22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22"/>
      <c r="B260" s="1"/>
      <c r="C260" s="1"/>
      <c r="D260" s="23"/>
      <c r="E260" s="1"/>
      <c r="F260" s="1"/>
      <c r="G260" s="1"/>
      <c r="H260" s="22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22"/>
      <c r="B261" s="1"/>
      <c r="C261" s="1"/>
      <c r="D261" s="23"/>
      <c r="E261" s="1"/>
      <c r="F261" s="1"/>
      <c r="G261" s="1"/>
      <c r="H261" s="22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22"/>
      <c r="B262" s="1"/>
      <c r="C262" s="1"/>
      <c r="D262" s="23"/>
      <c r="E262" s="1"/>
      <c r="F262" s="1"/>
      <c r="G262" s="1"/>
      <c r="H262" s="22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22"/>
      <c r="B263" s="1"/>
      <c r="C263" s="1"/>
      <c r="D263" s="23"/>
      <c r="E263" s="1"/>
      <c r="F263" s="1"/>
      <c r="G263" s="1"/>
      <c r="H263" s="22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22"/>
      <c r="B264" s="1"/>
      <c r="C264" s="1"/>
      <c r="D264" s="23"/>
      <c r="E264" s="1"/>
      <c r="F264" s="1"/>
      <c r="G264" s="1"/>
      <c r="H264" s="22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22"/>
      <c r="B265" s="1"/>
      <c r="C265" s="1"/>
      <c r="D265" s="23"/>
      <c r="E265" s="1"/>
      <c r="F265" s="1"/>
      <c r="G265" s="1"/>
      <c r="H265" s="22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22"/>
      <c r="B266" s="1"/>
      <c r="C266" s="1"/>
      <c r="D266" s="23"/>
      <c r="E266" s="1"/>
      <c r="F266" s="1"/>
      <c r="G266" s="1"/>
      <c r="H266" s="22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22"/>
      <c r="B267" s="1"/>
      <c r="C267" s="1"/>
      <c r="D267" s="23"/>
      <c r="E267" s="1"/>
      <c r="F267" s="1"/>
      <c r="G267" s="1"/>
      <c r="H267" s="22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22"/>
      <c r="B268" s="1"/>
      <c r="C268" s="1"/>
      <c r="D268" s="23"/>
      <c r="E268" s="1"/>
      <c r="F268" s="1"/>
      <c r="G268" s="1"/>
      <c r="H268" s="22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22"/>
      <c r="B269" s="1"/>
      <c r="C269" s="1"/>
      <c r="D269" s="23"/>
      <c r="E269" s="1"/>
      <c r="F269" s="1"/>
      <c r="G269" s="1"/>
      <c r="H269" s="22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22"/>
      <c r="B270" s="1"/>
      <c r="C270" s="1"/>
      <c r="D270" s="23"/>
      <c r="E270" s="1"/>
      <c r="F270" s="1"/>
      <c r="G270" s="1"/>
      <c r="H270" s="22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22"/>
      <c r="B271" s="1"/>
      <c r="C271" s="1"/>
      <c r="D271" s="23"/>
      <c r="E271" s="1"/>
      <c r="F271" s="1"/>
      <c r="G271" s="1"/>
      <c r="H271" s="22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22"/>
      <c r="B272" s="1"/>
      <c r="C272" s="1"/>
      <c r="D272" s="23"/>
      <c r="E272" s="1"/>
      <c r="F272" s="1"/>
      <c r="G272" s="1"/>
      <c r="H272" s="22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22"/>
      <c r="B273" s="1"/>
      <c r="C273" s="1"/>
      <c r="D273" s="23"/>
      <c r="E273" s="1"/>
      <c r="F273" s="1"/>
      <c r="G273" s="1"/>
      <c r="H273" s="22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22"/>
      <c r="B274" s="1"/>
      <c r="C274" s="1"/>
      <c r="D274" s="23"/>
      <c r="E274" s="1"/>
      <c r="F274" s="1"/>
      <c r="G274" s="1"/>
      <c r="H274" s="22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22"/>
      <c r="B275" s="1"/>
      <c r="C275" s="1"/>
      <c r="D275" s="23"/>
      <c r="E275" s="1"/>
      <c r="F275" s="1"/>
      <c r="G275" s="1"/>
      <c r="H275" s="22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22"/>
      <c r="B276" s="1"/>
      <c r="C276" s="1"/>
      <c r="D276" s="23"/>
      <c r="E276" s="1"/>
      <c r="F276" s="1"/>
      <c r="G276" s="1"/>
      <c r="H276" s="22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22"/>
      <c r="B277" s="1"/>
      <c r="C277" s="1"/>
      <c r="D277" s="23"/>
      <c r="E277" s="1"/>
      <c r="F277" s="1"/>
      <c r="G277" s="1"/>
      <c r="H277" s="22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22"/>
      <c r="B278" s="1"/>
      <c r="C278" s="1"/>
      <c r="D278" s="23"/>
      <c r="E278" s="1"/>
      <c r="F278" s="1"/>
      <c r="G278" s="1"/>
      <c r="H278" s="22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22"/>
      <c r="B279" s="1"/>
      <c r="C279" s="1"/>
      <c r="D279" s="23"/>
      <c r="E279" s="1"/>
      <c r="F279" s="1"/>
      <c r="G279" s="1"/>
      <c r="H279" s="22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22"/>
      <c r="B280" s="1"/>
      <c r="C280" s="1"/>
      <c r="D280" s="23"/>
      <c r="E280" s="1"/>
      <c r="F280" s="1"/>
      <c r="G280" s="1"/>
      <c r="H280" s="22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22"/>
      <c r="B281" s="1"/>
      <c r="C281" s="1"/>
      <c r="D281" s="23"/>
      <c r="E281" s="1"/>
      <c r="F281" s="1"/>
      <c r="G281" s="1"/>
      <c r="H281" s="22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22"/>
      <c r="B282" s="1"/>
      <c r="C282" s="1"/>
      <c r="D282" s="23"/>
      <c r="E282" s="1"/>
      <c r="F282" s="1"/>
      <c r="G282" s="1"/>
      <c r="H282" s="22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22"/>
      <c r="B283" s="1"/>
      <c r="C283" s="1"/>
      <c r="D283" s="23"/>
      <c r="E283" s="1"/>
      <c r="F283" s="1"/>
      <c r="G283" s="1"/>
      <c r="H283" s="22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22"/>
      <c r="B284" s="1"/>
      <c r="C284" s="1"/>
      <c r="D284" s="23"/>
      <c r="E284" s="1"/>
      <c r="F284" s="1"/>
      <c r="G284" s="1"/>
      <c r="H284" s="22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22"/>
      <c r="B285" s="1"/>
      <c r="C285" s="1"/>
      <c r="D285" s="23"/>
      <c r="E285" s="1"/>
      <c r="F285" s="1"/>
      <c r="G285" s="1"/>
      <c r="H285" s="22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22"/>
      <c r="B286" s="1"/>
      <c r="C286" s="1"/>
      <c r="D286" s="23"/>
      <c r="E286" s="1"/>
      <c r="F286" s="1"/>
      <c r="G286" s="1"/>
      <c r="H286" s="22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22"/>
      <c r="B287" s="1"/>
      <c r="C287" s="1"/>
      <c r="D287" s="23"/>
      <c r="E287" s="1"/>
      <c r="F287" s="1"/>
      <c r="G287" s="1"/>
      <c r="H287" s="22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22"/>
      <c r="B288" s="1"/>
      <c r="C288" s="1"/>
      <c r="D288" s="23"/>
      <c r="E288" s="1"/>
      <c r="F288" s="1"/>
      <c r="G288" s="1"/>
      <c r="H288" s="22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22"/>
      <c r="B289" s="1"/>
      <c r="C289" s="1"/>
      <c r="D289" s="23"/>
      <c r="E289" s="1"/>
      <c r="F289" s="1"/>
      <c r="G289" s="1"/>
      <c r="H289" s="22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22"/>
      <c r="B290" s="1"/>
      <c r="C290" s="1"/>
      <c r="D290" s="23"/>
      <c r="E290" s="1"/>
      <c r="F290" s="1"/>
      <c r="G290" s="1"/>
      <c r="H290" s="22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22"/>
      <c r="B291" s="1"/>
      <c r="C291" s="1"/>
      <c r="D291" s="23"/>
      <c r="E291" s="1"/>
      <c r="F291" s="1"/>
      <c r="G291" s="1"/>
      <c r="H291" s="22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22"/>
      <c r="B292" s="1"/>
      <c r="C292" s="1"/>
      <c r="D292" s="23"/>
      <c r="E292" s="1"/>
      <c r="F292" s="1"/>
      <c r="G292" s="1"/>
      <c r="H292" s="22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22"/>
      <c r="B293" s="1"/>
      <c r="C293" s="1"/>
      <c r="D293" s="23"/>
      <c r="E293" s="1"/>
      <c r="F293" s="1"/>
      <c r="G293" s="1"/>
      <c r="H293" s="22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22"/>
      <c r="B294" s="1"/>
      <c r="C294" s="1"/>
      <c r="D294" s="23"/>
      <c r="E294" s="1"/>
      <c r="F294" s="1"/>
      <c r="G294" s="1"/>
      <c r="H294" s="22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22"/>
      <c r="B295" s="1"/>
      <c r="C295" s="1"/>
      <c r="D295" s="23"/>
      <c r="E295" s="1"/>
      <c r="F295" s="1"/>
      <c r="G295" s="1"/>
      <c r="H295" s="22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22"/>
      <c r="B296" s="1"/>
      <c r="C296" s="1"/>
      <c r="D296" s="23"/>
      <c r="E296" s="1"/>
      <c r="F296" s="1"/>
      <c r="G296" s="1"/>
      <c r="H296" s="22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/>
    <row r="299" spans="1:26" ht="15.75" customHeight="1" x14ac:dyDescent="0.25"/>
    <row r="300" spans="1:26" ht="15.75" customHeight="1" x14ac:dyDescent="0.25"/>
    <row r="301" spans="1:26" ht="15.75" customHeight="1" x14ac:dyDescent="0.25"/>
    <row r="302" spans="1:26" ht="15.75" customHeight="1" x14ac:dyDescent="0.25"/>
    <row r="303" spans="1:26" ht="15.75" customHeight="1" x14ac:dyDescent="0.25"/>
    <row r="304" spans="1:26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</sheetData>
  <sortState ref="B97:I100">
    <sortCondition ref="I97:I100"/>
  </sortState>
  <mergeCells count="35">
    <mergeCell ref="A92:L92"/>
    <mergeCell ref="A96:L96"/>
    <mergeCell ref="A72:L72"/>
    <mergeCell ref="A81:L81"/>
    <mergeCell ref="A88:L88"/>
    <mergeCell ref="A89:L89"/>
    <mergeCell ref="A90:A91"/>
    <mergeCell ref="B90:G90"/>
    <mergeCell ref="H90:H91"/>
    <mergeCell ref="I90:K90"/>
    <mergeCell ref="L90:L91"/>
    <mergeCell ref="A23:L23"/>
    <mergeCell ref="A48:L48"/>
    <mergeCell ref="A68:L68"/>
    <mergeCell ref="A69:L69"/>
    <mergeCell ref="A70:A71"/>
    <mergeCell ref="B70:G70"/>
    <mergeCell ref="H70:H71"/>
    <mergeCell ref="I70:K70"/>
    <mergeCell ref="L70:L71"/>
    <mergeCell ref="A4:L4"/>
    <mergeCell ref="A15:L15"/>
    <mergeCell ref="A19:L19"/>
    <mergeCell ref="A20:L20"/>
    <mergeCell ref="A21:A22"/>
    <mergeCell ref="B21:G21"/>
    <mergeCell ref="H21:H22"/>
    <mergeCell ref="I21:K21"/>
    <mergeCell ref="L21:L22"/>
    <mergeCell ref="A1:L1"/>
    <mergeCell ref="A2:A3"/>
    <mergeCell ref="B2:G2"/>
    <mergeCell ref="H2:H3"/>
    <mergeCell ref="I2:K2"/>
    <mergeCell ref="L2:L3"/>
  </mergeCells>
  <pageMargins left="0.70866141732283472" right="0.70866141732283472" top="0.74803149606299213" bottom="0.74803149606299213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Z977"/>
  <sheetViews>
    <sheetView topLeftCell="A37" workbookViewId="0">
      <selection activeCell="N59" sqref="N59"/>
    </sheetView>
  </sheetViews>
  <sheetFormatPr defaultColWidth="14.42578125" defaultRowHeight="15" customHeight="1" x14ac:dyDescent="0.25"/>
  <cols>
    <col min="1" max="1" width="8" customWidth="1"/>
    <col min="2" max="2" width="17" customWidth="1"/>
    <col min="3" max="4" width="13" customWidth="1"/>
    <col min="5" max="5" width="8" customWidth="1"/>
    <col min="6" max="6" width="11" customWidth="1"/>
    <col min="7" max="7" width="20.7109375" customWidth="1"/>
    <col min="8" max="8" width="8.7109375" customWidth="1"/>
    <col min="9" max="10" width="10.7109375" customWidth="1"/>
    <col min="11" max="11" width="8.7109375" customWidth="1"/>
    <col min="12" max="12" width="19.7109375" customWidth="1"/>
    <col min="13" max="26" width="9.140625" customWidth="1"/>
  </cols>
  <sheetData>
    <row r="1" spans="1:26" x14ac:dyDescent="0.25">
      <c r="A1" s="44" t="s">
        <v>362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6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47" t="s">
        <v>0</v>
      </c>
      <c r="B2" s="49" t="s">
        <v>1</v>
      </c>
      <c r="C2" s="45"/>
      <c r="D2" s="45"/>
      <c r="E2" s="45"/>
      <c r="F2" s="45"/>
      <c r="G2" s="46"/>
      <c r="H2" s="47" t="s">
        <v>2</v>
      </c>
      <c r="I2" s="50" t="s">
        <v>3</v>
      </c>
      <c r="J2" s="45"/>
      <c r="K2" s="51"/>
      <c r="L2" s="47" t="s">
        <v>4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48"/>
      <c r="B3" s="2" t="s">
        <v>5</v>
      </c>
      <c r="C3" s="3" t="s">
        <v>6</v>
      </c>
      <c r="D3" s="4" t="s">
        <v>7</v>
      </c>
      <c r="E3" s="3" t="s">
        <v>8</v>
      </c>
      <c r="F3" s="3" t="s">
        <v>9</v>
      </c>
      <c r="G3" s="2" t="s">
        <v>10</v>
      </c>
      <c r="H3" s="48"/>
      <c r="I3" s="2" t="s">
        <v>11</v>
      </c>
      <c r="J3" s="2" t="s">
        <v>12</v>
      </c>
      <c r="K3" s="2" t="s">
        <v>13</v>
      </c>
      <c r="L3" s="48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52" t="s">
        <v>14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6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5">
        <v>1</v>
      </c>
      <c r="B5" s="6" t="s">
        <v>365</v>
      </c>
      <c r="C5" s="6" t="s">
        <v>57</v>
      </c>
      <c r="D5" s="7">
        <v>33142</v>
      </c>
      <c r="E5" s="8">
        <f>DATEDIF(D5,"05.05.2024","y")</f>
        <v>33</v>
      </c>
      <c r="F5" s="5" t="s">
        <v>49</v>
      </c>
      <c r="G5" s="6" t="s">
        <v>170</v>
      </c>
      <c r="H5" s="5">
        <v>205</v>
      </c>
      <c r="I5" s="10">
        <v>6.8287037037037035E-2</v>
      </c>
      <c r="J5" s="10">
        <f>I5-$I$5</f>
        <v>0</v>
      </c>
      <c r="K5" s="11">
        <f>I5/20.7</f>
        <v>3.2988906781177313E-3</v>
      </c>
      <c r="L5" s="12" t="s">
        <v>18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5">
        <v>2</v>
      </c>
      <c r="B6" s="6" t="s">
        <v>363</v>
      </c>
      <c r="C6" s="6" t="s">
        <v>57</v>
      </c>
      <c r="D6" s="7">
        <v>33417</v>
      </c>
      <c r="E6" s="8">
        <f>DATEDIF(D6,"05.05.2024","y")</f>
        <v>32</v>
      </c>
      <c r="F6" s="5" t="s">
        <v>49</v>
      </c>
      <c r="G6" s="6" t="s">
        <v>170</v>
      </c>
      <c r="H6" s="5">
        <v>201</v>
      </c>
      <c r="I6" s="10">
        <v>7.2523148148148142E-2</v>
      </c>
      <c r="J6" s="10">
        <f>I6-$I$5</f>
        <v>4.2361111111111072E-3</v>
      </c>
      <c r="K6" s="11">
        <f>I6/20.7</f>
        <v>3.5035337269636786E-3</v>
      </c>
      <c r="L6" s="13" t="s">
        <v>22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5">
        <v>3</v>
      </c>
      <c r="B7" s="6" t="s">
        <v>368</v>
      </c>
      <c r="C7" s="6" t="s">
        <v>248</v>
      </c>
      <c r="D7" s="7">
        <v>31542</v>
      </c>
      <c r="E7" s="8">
        <f>DATEDIF(D7,"05.05.2024","y")</f>
        <v>37</v>
      </c>
      <c r="F7" s="5" t="s">
        <v>17</v>
      </c>
      <c r="G7" s="6" t="s">
        <v>170</v>
      </c>
      <c r="H7" s="5">
        <v>210</v>
      </c>
      <c r="I7" s="10">
        <v>7.5289351851851857E-2</v>
      </c>
      <c r="J7" s="10">
        <f>I7-$I$5</f>
        <v>7.0023148148148223E-3</v>
      </c>
      <c r="K7" s="11">
        <f>I7/20.7</f>
        <v>3.6371667561281092E-3</v>
      </c>
      <c r="L7" s="14" t="s">
        <v>26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5">
        <v>4</v>
      </c>
      <c r="B8" s="6" t="s">
        <v>364</v>
      </c>
      <c r="C8" s="6" t="s">
        <v>53</v>
      </c>
      <c r="D8" s="7">
        <v>30786</v>
      </c>
      <c r="E8" s="8">
        <f>DATEDIF(D8,"05.05.2024","y")</f>
        <v>40</v>
      </c>
      <c r="F8" s="5" t="s">
        <v>35</v>
      </c>
      <c r="G8" s="6" t="s">
        <v>170</v>
      </c>
      <c r="H8" s="5">
        <v>202</v>
      </c>
      <c r="I8" s="10">
        <v>7.7280092592592595E-2</v>
      </c>
      <c r="J8" s="10">
        <f>I8-$I$5</f>
        <v>8.9930555555555597E-3</v>
      </c>
      <c r="K8" s="11">
        <f>I8/20.7</f>
        <v>3.7333378064054396E-3</v>
      </c>
      <c r="L8" s="16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5">
        <v>5</v>
      </c>
      <c r="B9" s="6" t="s">
        <v>367</v>
      </c>
      <c r="C9" s="6" t="s">
        <v>31</v>
      </c>
      <c r="D9" s="7">
        <v>30559</v>
      </c>
      <c r="E9" s="8">
        <f>DATEDIF(D9,"05.05.2024","y")</f>
        <v>40</v>
      </c>
      <c r="F9" s="5" t="s">
        <v>35</v>
      </c>
      <c r="G9" s="6" t="s">
        <v>170</v>
      </c>
      <c r="H9" s="5">
        <v>208</v>
      </c>
      <c r="I9" s="10">
        <v>8.3796296296296299E-2</v>
      </c>
      <c r="J9" s="10">
        <f>I9-$I$5</f>
        <v>1.5509259259259264E-2</v>
      </c>
      <c r="K9" s="11">
        <f>I9/20.7</f>
        <v>4.0481302558597245E-3</v>
      </c>
      <c r="L9" s="16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5">
        <v>6</v>
      </c>
      <c r="B10" s="6" t="s">
        <v>33</v>
      </c>
      <c r="C10" s="6" t="s">
        <v>34</v>
      </c>
      <c r="D10" s="7">
        <v>30010</v>
      </c>
      <c r="E10" s="8">
        <f>DATEDIF(D10,"05.05.2024","y")</f>
        <v>42</v>
      </c>
      <c r="F10" s="5" t="s">
        <v>35</v>
      </c>
      <c r="G10" s="6" t="s">
        <v>170</v>
      </c>
      <c r="H10" s="5">
        <v>204</v>
      </c>
      <c r="I10" s="10">
        <v>8.3807870370370366E-2</v>
      </c>
      <c r="J10" s="10">
        <f>I10-$I$5</f>
        <v>1.5520833333333331E-2</v>
      </c>
      <c r="K10" s="11">
        <f>I10/20.7</f>
        <v>4.0486893898729649E-3</v>
      </c>
      <c r="L10" s="16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5">
        <v>7</v>
      </c>
      <c r="B11" s="6" t="s">
        <v>160</v>
      </c>
      <c r="C11" s="6" t="s">
        <v>161</v>
      </c>
      <c r="D11" s="7">
        <v>26597</v>
      </c>
      <c r="E11" s="8">
        <f>DATEDIF(D11,"05.05.2024","y")</f>
        <v>51</v>
      </c>
      <c r="F11" s="29" t="s">
        <v>106</v>
      </c>
      <c r="G11" s="6" t="s">
        <v>168</v>
      </c>
      <c r="H11" s="5">
        <v>209</v>
      </c>
      <c r="I11" s="10">
        <v>8.5555555555555551E-2</v>
      </c>
      <c r="J11" s="10">
        <f>I11-$I$5</f>
        <v>1.7268518518518516E-2</v>
      </c>
      <c r="K11" s="11">
        <f>I11/20.7</f>
        <v>4.1331186258722489E-3</v>
      </c>
      <c r="L11" s="16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5">
        <v>8</v>
      </c>
      <c r="B12" s="6" t="s">
        <v>366</v>
      </c>
      <c r="C12" s="6" t="s">
        <v>53</v>
      </c>
      <c r="D12" s="7">
        <v>34137</v>
      </c>
      <c r="E12" s="8">
        <f>DATEDIF(D12,"05.05.2024","y")</f>
        <v>30</v>
      </c>
      <c r="F12" s="5" t="s">
        <v>49</v>
      </c>
      <c r="G12" s="6" t="s">
        <v>44</v>
      </c>
      <c r="H12" s="5">
        <v>207</v>
      </c>
      <c r="I12" s="10">
        <v>8.6342592592592596E-2</v>
      </c>
      <c r="J12" s="10">
        <f>I12-$I$5</f>
        <v>1.8055555555555561E-2</v>
      </c>
      <c r="K12" s="11">
        <f>I12/20.7</f>
        <v>4.171139738772589E-3</v>
      </c>
      <c r="L12" s="16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5">
        <v>9</v>
      </c>
      <c r="B13" s="6" t="s">
        <v>369</v>
      </c>
      <c r="C13" s="6" t="s">
        <v>24</v>
      </c>
      <c r="D13" s="7">
        <v>30847</v>
      </c>
      <c r="E13" s="8">
        <f>DATEDIF(D13,"05.05.2024","y")</f>
        <v>39</v>
      </c>
      <c r="F13" s="5" t="s">
        <v>17</v>
      </c>
      <c r="G13" s="6" t="s">
        <v>170</v>
      </c>
      <c r="H13" s="5">
        <v>212</v>
      </c>
      <c r="I13" s="10">
        <v>9.5138888888888884E-2</v>
      </c>
      <c r="J13" s="10">
        <f>I13-$I$5</f>
        <v>2.6851851851851849E-2</v>
      </c>
      <c r="K13" s="11">
        <f>I13/20.7</f>
        <v>4.5960815888352116E-3</v>
      </c>
      <c r="L13" s="16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5">
        <v>10</v>
      </c>
      <c r="B14" s="6" t="s">
        <v>166</v>
      </c>
      <c r="C14" s="6" t="s">
        <v>31</v>
      </c>
      <c r="D14" s="7">
        <v>33201</v>
      </c>
      <c r="E14" s="8">
        <f>DATEDIF(D14,"05.05.2024","y")</f>
        <v>33</v>
      </c>
      <c r="F14" s="5" t="s">
        <v>49</v>
      </c>
      <c r="G14" s="6" t="s">
        <v>170</v>
      </c>
      <c r="H14" s="5">
        <v>213</v>
      </c>
      <c r="I14" s="10">
        <v>0.10787037037037038</v>
      </c>
      <c r="J14" s="10">
        <f>I14-$I$5</f>
        <v>3.9583333333333345E-2</v>
      </c>
      <c r="K14" s="11">
        <f>I14/20.7</f>
        <v>5.2111290033995351E-3</v>
      </c>
      <c r="L14" s="16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24"/>
      <c r="B15" s="25" t="s">
        <v>292</v>
      </c>
      <c r="C15" s="25" t="s">
        <v>145</v>
      </c>
      <c r="D15" s="26">
        <v>33417</v>
      </c>
      <c r="E15" s="27">
        <f>DATEDIF(D15,"05.05.2024","y")</f>
        <v>32</v>
      </c>
      <c r="F15" s="24" t="s">
        <v>49</v>
      </c>
      <c r="G15" s="25" t="s">
        <v>170</v>
      </c>
      <c r="H15" s="24"/>
      <c r="I15" s="41" t="s">
        <v>47</v>
      </c>
      <c r="J15" s="58"/>
      <c r="K15" s="59"/>
      <c r="L15" s="60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53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44" t="s">
        <v>370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6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47" t="s">
        <v>0</v>
      </c>
      <c r="B18" s="50" t="s">
        <v>1</v>
      </c>
      <c r="C18" s="45"/>
      <c r="D18" s="45"/>
      <c r="E18" s="45"/>
      <c r="F18" s="45"/>
      <c r="G18" s="46"/>
      <c r="H18" s="47" t="s">
        <v>2</v>
      </c>
      <c r="I18" s="50" t="s">
        <v>3</v>
      </c>
      <c r="J18" s="45"/>
      <c r="K18" s="51"/>
      <c r="L18" s="47" t="s">
        <v>4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48"/>
      <c r="B19" s="2" t="s">
        <v>5</v>
      </c>
      <c r="C19" s="3" t="s">
        <v>6</v>
      </c>
      <c r="D19" s="4" t="s">
        <v>7</v>
      </c>
      <c r="E19" s="3" t="s">
        <v>8</v>
      </c>
      <c r="F19" s="3" t="s">
        <v>9</v>
      </c>
      <c r="G19" s="2" t="s">
        <v>10</v>
      </c>
      <c r="H19" s="48"/>
      <c r="I19" s="2" t="s">
        <v>11</v>
      </c>
      <c r="J19" s="2" t="s">
        <v>12</v>
      </c>
      <c r="K19" s="2" t="s">
        <v>13</v>
      </c>
      <c r="L19" s="48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52" t="s">
        <v>14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6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5">
        <v>1</v>
      </c>
      <c r="B21" s="6" t="s">
        <v>376</v>
      </c>
      <c r="C21" s="6" t="s">
        <v>53</v>
      </c>
      <c r="D21" s="7">
        <v>28648</v>
      </c>
      <c r="E21" s="8">
        <f>DATEDIF(D21,"05.05.2024","y")</f>
        <v>45</v>
      </c>
      <c r="F21" s="5" t="s">
        <v>29</v>
      </c>
      <c r="G21" s="6" t="s">
        <v>170</v>
      </c>
      <c r="H21" s="5">
        <v>206</v>
      </c>
      <c r="I21" s="10">
        <v>3.6736111111111108E-2</v>
      </c>
      <c r="J21" s="10">
        <f t="shared" ref="J21:J37" si="0">I21-$I$21</f>
        <v>0</v>
      </c>
      <c r="K21" s="11">
        <f>I21/10.35</f>
        <v>3.5493827160493828E-3</v>
      </c>
      <c r="L21" s="12" t="s">
        <v>18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5">
        <v>2</v>
      </c>
      <c r="B22" s="6" t="s">
        <v>99</v>
      </c>
      <c r="C22" s="6" t="s">
        <v>100</v>
      </c>
      <c r="D22" s="7">
        <v>37297</v>
      </c>
      <c r="E22" s="8">
        <f>DATEDIF(D22,"05.05.2024","y")</f>
        <v>22</v>
      </c>
      <c r="F22" s="5" t="s">
        <v>49</v>
      </c>
      <c r="G22" s="6" t="s">
        <v>21</v>
      </c>
      <c r="H22" s="5">
        <v>109</v>
      </c>
      <c r="I22" s="10">
        <v>3.8136574074074073E-2</v>
      </c>
      <c r="J22" s="10">
        <f t="shared" si="0"/>
        <v>1.4004629629629645E-3</v>
      </c>
      <c r="K22" s="11">
        <f t="shared" ref="K22:K37" si="1">I22/10.35</f>
        <v>3.6846931472535338E-3</v>
      </c>
      <c r="L22" s="13" t="s">
        <v>22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5">
        <v>3</v>
      </c>
      <c r="B23" s="6" t="s">
        <v>61</v>
      </c>
      <c r="C23" s="6" t="s">
        <v>62</v>
      </c>
      <c r="D23" s="7">
        <v>28326</v>
      </c>
      <c r="E23" s="8">
        <f>DATEDIF(D23,"05.05.2024","y")</f>
        <v>46</v>
      </c>
      <c r="F23" s="5" t="s">
        <v>29</v>
      </c>
      <c r="G23" s="6" t="s">
        <v>170</v>
      </c>
      <c r="H23" s="5">
        <v>113</v>
      </c>
      <c r="I23" s="10">
        <v>3.888888888888889E-2</v>
      </c>
      <c r="J23" s="10">
        <f t="shared" si="0"/>
        <v>2.1527777777777812E-3</v>
      </c>
      <c r="K23" s="11">
        <f t="shared" si="1"/>
        <v>3.7573805689747721E-3</v>
      </c>
      <c r="L23" s="14" t="s">
        <v>26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5">
        <v>4</v>
      </c>
      <c r="B24" s="6" t="s">
        <v>379</v>
      </c>
      <c r="C24" s="6" t="s">
        <v>248</v>
      </c>
      <c r="D24" s="7">
        <v>30304</v>
      </c>
      <c r="E24" s="8">
        <f>DATEDIF(D24,"05.05.2024","y")</f>
        <v>41</v>
      </c>
      <c r="F24" s="5" t="s">
        <v>35</v>
      </c>
      <c r="G24" s="6" t="s">
        <v>170</v>
      </c>
      <c r="H24" s="5">
        <v>126</v>
      </c>
      <c r="I24" s="10">
        <v>3.8946759259259257E-2</v>
      </c>
      <c r="J24" s="10">
        <f t="shared" si="0"/>
        <v>2.2106481481481491E-3</v>
      </c>
      <c r="K24" s="11">
        <f t="shared" si="1"/>
        <v>3.7629719091071749E-3</v>
      </c>
      <c r="L24" s="16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5">
        <v>5</v>
      </c>
      <c r="B25" s="6" t="s">
        <v>375</v>
      </c>
      <c r="C25" s="6" t="s">
        <v>28</v>
      </c>
      <c r="D25" s="7">
        <v>33999</v>
      </c>
      <c r="E25" s="8">
        <f>DATEDIF(D25,"05.05.2024","y")</f>
        <v>31</v>
      </c>
      <c r="F25" s="5" t="s">
        <v>49</v>
      </c>
      <c r="G25" s="6" t="s">
        <v>170</v>
      </c>
      <c r="H25" s="5">
        <v>114</v>
      </c>
      <c r="I25" s="10">
        <v>4.1701388888888885E-2</v>
      </c>
      <c r="J25" s="10">
        <f t="shared" si="0"/>
        <v>4.9652777777777768E-3</v>
      </c>
      <c r="K25" s="11">
        <f t="shared" si="1"/>
        <v>4.029119699409554E-3</v>
      </c>
      <c r="L25" s="16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5">
        <v>6</v>
      </c>
      <c r="B26" s="6" t="s">
        <v>374</v>
      </c>
      <c r="C26" s="6" t="s">
        <v>34</v>
      </c>
      <c r="D26" s="7">
        <v>34204</v>
      </c>
      <c r="E26" s="8">
        <f>DATEDIF(D26,"05.05.2024","y")</f>
        <v>30</v>
      </c>
      <c r="F26" s="5" t="s">
        <v>49</v>
      </c>
      <c r="G26" s="6" t="s">
        <v>170</v>
      </c>
      <c r="H26" s="5">
        <v>110</v>
      </c>
      <c r="I26" s="10">
        <v>4.1759259259259253E-2</v>
      </c>
      <c r="J26" s="10">
        <f t="shared" si="0"/>
        <v>5.0231481481481446E-3</v>
      </c>
      <c r="K26" s="11">
        <f t="shared" si="1"/>
        <v>4.0347110395419572E-3</v>
      </c>
      <c r="L26" s="16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5">
        <v>7</v>
      </c>
      <c r="B27" s="6" t="s">
        <v>378</v>
      </c>
      <c r="C27" s="6" t="s">
        <v>248</v>
      </c>
      <c r="D27" s="7">
        <v>34441</v>
      </c>
      <c r="E27" s="8">
        <f>DATEDIF(D27,"05.05.2024","y")</f>
        <v>30</v>
      </c>
      <c r="F27" s="5" t="s">
        <v>49</v>
      </c>
      <c r="G27" s="6" t="s">
        <v>170</v>
      </c>
      <c r="H27" s="5">
        <v>120</v>
      </c>
      <c r="I27" s="10">
        <v>4.1782407407407407E-2</v>
      </c>
      <c r="J27" s="10">
        <f t="shared" si="0"/>
        <v>5.0462962962962987E-3</v>
      </c>
      <c r="K27" s="11">
        <f t="shared" si="1"/>
        <v>4.0369475755949189E-3</v>
      </c>
      <c r="L27" s="16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5">
        <v>8</v>
      </c>
      <c r="B28" s="6" t="s">
        <v>271</v>
      </c>
      <c r="C28" s="6" t="s">
        <v>24</v>
      </c>
      <c r="D28" s="7">
        <v>30673</v>
      </c>
      <c r="E28" s="8">
        <f>DATEDIF(D28,"05.05.2024","y")</f>
        <v>40</v>
      </c>
      <c r="F28" s="5" t="s">
        <v>35</v>
      </c>
      <c r="G28" s="6" t="s">
        <v>170</v>
      </c>
      <c r="H28" s="5">
        <v>214</v>
      </c>
      <c r="I28" s="10">
        <v>4.521990740740741E-2</v>
      </c>
      <c r="J28" s="10">
        <f t="shared" si="0"/>
        <v>8.4837962962963018E-3</v>
      </c>
      <c r="K28" s="11">
        <f t="shared" si="1"/>
        <v>4.3690731794596531E-3</v>
      </c>
      <c r="L28" s="16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5">
        <v>9</v>
      </c>
      <c r="B29" s="6" t="s">
        <v>272</v>
      </c>
      <c r="C29" s="6" t="s">
        <v>273</v>
      </c>
      <c r="D29" s="7">
        <v>26863</v>
      </c>
      <c r="E29" s="8">
        <f>DATEDIF(D29,"05.05.2024","y")</f>
        <v>50</v>
      </c>
      <c r="F29" s="5" t="s">
        <v>380</v>
      </c>
      <c r="G29" s="6" t="s">
        <v>21</v>
      </c>
      <c r="H29" s="5">
        <v>127</v>
      </c>
      <c r="I29" s="10">
        <v>4.5891203703703705E-2</v>
      </c>
      <c r="J29" s="10">
        <f t="shared" si="0"/>
        <v>9.1550925925925966E-3</v>
      </c>
      <c r="K29" s="11">
        <f t="shared" si="1"/>
        <v>4.433932724995527E-3</v>
      </c>
      <c r="L29" s="16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5">
        <v>10</v>
      </c>
      <c r="B30" s="6" t="s">
        <v>32</v>
      </c>
      <c r="C30" s="6" t="s">
        <v>28</v>
      </c>
      <c r="D30" s="7">
        <v>28512</v>
      </c>
      <c r="E30" s="8">
        <f>DATEDIF(D30,"05.05.2024","y")</f>
        <v>46</v>
      </c>
      <c r="F30" s="5" t="s">
        <v>29</v>
      </c>
      <c r="G30" s="6" t="s">
        <v>170</v>
      </c>
      <c r="H30" s="5">
        <v>129</v>
      </c>
      <c r="I30" s="10">
        <v>4.6597222222222227E-2</v>
      </c>
      <c r="J30" s="10">
        <f t="shared" si="0"/>
        <v>9.8611111111111191E-3</v>
      </c>
      <c r="K30" s="11">
        <f t="shared" si="1"/>
        <v>4.5021470746108433E-3</v>
      </c>
      <c r="L30" s="16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5">
        <v>11</v>
      </c>
      <c r="B31" s="6" t="s">
        <v>109</v>
      </c>
      <c r="C31" s="6" t="s">
        <v>34</v>
      </c>
      <c r="D31" s="7">
        <v>29508</v>
      </c>
      <c r="E31" s="8">
        <f>DATEDIF(D31,"05.05.2024","y")</f>
        <v>43</v>
      </c>
      <c r="F31" s="5" t="s">
        <v>35</v>
      </c>
      <c r="G31" s="6" t="s">
        <v>21</v>
      </c>
      <c r="H31" s="5">
        <v>119</v>
      </c>
      <c r="I31" s="10">
        <v>4.6689814814814816E-2</v>
      </c>
      <c r="J31" s="10">
        <f t="shared" si="0"/>
        <v>9.9537037037037077E-3</v>
      </c>
      <c r="K31" s="11">
        <f t="shared" si="1"/>
        <v>4.5110932188226873E-3</v>
      </c>
      <c r="L31" s="16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5">
        <v>12</v>
      </c>
      <c r="B32" s="6" t="s">
        <v>377</v>
      </c>
      <c r="C32" s="6" t="s">
        <v>57</v>
      </c>
      <c r="D32" s="7">
        <v>34461</v>
      </c>
      <c r="E32" s="8">
        <f>DATEDIF(D32,"05.05.2024","y")</f>
        <v>29</v>
      </c>
      <c r="F32" s="9" t="s">
        <v>49</v>
      </c>
      <c r="G32" s="6" t="s">
        <v>170</v>
      </c>
      <c r="H32" s="5">
        <v>116</v>
      </c>
      <c r="I32" s="10">
        <v>4.9375000000000002E-2</v>
      </c>
      <c r="J32" s="10">
        <f t="shared" si="0"/>
        <v>1.2638888888888894E-2</v>
      </c>
      <c r="K32" s="11">
        <f t="shared" si="1"/>
        <v>4.7705314009661836E-3</v>
      </c>
      <c r="L32" s="16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5">
        <v>13</v>
      </c>
      <c r="B33" s="6" t="s">
        <v>58</v>
      </c>
      <c r="C33" s="6" t="s">
        <v>59</v>
      </c>
      <c r="D33" s="7">
        <v>31397</v>
      </c>
      <c r="E33" s="8">
        <f>DATEDIF(D33,"05.05.2024","y")</f>
        <v>38</v>
      </c>
      <c r="F33" s="9" t="s">
        <v>17</v>
      </c>
      <c r="G33" s="6" t="s">
        <v>170</v>
      </c>
      <c r="H33" s="5">
        <v>125</v>
      </c>
      <c r="I33" s="10">
        <v>5.0543981481481481E-2</v>
      </c>
      <c r="J33" s="10">
        <f t="shared" si="0"/>
        <v>1.3807870370370373E-2</v>
      </c>
      <c r="K33" s="11">
        <f t="shared" si="1"/>
        <v>4.8834764716407233E-3</v>
      </c>
      <c r="L33" s="16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5">
        <v>14</v>
      </c>
      <c r="B34" s="6" t="s">
        <v>70</v>
      </c>
      <c r="C34" s="6" t="s">
        <v>69</v>
      </c>
      <c r="D34" s="7">
        <v>33112</v>
      </c>
      <c r="E34" s="8">
        <f>DATEDIF(D34,"05.05.2024","y")</f>
        <v>33</v>
      </c>
      <c r="F34" s="9" t="s">
        <v>49</v>
      </c>
      <c r="G34" s="6" t="s">
        <v>170</v>
      </c>
      <c r="H34" s="5">
        <v>115</v>
      </c>
      <c r="I34" s="10">
        <v>5.1828703703703703E-2</v>
      </c>
      <c r="J34" s="10">
        <f t="shared" si="0"/>
        <v>1.5092592592592595E-2</v>
      </c>
      <c r="K34" s="11">
        <f t="shared" si="1"/>
        <v>5.0076042225800678E-3</v>
      </c>
      <c r="L34" s="16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5">
        <v>15</v>
      </c>
      <c r="B35" s="6" t="s">
        <v>371</v>
      </c>
      <c r="C35" s="6" t="s">
        <v>20</v>
      </c>
      <c r="D35" s="7">
        <v>26580</v>
      </c>
      <c r="E35" s="8">
        <f>DATEDIF(D35,"05.05.2024","y")</f>
        <v>51</v>
      </c>
      <c r="F35" s="9" t="s">
        <v>380</v>
      </c>
      <c r="G35" s="6" t="s">
        <v>322</v>
      </c>
      <c r="H35" s="5">
        <v>101</v>
      </c>
      <c r="I35" s="10">
        <v>5.3124999999999999E-2</v>
      </c>
      <c r="J35" s="10">
        <f t="shared" si="0"/>
        <v>1.638888888888889E-2</v>
      </c>
      <c r="K35" s="11">
        <f t="shared" si="1"/>
        <v>5.132850241545894E-3</v>
      </c>
      <c r="L35" s="16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5">
        <v>16</v>
      </c>
      <c r="B36" s="6" t="s">
        <v>154</v>
      </c>
      <c r="C36" s="6" t="s">
        <v>53</v>
      </c>
      <c r="D36" s="7">
        <v>31871</v>
      </c>
      <c r="E36" s="8">
        <f>DATEDIF(D36,"05.05.2024","y")</f>
        <v>37</v>
      </c>
      <c r="F36" s="9" t="s">
        <v>17</v>
      </c>
      <c r="G36" s="6" t="s">
        <v>21</v>
      </c>
      <c r="H36" s="5">
        <v>111</v>
      </c>
      <c r="I36" s="10">
        <v>6.7245370370370372E-2</v>
      </c>
      <c r="J36" s="10">
        <f t="shared" si="0"/>
        <v>3.0509259259259264E-2</v>
      </c>
      <c r="K36" s="11">
        <f t="shared" si="1"/>
        <v>6.4971372338522102E-3</v>
      </c>
      <c r="L36" s="16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5">
        <v>17</v>
      </c>
      <c r="B37" s="6" t="s">
        <v>373</v>
      </c>
      <c r="C37" s="6" t="s">
        <v>57</v>
      </c>
      <c r="D37" s="7">
        <v>27680</v>
      </c>
      <c r="E37" s="8">
        <f>DATEDIF(D37,"05.05.2024","y")</f>
        <v>48</v>
      </c>
      <c r="F37" s="9" t="s">
        <v>29</v>
      </c>
      <c r="G37" s="6" t="s">
        <v>21</v>
      </c>
      <c r="H37" s="5">
        <v>105</v>
      </c>
      <c r="I37" s="10">
        <v>6.9699074074074066E-2</v>
      </c>
      <c r="J37" s="10">
        <f t="shared" si="0"/>
        <v>3.2962962962962958E-2</v>
      </c>
      <c r="K37" s="11">
        <f t="shared" si="1"/>
        <v>6.7342100554660935E-3</v>
      </c>
      <c r="L37" s="16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5" t="s">
        <v>152</v>
      </c>
      <c r="B38" s="6" t="s">
        <v>262</v>
      </c>
      <c r="C38" s="6" t="s">
        <v>263</v>
      </c>
      <c r="D38" s="7">
        <v>31105</v>
      </c>
      <c r="E38" s="8">
        <f>DATEDIF(D38,"05.05.2024","y")</f>
        <v>39</v>
      </c>
      <c r="F38" s="5" t="s">
        <v>17</v>
      </c>
      <c r="G38" s="6" t="s">
        <v>170</v>
      </c>
      <c r="H38" s="5">
        <v>104</v>
      </c>
      <c r="I38" s="10">
        <v>4.9305555555555554E-2</v>
      </c>
      <c r="J38" s="10"/>
      <c r="K38" s="11"/>
      <c r="L38" s="39" t="s">
        <v>281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24"/>
      <c r="B39" s="25" t="s">
        <v>372</v>
      </c>
      <c r="C39" s="25" t="s">
        <v>51</v>
      </c>
      <c r="D39" s="26">
        <v>30811</v>
      </c>
      <c r="E39" s="27">
        <f>DATEDIF(D39,"05.05.2024","y")</f>
        <v>39</v>
      </c>
      <c r="F39" s="24" t="s">
        <v>17</v>
      </c>
      <c r="G39" s="25" t="s">
        <v>170</v>
      </c>
      <c r="H39" s="24"/>
      <c r="I39" s="41" t="s">
        <v>47</v>
      </c>
      <c r="J39" s="58"/>
      <c r="K39" s="59"/>
      <c r="L39" s="60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52" t="s">
        <v>36</v>
      </c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6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5">
        <v>1</v>
      </c>
      <c r="B41" s="6" t="s">
        <v>381</v>
      </c>
      <c r="C41" s="6" t="s">
        <v>382</v>
      </c>
      <c r="D41" s="7">
        <v>30706</v>
      </c>
      <c r="E41" s="8">
        <f>DATEDIF(D41,"05.05.2024","y")</f>
        <v>40</v>
      </c>
      <c r="F41" s="9" t="s">
        <v>42</v>
      </c>
      <c r="G41" s="6" t="s">
        <v>170</v>
      </c>
      <c r="H41" s="5">
        <v>103</v>
      </c>
      <c r="I41" s="10">
        <v>4.2569444444444444E-2</v>
      </c>
      <c r="J41" s="10">
        <f>I41-$I$41</f>
        <v>0</v>
      </c>
      <c r="K41" s="11">
        <f t="shared" ref="K41:K49" si="2">I41/10.35</f>
        <v>4.1129898013955984E-3</v>
      </c>
      <c r="L41" s="12" t="s">
        <v>18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5">
        <v>2</v>
      </c>
      <c r="B42" s="6" t="s">
        <v>199</v>
      </c>
      <c r="C42" s="6" t="s">
        <v>132</v>
      </c>
      <c r="D42" s="7">
        <v>30485</v>
      </c>
      <c r="E42" s="8">
        <f>DATEDIF(D42,"05.05.2024","y")</f>
        <v>40</v>
      </c>
      <c r="F42" s="9" t="s">
        <v>42</v>
      </c>
      <c r="G42" s="6" t="s">
        <v>170</v>
      </c>
      <c r="H42" s="5">
        <v>118</v>
      </c>
      <c r="I42" s="10">
        <v>5.2037037037037041E-2</v>
      </c>
      <c r="J42" s="10">
        <f>I42-$I$41</f>
        <v>9.4675925925925969E-3</v>
      </c>
      <c r="K42" s="11">
        <f t="shared" si="2"/>
        <v>5.0277330470567191E-3</v>
      </c>
      <c r="L42" s="13" t="s">
        <v>22</v>
      </c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5">
        <v>3</v>
      </c>
      <c r="B43" s="6" t="s">
        <v>383</v>
      </c>
      <c r="C43" s="6" t="s">
        <v>133</v>
      </c>
      <c r="D43" s="7">
        <v>32598</v>
      </c>
      <c r="E43" s="8">
        <f>DATEDIF(D43,"05.05.2024","y")</f>
        <v>35</v>
      </c>
      <c r="F43" s="9" t="s">
        <v>77</v>
      </c>
      <c r="G43" s="6" t="s">
        <v>21</v>
      </c>
      <c r="H43" s="5">
        <v>106</v>
      </c>
      <c r="I43" s="10">
        <v>5.2430555555555557E-2</v>
      </c>
      <c r="J43" s="10">
        <f>I43-$I$41</f>
        <v>9.8611111111111122E-3</v>
      </c>
      <c r="K43" s="11">
        <f t="shared" si="2"/>
        <v>5.0657541599570585E-3</v>
      </c>
      <c r="L43" s="14" t="s">
        <v>26</v>
      </c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5">
        <v>4</v>
      </c>
      <c r="B44" s="6" t="s">
        <v>341</v>
      </c>
      <c r="C44" s="6" t="s">
        <v>172</v>
      </c>
      <c r="D44" s="7">
        <v>25774</v>
      </c>
      <c r="E44" s="8">
        <f>DATEDIF(D44,"05.05.2024","y")</f>
        <v>53</v>
      </c>
      <c r="F44" s="9" t="s">
        <v>344</v>
      </c>
      <c r="G44" s="6" t="s">
        <v>21</v>
      </c>
      <c r="H44" s="5">
        <v>124</v>
      </c>
      <c r="I44" s="10">
        <v>5.3703703703703698E-2</v>
      </c>
      <c r="J44" s="10">
        <f>I44-$I$41</f>
        <v>1.1134259259259253E-2</v>
      </c>
      <c r="K44" s="11">
        <f t="shared" si="2"/>
        <v>5.188763642869923E-3</v>
      </c>
      <c r="L44" s="16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5">
        <v>5</v>
      </c>
      <c r="B45" s="6" t="s">
        <v>90</v>
      </c>
      <c r="C45" s="6" t="s">
        <v>91</v>
      </c>
      <c r="D45" s="7">
        <v>27861</v>
      </c>
      <c r="E45" s="8">
        <f>DATEDIF(D45,"05.05.2024","y")</f>
        <v>48</v>
      </c>
      <c r="F45" s="9" t="s">
        <v>39</v>
      </c>
      <c r="G45" s="6" t="s">
        <v>170</v>
      </c>
      <c r="H45" s="5">
        <v>123</v>
      </c>
      <c r="I45" s="10">
        <v>5.3819444444444448E-2</v>
      </c>
      <c r="J45" s="10">
        <f>I45-$I$41</f>
        <v>1.1250000000000003E-2</v>
      </c>
      <c r="K45" s="11">
        <f t="shared" si="2"/>
        <v>5.1999463231347295E-3</v>
      </c>
      <c r="L45" s="16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5">
        <v>6</v>
      </c>
      <c r="B46" s="6" t="s">
        <v>127</v>
      </c>
      <c r="C46" s="6" t="s">
        <v>128</v>
      </c>
      <c r="D46" s="7">
        <v>33073</v>
      </c>
      <c r="E46" s="8">
        <f>DATEDIF(D46,"05.05.2024","y")</f>
        <v>33</v>
      </c>
      <c r="F46" s="9" t="s">
        <v>89</v>
      </c>
      <c r="G46" s="6" t="s">
        <v>170</v>
      </c>
      <c r="H46" s="5">
        <v>107</v>
      </c>
      <c r="I46" s="10">
        <v>5.5833333333333325E-2</v>
      </c>
      <c r="J46" s="10">
        <f>I46-$I$41</f>
        <v>1.3263888888888881E-2</v>
      </c>
      <c r="K46" s="11">
        <f t="shared" si="2"/>
        <v>5.3945249597423502E-3</v>
      </c>
      <c r="L46" s="16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5">
        <v>7</v>
      </c>
      <c r="B47" s="6" t="s">
        <v>350</v>
      </c>
      <c r="C47" s="6" t="s">
        <v>172</v>
      </c>
      <c r="D47" s="7">
        <v>28316</v>
      </c>
      <c r="E47" s="8">
        <f>DATEDIF(D47,"05.05.2024","y")</f>
        <v>46</v>
      </c>
      <c r="F47" s="9" t="s">
        <v>39</v>
      </c>
      <c r="G47" s="6" t="s">
        <v>170</v>
      </c>
      <c r="H47" s="5">
        <v>102</v>
      </c>
      <c r="I47" s="10">
        <v>6.1168981481481477E-2</v>
      </c>
      <c r="J47" s="10">
        <f>I47-$I$41</f>
        <v>1.8599537037037032E-2</v>
      </c>
      <c r="K47" s="11">
        <f t="shared" si="2"/>
        <v>5.9100465199499012E-3</v>
      </c>
      <c r="L47" s="16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5">
        <v>8</v>
      </c>
      <c r="B48" s="6" t="s">
        <v>96</v>
      </c>
      <c r="C48" s="6" t="s">
        <v>97</v>
      </c>
      <c r="D48" s="7">
        <v>27960</v>
      </c>
      <c r="E48" s="8">
        <f>DATEDIF(D48,"05.05.2024","y")</f>
        <v>47</v>
      </c>
      <c r="F48" s="9" t="s">
        <v>39</v>
      </c>
      <c r="G48" s="6" t="s">
        <v>170</v>
      </c>
      <c r="H48" s="5">
        <v>108</v>
      </c>
      <c r="I48" s="10">
        <v>6.174768518518519E-2</v>
      </c>
      <c r="J48" s="10">
        <f>I48-$I$41</f>
        <v>1.9178240740740746E-2</v>
      </c>
      <c r="K48" s="11">
        <f t="shared" si="2"/>
        <v>5.965959921273932E-3</v>
      </c>
      <c r="L48" s="16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5">
        <v>9</v>
      </c>
      <c r="B49" s="6" t="s">
        <v>384</v>
      </c>
      <c r="C49" s="6" t="s">
        <v>385</v>
      </c>
      <c r="D49" s="7">
        <v>31414</v>
      </c>
      <c r="E49" s="8">
        <f>DATEDIF(D49,"05.05.2024","y")</f>
        <v>38</v>
      </c>
      <c r="F49" s="9" t="s">
        <v>77</v>
      </c>
      <c r="G49" s="6" t="s">
        <v>170</v>
      </c>
      <c r="H49" s="5">
        <v>112</v>
      </c>
      <c r="I49" s="10">
        <v>6.2268518518518522E-2</v>
      </c>
      <c r="J49" s="10">
        <f>I49-$I$41</f>
        <v>1.9699074074074077E-2</v>
      </c>
      <c r="K49" s="11">
        <f t="shared" si="2"/>
        <v>6.0162819824655578E-3</v>
      </c>
      <c r="L49" s="16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5" t="s">
        <v>152</v>
      </c>
      <c r="B50" s="6" t="s">
        <v>227</v>
      </c>
      <c r="C50" s="6" t="s">
        <v>172</v>
      </c>
      <c r="D50" s="7">
        <v>30692</v>
      </c>
      <c r="E50" s="8">
        <f>DATEDIF(D50,"05.05.2024","y")</f>
        <v>40</v>
      </c>
      <c r="F50" s="9" t="s">
        <v>42</v>
      </c>
      <c r="G50" s="6" t="s">
        <v>170</v>
      </c>
      <c r="H50" s="5">
        <v>117</v>
      </c>
      <c r="I50" s="10">
        <v>6.5972222222222224E-2</v>
      </c>
      <c r="J50" s="10"/>
      <c r="K50" s="11"/>
      <c r="L50" s="39" t="s">
        <v>252</v>
      </c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24"/>
      <c r="B51" s="25" t="s">
        <v>386</v>
      </c>
      <c r="C51" s="25" t="s">
        <v>76</v>
      </c>
      <c r="D51" s="26">
        <v>32609</v>
      </c>
      <c r="E51" s="27">
        <f>DATEDIF(D51,"05.05.2024","y")</f>
        <v>35</v>
      </c>
      <c r="F51" s="28" t="s">
        <v>77</v>
      </c>
      <c r="G51" s="25" t="s">
        <v>170</v>
      </c>
      <c r="H51" s="24"/>
      <c r="I51" s="41" t="s">
        <v>47</v>
      </c>
      <c r="J51" s="58"/>
      <c r="K51" s="59"/>
      <c r="L51" s="60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24"/>
      <c r="B52" s="25" t="s">
        <v>387</v>
      </c>
      <c r="C52" s="25" t="s">
        <v>388</v>
      </c>
      <c r="D52" s="26">
        <v>30462</v>
      </c>
      <c r="E52" s="27">
        <f>DATEDIF(D52,"05.05.2024","y")</f>
        <v>40</v>
      </c>
      <c r="F52" s="28" t="s">
        <v>42</v>
      </c>
      <c r="G52" s="25" t="s">
        <v>170</v>
      </c>
      <c r="H52" s="24"/>
      <c r="I52" s="41" t="s">
        <v>47</v>
      </c>
      <c r="J52" s="58"/>
      <c r="K52" s="59"/>
      <c r="L52" s="60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24"/>
      <c r="B53" s="25" t="s">
        <v>84</v>
      </c>
      <c r="C53" s="25" t="s">
        <v>85</v>
      </c>
      <c r="D53" s="26">
        <v>30680</v>
      </c>
      <c r="E53" s="27">
        <f>DATEDIF(D53,"05.05.2024","y")</f>
        <v>40</v>
      </c>
      <c r="F53" s="28" t="s">
        <v>42</v>
      </c>
      <c r="G53" s="25" t="s">
        <v>170</v>
      </c>
      <c r="H53" s="24"/>
      <c r="I53" s="41" t="s">
        <v>47</v>
      </c>
      <c r="J53" s="58"/>
      <c r="K53" s="59"/>
      <c r="L53" s="60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56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44" t="s">
        <v>389</v>
      </c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6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47" t="s">
        <v>0</v>
      </c>
      <c r="B56" s="50" t="s">
        <v>1</v>
      </c>
      <c r="C56" s="45"/>
      <c r="D56" s="45"/>
      <c r="E56" s="45"/>
      <c r="F56" s="45"/>
      <c r="G56" s="46"/>
      <c r="H56" s="47" t="s">
        <v>2</v>
      </c>
      <c r="I56" s="50" t="s">
        <v>3</v>
      </c>
      <c r="J56" s="45"/>
      <c r="K56" s="51"/>
      <c r="L56" s="47" t="s">
        <v>4</v>
      </c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48"/>
      <c r="B57" s="2" t="s">
        <v>5</v>
      </c>
      <c r="C57" s="3" t="s">
        <v>6</v>
      </c>
      <c r="D57" s="4" t="s">
        <v>7</v>
      </c>
      <c r="E57" s="3" t="s">
        <v>8</v>
      </c>
      <c r="F57" s="3" t="s">
        <v>9</v>
      </c>
      <c r="G57" s="2" t="s">
        <v>10</v>
      </c>
      <c r="H57" s="48"/>
      <c r="I57" s="2" t="s">
        <v>11</v>
      </c>
      <c r="J57" s="2" t="s">
        <v>12</v>
      </c>
      <c r="K57" s="2" t="s">
        <v>13</v>
      </c>
      <c r="L57" s="48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52" t="s">
        <v>14</v>
      </c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6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5">
        <v>1</v>
      </c>
      <c r="B59" s="6" t="s">
        <v>391</v>
      </c>
      <c r="C59" s="6" t="s">
        <v>28</v>
      </c>
      <c r="D59" s="7">
        <v>40344</v>
      </c>
      <c r="E59" s="8">
        <f>DATEDIF(D59,"05.05.2024","y")</f>
        <v>13</v>
      </c>
      <c r="F59" s="9" t="s">
        <v>392</v>
      </c>
      <c r="G59" s="6" t="s">
        <v>170</v>
      </c>
      <c r="H59" s="5">
        <v>8</v>
      </c>
      <c r="I59" s="10">
        <v>2.164351851851852E-2</v>
      </c>
      <c r="J59" s="10">
        <f>I59-$I$59</f>
        <v>0</v>
      </c>
      <c r="K59" s="11">
        <f>I59/5.75</f>
        <v>3.7640901771336557E-3</v>
      </c>
      <c r="L59" s="12" t="s">
        <v>18</v>
      </c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24"/>
      <c r="B60" s="25" t="s">
        <v>254</v>
      </c>
      <c r="C60" s="25" t="s">
        <v>69</v>
      </c>
      <c r="D60" s="26">
        <v>30465</v>
      </c>
      <c r="E60" s="27">
        <f t="shared" ref="E60:E61" si="3">DATEDIF(D60,"05.05.2024","y")</f>
        <v>40</v>
      </c>
      <c r="F60" s="61" t="s">
        <v>35</v>
      </c>
      <c r="G60" s="25" t="s">
        <v>170</v>
      </c>
      <c r="H60" s="24"/>
      <c r="I60" s="41" t="s">
        <v>47</v>
      </c>
      <c r="J60" s="58"/>
      <c r="K60" s="59"/>
      <c r="L60" s="60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24"/>
      <c r="B61" s="25" t="s">
        <v>390</v>
      </c>
      <c r="C61" s="25" t="s">
        <v>28</v>
      </c>
      <c r="D61" s="26">
        <v>32352</v>
      </c>
      <c r="E61" s="27">
        <f t="shared" si="3"/>
        <v>35</v>
      </c>
      <c r="F61" s="28" t="s">
        <v>17</v>
      </c>
      <c r="G61" s="25" t="s">
        <v>170</v>
      </c>
      <c r="H61" s="24"/>
      <c r="I61" s="41" t="s">
        <v>47</v>
      </c>
      <c r="J61" s="58"/>
      <c r="K61" s="59"/>
      <c r="L61" s="60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52" t="s">
        <v>36</v>
      </c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6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5">
        <v>1</v>
      </c>
      <c r="B63" s="6" t="s">
        <v>396</v>
      </c>
      <c r="C63" s="6" t="s">
        <v>76</v>
      </c>
      <c r="D63" s="7">
        <v>34189</v>
      </c>
      <c r="E63" s="8">
        <f>DATEDIF(D63,"05.05.2024","y")</f>
        <v>30</v>
      </c>
      <c r="F63" s="9" t="s">
        <v>89</v>
      </c>
      <c r="G63" s="6" t="s">
        <v>21</v>
      </c>
      <c r="H63" s="5">
        <v>57</v>
      </c>
      <c r="I63" s="10">
        <v>2.4849537037037035E-2</v>
      </c>
      <c r="J63" s="10">
        <f>I63-$I$63</f>
        <v>0</v>
      </c>
      <c r="K63" s="11">
        <f t="shared" ref="K63:K69" si="4">I63/5.75</f>
        <v>4.3216586151368754E-3</v>
      </c>
      <c r="L63" s="12" t="s">
        <v>18</v>
      </c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5">
        <v>2</v>
      </c>
      <c r="B64" s="6" t="s">
        <v>125</v>
      </c>
      <c r="C64" s="6" t="s">
        <v>126</v>
      </c>
      <c r="D64" s="7">
        <v>37212</v>
      </c>
      <c r="E64" s="8">
        <f>DATEDIF(D64,"05.05.2024","y")</f>
        <v>22</v>
      </c>
      <c r="F64" s="9" t="s">
        <v>89</v>
      </c>
      <c r="G64" s="6" t="s">
        <v>170</v>
      </c>
      <c r="H64" s="5">
        <v>53</v>
      </c>
      <c r="I64" s="10">
        <v>2.8240740740740736E-2</v>
      </c>
      <c r="J64" s="10">
        <f t="shared" ref="J64:J69" si="5">I64-$I$63</f>
        <v>3.3912037037037018E-3</v>
      </c>
      <c r="K64" s="11">
        <f t="shared" si="4"/>
        <v>4.911433172302737E-3</v>
      </c>
      <c r="L64" s="13" t="s">
        <v>22</v>
      </c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5">
        <v>3</v>
      </c>
      <c r="B65" s="6" t="s">
        <v>393</v>
      </c>
      <c r="C65" s="6" t="s">
        <v>91</v>
      </c>
      <c r="D65" s="7">
        <v>28541</v>
      </c>
      <c r="E65" s="8">
        <f>DATEDIF(D65,"05.05.2024","y")</f>
        <v>46</v>
      </c>
      <c r="F65" s="9" t="s">
        <v>39</v>
      </c>
      <c r="G65" s="6" t="s">
        <v>21</v>
      </c>
      <c r="H65" s="5">
        <v>52</v>
      </c>
      <c r="I65" s="10">
        <v>2.8819444444444443E-2</v>
      </c>
      <c r="J65" s="10">
        <f t="shared" si="5"/>
        <v>3.9699074074074081E-3</v>
      </c>
      <c r="K65" s="11">
        <f t="shared" si="4"/>
        <v>5.0120772946859902E-3</v>
      </c>
      <c r="L65" s="14" t="s">
        <v>26</v>
      </c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5">
        <v>4</v>
      </c>
      <c r="B66" s="6" t="s">
        <v>394</v>
      </c>
      <c r="C66" s="6" t="s">
        <v>132</v>
      </c>
      <c r="D66" s="7">
        <v>38954</v>
      </c>
      <c r="E66" s="8">
        <f>DATEDIF(D66,"05.05.2024","y")</f>
        <v>17</v>
      </c>
      <c r="F66" s="9" t="s">
        <v>398</v>
      </c>
      <c r="G66" s="6" t="s">
        <v>170</v>
      </c>
      <c r="H66" s="5">
        <v>55</v>
      </c>
      <c r="I66" s="10">
        <v>3.8124999999999999E-2</v>
      </c>
      <c r="J66" s="10">
        <f t="shared" si="5"/>
        <v>1.3275462962962965E-2</v>
      </c>
      <c r="K66" s="11">
        <f t="shared" si="4"/>
        <v>6.6304347826086959E-3</v>
      </c>
      <c r="L66" s="16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5">
        <v>5</v>
      </c>
      <c r="B67" s="6" t="s">
        <v>395</v>
      </c>
      <c r="C67" s="6" t="s">
        <v>85</v>
      </c>
      <c r="D67" s="7">
        <v>33818</v>
      </c>
      <c r="E67" s="8">
        <f>DATEDIF(D67,"05.05.2024","y")</f>
        <v>31</v>
      </c>
      <c r="F67" s="9" t="s">
        <v>89</v>
      </c>
      <c r="G67" s="6" t="s">
        <v>170</v>
      </c>
      <c r="H67" s="5">
        <v>56</v>
      </c>
      <c r="I67" s="10">
        <v>3.8657407407407404E-2</v>
      </c>
      <c r="J67" s="10">
        <f t="shared" si="5"/>
        <v>1.380787037037037E-2</v>
      </c>
      <c r="K67" s="11">
        <f t="shared" si="4"/>
        <v>6.7230273752012879E-3</v>
      </c>
      <c r="L67" s="16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5">
        <v>6</v>
      </c>
      <c r="B68" s="6" t="s">
        <v>397</v>
      </c>
      <c r="C68" s="6" t="s">
        <v>132</v>
      </c>
      <c r="D68" s="7">
        <v>33681</v>
      </c>
      <c r="E68" s="8">
        <f>DATEDIF(D68,"05.05.2024","y")</f>
        <v>32</v>
      </c>
      <c r="F68" s="9" t="s">
        <v>89</v>
      </c>
      <c r="G68" s="6" t="s">
        <v>170</v>
      </c>
      <c r="H68" s="5">
        <v>59</v>
      </c>
      <c r="I68" s="10">
        <v>3.8657407407407404E-2</v>
      </c>
      <c r="J68" s="10">
        <f t="shared" si="5"/>
        <v>1.380787037037037E-2</v>
      </c>
      <c r="K68" s="11">
        <f t="shared" si="4"/>
        <v>6.7230273752012879E-3</v>
      </c>
      <c r="L68" s="16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5">
        <v>7</v>
      </c>
      <c r="B69" s="6" t="s">
        <v>95</v>
      </c>
      <c r="C69" s="6" t="s">
        <v>46</v>
      </c>
      <c r="D69" s="7">
        <v>32188</v>
      </c>
      <c r="E69" s="8">
        <f>DATEDIF(D69,"05.05.2024","y")</f>
        <v>36</v>
      </c>
      <c r="F69" s="9" t="s">
        <v>77</v>
      </c>
      <c r="G69" s="6" t="s">
        <v>170</v>
      </c>
      <c r="H69" s="5">
        <v>58</v>
      </c>
      <c r="I69" s="10">
        <v>3.9606481481481479E-2</v>
      </c>
      <c r="J69" s="10">
        <f t="shared" si="5"/>
        <v>1.4756944444444444E-2</v>
      </c>
      <c r="K69" s="11">
        <f t="shared" si="4"/>
        <v>6.8880837359098224E-3</v>
      </c>
      <c r="L69" s="16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56"/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44" t="s">
        <v>399</v>
      </c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6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47" t="s">
        <v>0</v>
      </c>
      <c r="B72" s="50" t="s">
        <v>1</v>
      </c>
      <c r="C72" s="45"/>
      <c r="D72" s="45"/>
      <c r="E72" s="45"/>
      <c r="F72" s="45"/>
      <c r="G72" s="46"/>
      <c r="H72" s="47" t="s">
        <v>2</v>
      </c>
      <c r="I72" s="50" t="s">
        <v>3</v>
      </c>
      <c r="J72" s="45"/>
      <c r="K72" s="51"/>
      <c r="L72" s="47" t="s">
        <v>4</v>
      </c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48"/>
      <c r="B73" s="2" t="s">
        <v>5</v>
      </c>
      <c r="C73" s="3" t="s">
        <v>6</v>
      </c>
      <c r="D73" s="4" t="s">
        <v>7</v>
      </c>
      <c r="E73" s="3" t="s">
        <v>8</v>
      </c>
      <c r="F73" s="3" t="s">
        <v>9</v>
      </c>
      <c r="G73" s="2" t="s">
        <v>10</v>
      </c>
      <c r="H73" s="48"/>
      <c r="I73" s="2" t="s">
        <v>11</v>
      </c>
      <c r="J73" s="2" t="s">
        <v>12</v>
      </c>
      <c r="K73" s="2" t="s">
        <v>13</v>
      </c>
      <c r="L73" s="48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55" t="s">
        <v>134</v>
      </c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6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5">
        <v>1</v>
      </c>
      <c r="B75" s="6" t="s">
        <v>354</v>
      </c>
      <c r="C75" s="6" t="s">
        <v>355</v>
      </c>
      <c r="D75" s="7">
        <v>41162</v>
      </c>
      <c r="E75" s="8">
        <f>DATEDIF(D75,"05.05.2024","y")</f>
        <v>11</v>
      </c>
      <c r="F75" s="37" t="s">
        <v>139</v>
      </c>
      <c r="G75" s="6" t="s">
        <v>405</v>
      </c>
      <c r="H75" s="5">
        <v>128</v>
      </c>
      <c r="I75" s="10">
        <v>3.9351851851851857E-3</v>
      </c>
      <c r="J75" s="10">
        <f>I75-$I$75</f>
        <v>0</v>
      </c>
      <c r="K75" s="11">
        <f>I75/1.25</f>
        <v>3.1481481481481486E-3</v>
      </c>
      <c r="L75" s="16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5">
        <v>2</v>
      </c>
      <c r="B76" s="6" t="s">
        <v>400</v>
      </c>
      <c r="C76" s="6" t="s">
        <v>108</v>
      </c>
      <c r="D76" s="7">
        <v>40945</v>
      </c>
      <c r="E76" s="8">
        <f>DATEDIF(D76,"05.05.2024","y")</f>
        <v>12</v>
      </c>
      <c r="F76" s="37" t="s">
        <v>139</v>
      </c>
      <c r="G76" s="6" t="s">
        <v>21</v>
      </c>
      <c r="H76" s="5">
        <v>1</v>
      </c>
      <c r="I76" s="10">
        <v>4.4907407407407405E-3</v>
      </c>
      <c r="J76" s="10">
        <f t="shared" ref="J76:J80" si="6">I76-$I$75</f>
        <v>5.555555555555548E-4</v>
      </c>
      <c r="K76" s="11">
        <f t="shared" ref="K76:K85" si="7">I76/1.25</f>
        <v>3.5925925925925925E-3</v>
      </c>
      <c r="L76" s="16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5">
        <v>3</v>
      </c>
      <c r="B77" s="6" t="s">
        <v>401</v>
      </c>
      <c r="C77" s="6" t="s">
        <v>402</v>
      </c>
      <c r="D77" s="7">
        <v>41915</v>
      </c>
      <c r="E77" s="8">
        <f>DATEDIF(D77,"05.05.2024","y")</f>
        <v>9</v>
      </c>
      <c r="F77" s="9" t="s">
        <v>141</v>
      </c>
      <c r="G77" s="6" t="s">
        <v>21</v>
      </c>
      <c r="H77" s="5">
        <v>2</v>
      </c>
      <c r="I77" s="10">
        <v>4.6296296296296302E-3</v>
      </c>
      <c r="J77" s="10">
        <f t="shared" si="6"/>
        <v>6.9444444444444458E-4</v>
      </c>
      <c r="K77" s="11">
        <f t="shared" si="7"/>
        <v>3.7037037037037043E-3</v>
      </c>
      <c r="L77" s="16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5">
        <v>4</v>
      </c>
      <c r="B78" s="6" t="s">
        <v>356</v>
      </c>
      <c r="C78" s="6" t="s">
        <v>357</v>
      </c>
      <c r="D78" s="7">
        <v>42782</v>
      </c>
      <c r="E78" s="8">
        <f>DATEDIF(D78,"05.05.2024","y")</f>
        <v>7</v>
      </c>
      <c r="F78" s="9" t="s">
        <v>141</v>
      </c>
      <c r="G78" s="6" t="s">
        <v>21</v>
      </c>
      <c r="H78" s="5">
        <v>7</v>
      </c>
      <c r="I78" s="10">
        <v>4.6527777777777774E-3</v>
      </c>
      <c r="J78" s="10">
        <f t="shared" si="6"/>
        <v>7.1759259259259172E-4</v>
      </c>
      <c r="K78" s="11">
        <f t="shared" si="7"/>
        <v>3.7222222222222218E-3</v>
      </c>
      <c r="L78" s="16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5">
        <v>5</v>
      </c>
      <c r="B79" s="6" t="s">
        <v>403</v>
      </c>
      <c r="C79" s="6" t="s">
        <v>55</v>
      </c>
      <c r="D79" s="7">
        <v>40953</v>
      </c>
      <c r="E79" s="8">
        <f>DATEDIF(D79,"05.05.2024","y")</f>
        <v>12</v>
      </c>
      <c r="F79" s="37" t="s">
        <v>139</v>
      </c>
      <c r="G79" s="6" t="s">
        <v>170</v>
      </c>
      <c r="H79" s="5">
        <v>3</v>
      </c>
      <c r="I79" s="10">
        <v>6.0069444444444441E-3</v>
      </c>
      <c r="J79" s="10">
        <f t="shared" si="6"/>
        <v>2.0717592592592584E-3</v>
      </c>
      <c r="K79" s="11">
        <f t="shared" si="7"/>
        <v>4.8055555555555551E-3</v>
      </c>
      <c r="L79" s="16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5">
        <v>6</v>
      </c>
      <c r="B80" s="6" t="s">
        <v>404</v>
      </c>
      <c r="C80" s="6" t="s">
        <v>248</v>
      </c>
      <c r="D80" s="7">
        <v>42690</v>
      </c>
      <c r="E80" s="8">
        <f>DATEDIF(D80,"05.05.2024","y")</f>
        <v>7</v>
      </c>
      <c r="F80" s="9" t="s">
        <v>141</v>
      </c>
      <c r="G80" s="6" t="s">
        <v>21</v>
      </c>
      <c r="H80" s="5">
        <v>4</v>
      </c>
      <c r="I80" s="10">
        <v>6.030092592592593E-3</v>
      </c>
      <c r="J80" s="10">
        <f t="shared" si="6"/>
        <v>2.0949074074074073E-3</v>
      </c>
      <c r="K80" s="11">
        <f t="shared" si="7"/>
        <v>4.8240740740740744E-3</v>
      </c>
      <c r="L80" s="16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55" t="s">
        <v>146</v>
      </c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6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5">
        <v>1</v>
      </c>
      <c r="B82" s="6" t="s">
        <v>409</v>
      </c>
      <c r="C82" s="6" t="s">
        <v>338</v>
      </c>
      <c r="D82" s="7">
        <v>42370</v>
      </c>
      <c r="E82" s="8">
        <f>DATEDIF(D82,"05.05.2024","y")</f>
        <v>8</v>
      </c>
      <c r="F82" s="9" t="s">
        <v>148</v>
      </c>
      <c r="G82" s="6" t="s">
        <v>170</v>
      </c>
      <c r="H82" s="5">
        <v>215</v>
      </c>
      <c r="I82" s="10">
        <v>5.208333333333333E-3</v>
      </c>
      <c r="J82" s="10">
        <f>I82-$I$82</f>
        <v>0</v>
      </c>
      <c r="K82" s="11">
        <f t="shared" si="7"/>
        <v>4.1666666666666666E-3</v>
      </c>
      <c r="L82" s="16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5">
        <v>2</v>
      </c>
      <c r="B83" s="6" t="s">
        <v>409</v>
      </c>
      <c r="C83" s="6" t="s">
        <v>93</v>
      </c>
      <c r="D83" s="7">
        <v>43466</v>
      </c>
      <c r="E83" s="8">
        <f>DATEDIF(D83,"05.05.2024","y")</f>
        <v>5</v>
      </c>
      <c r="F83" s="9" t="s">
        <v>148</v>
      </c>
      <c r="G83" s="6" t="s">
        <v>170</v>
      </c>
      <c r="H83" s="5">
        <v>60</v>
      </c>
      <c r="I83" s="10">
        <v>6.2499999999999995E-3</v>
      </c>
      <c r="J83" s="10">
        <f t="shared" ref="J83:J85" si="8">I83-$I$82</f>
        <v>1.0416666666666664E-3</v>
      </c>
      <c r="K83" s="11">
        <f t="shared" si="7"/>
        <v>4.9999999999999992E-3</v>
      </c>
      <c r="L83" s="16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5">
        <v>3</v>
      </c>
      <c r="B84" s="6" t="s">
        <v>109</v>
      </c>
      <c r="C84" s="6" t="s">
        <v>327</v>
      </c>
      <c r="D84" s="7">
        <v>41678</v>
      </c>
      <c r="E84" s="8">
        <f>DATEDIF(D84,"05.05.2024","y")</f>
        <v>10</v>
      </c>
      <c r="F84" s="37" t="s">
        <v>242</v>
      </c>
      <c r="G84" s="6" t="s">
        <v>21</v>
      </c>
      <c r="H84" s="5">
        <v>9</v>
      </c>
      <c r="I84" s="10">
        <v>7.0601851851851841E-3</v>
      </c>
      <c r="J84" s="10">
        <f t="shared" si="8"/>
        <v>1.8518518518518511E-3</v>
      </c>
      <c r="K84" s="11">
        <f t="shared" si="7"/>
        <v>5.6481481481481469E-3</v>
      </c>
      <c r="L84" s="16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5">
        <v>4</v>
      </c>
      <c r="B85" s="6" t="s">
        <v>406</v>
      </c>
      <c r="C85" s="6" t="s">
        <v>407</v>
      </c>
      <c r="D85" s="7">
        <v>40788</v>
      </c>
      <c r="E85" s="8">
        <f>DATEDIF(D85,"05.05.2024","y")</f>
        <v>12</v>
      </c>
      <c r="F85" s="37" t="s">
        <v>242</v>
      </c>
      <c r="G85" s="6" t="s">
        <v>170</v>
      </c>
      <c r="H85" s="5">
        <v>5</v>
      </c>
      <c r="I85" s="10">
        <v>7.2916666666666659E-3</v>
      </c>
      <c r="J85" s="10">
        <f t="shared" si="8"/>
        <v>2.0833333333333329E-3</v>
      </c>
      <c r="K85" s="11">
        <f t="shared" si="7"/>
        <v>5.8333333333333327E-3</v>
      </c>
      <c r="L85" s="16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24"/>
      <c r="B86" s="25" t="s">
        <v>408</v>
      </c>
      <c r="C86" s="25" t="s">
        <v>93</v>
      </c>
      <c r="D86" s="26">
        <v>41468</v>
      </c>
      <c r="E86" s="27">
        <f>DATEDIF(D86,"05.05.2024","y")</f>
        <v>10</v>
      </c>
      <c r="F86" s="61" t="s">
        <v>242</v>
      </c>
      <c r="G86" s="25" t="s">
        <v>170</v>
      </c>
      <c r="H86" s="24"/>
      <c r="I86" s="41" t="s">
        <v>47</v>
      </c>
      <c r="J86" s="58"/>
      <c r="K86" s="59"/>
      <c r="L86" s="60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22"/>
      <c r="B87" s="1"/>
      <c r="C87" s="1"/>
      <c r="D87" s="23"/>
      <c r="E87" s="1"/>
      <c r="F87" s="1"/>
      <c r="G87" s="1"/>
      <c r="H87" s="22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22"/>
      <c r="B88" s="1"/>
      <c r="C88" s="1"/>
      <c r="D88" s="23"/>
      <c r="E88" s="1"/>
      <c r="F88" s="1"/>
      <c r="G88" s="1"/>
      <c r="H88" s="22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22"/>
      <c r="B89" s="1"/>
      <c r="C89" s="1"/>
      <c r="D89" s="23"/>
      <c r="E89" s="1"/>
      <c r="F89" s="1"/>
      <c r="G89" s="1"/>
      <c r="H89" s="22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22"/>
      <c r="B90" s="1"/>
      <c r="C90" s="1"/>
      <c r="D90" s="23"/>
      <c r="E90" s="1"/>
      <c r="F90" s="1"/>
      <c r="G90" s="1"/>
      <c r="H90" s="22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22"/>
      <c r="B91" s="1"/>
      <c r="C91" s="1"/>
      <c r="D91" s="23"/>
      <c r="E91" s="1"/>
      <c r="F91" s="1"/>
      <c r="G91" s="1"/>
      <c r="H91" s="22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22"/>
      <c r="B92" s="1"/>
      <c r="C92" s="1"/>
      <c r="D92" s="23"/>
      <c r="E92" s="1"/>
      <c r="F92" s="1"/>
      <c r="G92" s="1"/>
      <c r="H92" s="22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22"/>
      <c r="B93" s="1"/>
      <c r="C93" s="1"/>
      <c r="D93" s="23"/>
      <c r="E93" s="1"/>
      <c r="F93" s="1"/>
      <c r="G93" s="1"/>
      <c r="H93" s="22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22"/>
      <c r="B94" s="1"/>
      <c r="C94" s="1"/>
      <c r="D94" s="23"/>
      <c r="E94" s="1"/>
      <c r="F94" s="1"/>
      <c r="G94" s="1"/>
      <c r="H94" s="22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22"/>
      <c r="B95" s="1"/>
      <c r="C95" s="1"/>
      <c r="D95" s="23"/>
      <c r="E95" s="1"/>
      <c r="F95" s="1"/>
      <c r="G95" s="1"/>
      <c r="H95" s="22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22"/>
      <c r="B96" s="1"/>
      <c r="C96" s="1"/>
      <c r="D96" s="23"/>
      <c r="E96" s="1"/>
      <c r="F96" s="1"/>
      <c r="G96" s="1"/>
      <c r="H96" s="22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22"/>
      <c r="B97" s="1"/>
      <c r="C97" s="1"/>
      <c r="D97" s="23"/>
      <c r="E97" s="1"/>
      <c r="F97" s="1"/>
      <c r="G97" s="1"/>
      <c r="H97" s="22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22"/>
      <c r="B98" s="1"/>
      <c r="C98" s="1"/>
      <c r="D98" s="23"/>
      <c r="E98" s="1"/>
      <c r="F98" s="1"/>
      <c r="G98" s="1"/>
      <c r="H98" s="22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22"/>
      <c r="B99" s="1"/>
      <c r="C99" s="1"/>
      <c r="D99" s="23"/>
      <c r="E99" s="1"/>
      <c r="F99" s="1"/>
      <c r="G99" s="1"/>
      <c r="H99" s="22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22"/>
      <c r="B100" s="1"/>
      <c r="C100" s="1"/>
      <c r="D100" s="23"/>
      <c r="E100" s="1"/>
      <c r="F100" s="1"/>
      <c r="G100" s="1"/>
      <c r="H100" s="22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22"/>
      <c r="B101" s="1"/>
      <c r="C101" s="1"/>
      <c r="D101" s="23"/>
      <c r="E101" s="1"/>
      <c r="F101" s="1"/>
      <c r="G101" s="1"/>
      <c r="H101" s="22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22"/>
      <c r="B102" s="1"/>
      <c r="C102" s="1"/>
      <c r="D102" s="23"/>
      <c r="E102" s="1"/>
      <c r="F102" s="1"/>
      <c r="G102" s="1"/>
      <c r="H102" s="22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22"/>
      <c r="B103" s="1"/>
      <c r="C103" s="1"/>
      <c r="D103" s="23"/>
      <c r="E103" s="1"/>
      <c r="F103" s="1"/>
      <c r="G103" s="1"/>
      <c r="H103" s="22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22"/>
      <c r="B104" s="1"/>
      <c r="C104" s="1"/>
      <c r="D104" s="23"/>
      <c r="E104" s="1"/>
      <c r="F104" s="1"/>
      <c r="G104" s="1"/>
      <c r="H104" s="22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22"/>
      <c r="B105" s="1"/>
      <c r="C105" s="1"/>
      <c r="D105" s="23"/>
      <c r="E105" s="1"/>
      <c r="F105" s="1"/>
      <c r="G105" s="1"/>
      <c r="H105" s="22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22"/>
      <c r="B106" s="1"/>
      <c r="C106" s="1"/>
      <c r="D106" s="23"/>
      <c r="E106" s="1"/>
      <c r="F106" s="1"/>
      <c r="G106" s="1"/>
      <c r="H106" s="22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22"/>
      <c r="B107" s="1"/>
      <c r="C107" s="1"/>
      <c r="D107" s="23"/>
      <c r="E107" s="1"/>
      <c r="F107" s="1"/>
      <c r="G107" s="1"/>
      <c r="H107" s="22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22"/>
      <c r="B108" s="1"/>
      <c r="C108" s="1"/>
      <c r="D108" s="23"/>
      <c r="E108" s="1"/>
      <c r="F108" s="1"/>
      <c r="G108" s="1"/>
      <c r="H108" s="22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22"/>
      <c r="B109" s="1"/>
      <c r="C109" s="1"/>
      <c r="D109" s="23"/>
      <c r="E109" s="1"/>
      <c r="F109" s="1"/>
      <c r="G109" s="1"/>
      <c r="H109" s="22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22"/>
      <c r="B110" s="1"/>
      <c r="C110" s="1"/>
      <c r="D110" s="23"/>
      <c r="E110" s="1"/>
      <c r="F110" s="1"/>
      <c r="G110" s="1"/>
      <c r="H110" s="22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22"/>
      <c r="B111" s="1"/>
      <c r="C111" s="1"/>
      <c r="D111" s="23"/>
      <c r="E111" s="1"/>
      <c r="F111" s="1"/>
      <c r="G111" s="1"/>
      <c r="H111" s="22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22"/>
      <c r="B112" s="1"/>
      <c r="C112" s="1"/>
      <c r="D112" s="23"/>
      <c r="E112" s="1"/>
      <c r="F112" s="1"/>
      <c r="G112" s="1"/>
      <c r="H112" s="22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22"/>
      <c r="B113" s="1"/>
      <c r="C113" s="1"/>
      <c r="D113" s="23"/>
      <c r="E113" s="1"/>
      <c r="F113" s="1"/>
      <c r="G113" s="1"/>
      <c r="H113" s="22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22"/>
      <c r="B114" s="1"/>
      <c r="C114" s="1"/>
      <c r="D114" s="23"/>
      <c r="E114" s="1"/>
      <c r="F114" s="1"/>
      <c r="G114" s="1"/>
      <c r="H114" s="22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22"/>
      <c r="B115" s="1"/>
      <c r="C115" s="1"/>
      <c r="D115" s="23"/>
      <c r="E115" s="1"/>
      <c r="F115" s="1"/>
      <c r="G115" s="1"/>
      <c r="H115" s="22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22"/>
      <c r="B116" s="1"/>
      <c r="C116" s="1"/>
      <c r="D116" s="23"/>
      <c r="E116" s="1"/>
      <c r="F116" s="1"/>
      <c r="G116" s="1"/>
      <c r="H116" s="22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22"/>
      <c r="B117" s="1"/>
      <c r="C117" s="1"/>
      <c r="D117" s="23"/>
      <c r="E117" s="1"/>
      <c r="F117" s="1"/>
      <c r="G117" s="1"/>
      <c r="H117" s="22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22"/>
      <c r="B118" s="1"/>
      <c r="C118" s="1"/>
      <c r="D118" s="23"/>
      <c r="E118" s="1"/>
      <c r="F118" s="1"/>
      <c r="G118" s="1"/>
      <c r="H118" s="22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22"/>
      <c r="B119" s="1"/>
      <c r="C119" s="1"/>
      <c r="D119" s="23"/>
      <c r="E119" s="1"/>
      <c r="F119" s="1"/>
      <c r="G119" s="1"/>
      <c r="H119" s="22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22"/>
      <c r="B120" s="1"/>
      <c r="C120" s="1"/>
      <c r="D120" s="23"/>
      <c r="E120" s="1"/>
      <c r="F120" s="1"/>
      <c r="G120" s="1"/>
      <c r="H120" s="22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22"/>
      <c r="B121" s="1"/>
      <c r="C121" s="1"/>
      <c r="D121" s="23"/>
      <c r="E121" s="1"/>
      <c r="F121" s="1"/>
      <c r="G121" s="1"/>
      <c r="H121" s="22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22"/>
      <c r="B122" s="1"/>
      <c r="C122" s="1"/>
      <c r="D122" s="23"/>
      <c r="E122" s="1"/>
      <c r="F122" s="1"/>
      <c r="G122" s="1"/>
      <c r="H122" s="22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22"/>
      <c r="B123" s="1"/>
      <c r="C123" s="1"/>
      <c r="D123" s="23"/>
      <c r="E123" s="1"/>
      <c r="F123" s="1"/>
      <c r="G123" s="1"/>
      <c r="H123" s="22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22"/>
      <c r="B124" s="1"/>
      <c r="C124" s="1"/>
      <c r="D124" s="23"/>
      <c r="E124" s="1"/>
      <c r="F124" s="1"/>
      <c r="G124" s="1"/>
      <c r="H124" s="22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22"/>
      <c r="B125" s="1"/>
      <c r="C125" s="1"/>
      <c r="D125" s="23"/>
      <c r="E125" s="1"/>
      <c r="F125" s="1"/>
      <c r="G125" s="1"/>
      <c r="H125" s="22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22"/>
      <c r="B126" s="1"/>
      <c r="C126" s="1"/>
      <c r="D126" s="23"/>
      <c r="E126" s="1"/>
      <c r="F126" s="1"/>
      <c r="G126" s="1"/>
      <c r="H126" s="22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22"/>
      <c r="B127" s="1"/>
      <c r="C127" s="1"/>
      <c r="D127" s="23"/>
      <c r="E127" s="1"/>
      <c r="F127" s="1"/>
      <c r="G127" s="1"/>
      <c r="H127" s="22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22"/>
      <c r="B128" s="1"/>
      <c r="C128" s="1"/>
      <c r="D128" s="23"/>
      <c r="E128" s="1"/>
      <c r="F128" s="1"/>
      <c r="G128" s="1"/>
      <c r="H128" s="22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22"/>
      <c r="B129" s="1"/>
      <c r="C129" s="1"/>
      <c r="D129" s="23"/>
      <c r="E129" s="1"/>
      <c r="F129" s="1"/>
      <c r="G129" s="1"/>
      <c r="H129" s="22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22"/>
      <c r="B130" s="1"/>
      <c r="C130" s="1"/>
      <c r="D130" s="23"/>
      <c r="E130" s="1"/>
      <c r="F130" s="1"/>
      <c r="G130" s="1"/>
      <c r="H130" s="22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22"/>
      <c r="B131" s="1"/>
      <c r="C131" s="1"/>
      <c r="D131" s="23"/>
      <c r="E131" s="1"/>
      <c r="F131" s="1"/>
      <c r="G131" s="1"/>
      <c r="H131" s="22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22"/>
      <c r="B132" s="1"/>
      <c r="C132" s="1"/>
      <c r="D132" s="23"/>
      <c r="E132" s="1"/>
      <c r="F132" s="1"/>
      <c r="G132" s="1"/>
      <c r="H132" s="22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22"/>
      <c r="B133" s="1"/>
      <c r="C133" s="1"/>
      <c r="D133" s="23"/>
      <c r="E133" s="1"/>
      <c r="F133" s="1"/>
      <c r="G133" s="1"/>
      <c r="H133" s="22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22"/>
      <c r="B134" s="1"/>
      <c r="C134" s="1"/>
      <c r="D134" s="23"/>
      <c r="E134" s="1"/>
      <c r="F134" s="1"/>
      <c r="G134" s="1"/>
      <c r="H134" s="22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22"/>
      <c r="B135" s="1"/>
      <c r="C135" s="1"/>
      <c r="D135" s="23"/>
      <c r="E135" s="1"/>
      <c r="F135" s="1"/>
      <c r="G135" s="1"/>
      <c r="H135" s="22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22"/>
      <c r="B136" s="1"/>
      <c r="C136" s="1"/>
      <c r="D136" s="23"/>
      <c r="E136" s="1"/>
      <c r="F136" s="1"/>
      <c r="G136" s="1"/>
      <c r="H136" s="22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22"/>
      <c r="B137" s="1"/>
      <c r="C137" s="1"/>
      <c r="D137" s="23"/>
      <c r="E137" s="1"/>
      <c r="F137" s="1"/>
      <c r="G137" s="1"/>
      <c r="H137" s="22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22"/>
      <c r="B138" s="1"/>
      <c r="C138" s="1"/>
      <c r="D138" s="23"/>
      <c r="E138" s="1"/>
      <c r="F138" s="1"/>
      <c r="G138" s="1"/>
      <c r="H138" s="22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22"/>
      <c r="B139" s="1"/>
      <c r="C139" s="1"/>
      <c r="D139" s="23"/>
      <c r="E139" s="1"/>
      <c r="F139" s="1"/>
      <c r="G139" s="1"/>
      <c r="H139" s="22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22"/>
      <c r="B140" s="1"/>
      <c r="C140" s="1"/>
      <c r="D140" s="23"/>
      <c r="E140" s="1"/>
      <c r="F140" s="1"/>
      <c r="G140" s="1"/>
      <c r="H140" s="22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22"/>
      <c r="B141" s="1"/>
      <c r="C141" s="1"/>
      <c r="D141" s="23"/>
      <c r="E141" s="1"/>
      <c r="F141" s="1"/>
      <c r="G141" s="1"/>
      <c r="H141" s="22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22"/>
      <c r="B142" s="1"/>
      <c r="C142" s="1"/>
      <c r="D142" s="23"/>
      <c r="E142" s="1"/>
      <c r="F142" s="1"/>
      <c r="G142" s="1"/>
      <c r="H142" s="22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22"/>
      <c r="B143" s="1"/>
      <c r="C143" s="1"/>
      <c r="D143" s="23"/>
      <c r="E143" s="1"/>
      <c r="F143" s="1"/>
      <c r="G143" s="1"/>
      <c r="H143" s="22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22"/>
      <c r="B144" s="1"/>
      <c r="C144" s="1"/>
      <c r="D144" s="23"/>
      <c r="E144" s="1"/>
      <c r="F144" s="1"/>
      <c r="G144" s="1"/>
      <c r="H144" s="22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22"/>
      <c r="B145" s="1"/>
      <c r="C145" s="1"/>
      <c r="D145" s="23"/>
      <c r="E145" s="1"/>
      <c r="F145" s="1"/>
      <c r="G145" s="1"/>
      <c r="H145" s="22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22"/>
      <c r="B146" s="1"/>
      <c r="C146" s="1"/>
      <c r="D146" s="23"/>
      <c r="E146" s="1"/>
      <c r="F146" s="1"/>
      <c r="G146" s="1"/>
      <c r="H146" s="22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22"/>
      <c r="B147" s="1"/>
      <c r="C147" s="1"/>
      <c r="D147" s="23"/>
      <c r="E147" s="1"/>
      <c r="F147" s="1"/>
      <c r="G147" s="1"/>
      <c r="H147" s="22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22"/>
      <c r="B148" s="1"/>
      <c r="C148" s="1"/>
      <c r="D148" s="23"/>
      <c r="E148" s="1"/>
      <c r="F148" s="1"/>
      <c r="G148" s="1"/>
      <c r="H148" s="22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22"/>
      <c r="B149" s="1"/>
      <c r="C149" s="1"/>
      <c r="D149" s="23"/>
      <c r="E149" s="1"/>
      <c r="F149" s="1"/>
      <c r="G149" s="1"/>
      <c r="H149" s="22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22"/>
      <c r="B150" s="1"/>
      <c r="C150" s="1"/>
      <c r="D150" s="23"/>
      <c r="E150" s="1"/>
      <c r="F150" s="1"/>
      <c r="G150" s="1"/>
      <c r="H150" s="22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22"/>
      <c r="B151" s="1"/>
      <c r="C151" s="1"/>
      <c r="D151" s="23"/>
      <c r="E151" s="1"/>
      <c r="F151" s="1"/>
      <c r="G151" s="1"/>
      <c r="H151" s="22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22"/>
      <c r="B152" s="1"/>
      <c r="C152" s="1"/>
      <c r="D152" s="23"/>
      <c r="E152" s="1"/>
      <c r="F152" s="1"/>
      <c r="G152" s="1"/>
      <c r="H152" s="22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22"/>
      <c r="B153" s="1"/>
      <c r="C153" s="1"/>
      <c r="D153" s="23"/>
      <c r="E153" s="1"/>
      <c r="F153" s="1"/>
      <c r="G153" s="1"/>
      <c r="H153" s="22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22"/>
      <c r="B154" s="1"/>
      <c r="C154" s="1"/>
      <c r="D154" s="23"/>
      <c r="E154" s="1"/>
      <c r="F154" s="1"/>
      <c r="G154" s="1"/>
      <c r="H154" s="22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22"/>
      <c r="B155" s="1"/>
      <c r="C155" s="1"/>
      <c r="D155" s="23"/>
      <c r="E155" s="1"/>
      <c r="F155" s="1"/>
      <c r="G155" s="1"/>
      <c r="H155" s="22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22"/>
      <c r="B156" s="1"/>
      <c r="C156" s="1"/>
      <c r="D156" s="23"/>
      <c r="E156" s="1"/>
      <c r="F156" s="1"/>
      <c r="G156" s="1"/>
      <c r="H156" s="22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22"/>
      <c r="B157" s="1"/>
      <c r="C157" s="1"/>
      <c r="D157" s="23"/>
      <c r="E157" s="1"/>
      <c r="F157" s="1"/>
      <c r="G157" s="1"/>
      <c r="H157" s="22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22"/>
      <c r="B158" s="1"/>
      <c r="C158" s="1"/>
      <c r="D158" s="23"/>
      <c r="E158" s="1"/>
      <c r="F158" s="1"/>
      <c r="G158" s="1"/>
      <c r="H158" s="22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22"/>
      <c r="B159" s="1"/>
      <c r="C159" s="1"/>
      <c r="D159" s="23"/>
      <c r="E159" s="1"/>
      <c r="F159" s="1"/>
      <c r="G159" s="1"/>
      <c r="H159" s="22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22"/>
      <c r="B160" s="1"/>
      <c r="C160" s="1"/>
      <c r="D160" s="23"/>
      <c r="E160" s="1"/>
      <c r="F160" s="1"/>
      <c r="G160" s="1"/>
      <c r="H160" s="22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22"/>
      <c r="B161" s="1"/>
      <c r="C161" s="1"/>
      <c r="D161" s="23"/>
      <c r="E161" s="1"/>
      <c r="F161" s="1"/>
      <c r="G161" s="1"/>
      <c r="H161" s="22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22"/>
      <c r="B162" s="1"/>
      <c r="C162" s="1"/>
      <c r="D162" s="23"/>
      <c r="E162" s="1"/>
      <c r="F162" s="1"/>
      <c r="G162" s="1"/>
      <c r="H162" s="22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22"/>
      <c r="B163" s="1"/>
      <c r="C163" s="1"/>
      <c r="D163" s="23"/>
      <c r="E163" s="1"/>
      <c r="F163" s="1"/>
      <c r="G163" s="1"/>
      <c r="H163" s="22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22"/>
      <c r="B164" s="1"/>
      <c r="C164" s="1"/>
      <c r="D164" s="23"/>
      <c r="E164" s="1"/>
      <c r="F164" s="1"/>
      <c r="G164" s="1"/>
      <c r="H164" s="22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22"/>
      <c r="B165" s="1"/>
      <c r="C165" s="1"/>
      <c r="D165" s="23"/>
      <c r="E165" s="1"/>
      <c r="F165" s="1"/>
      <c r="G165" s="1"/>
      <c r="H165" s="22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22"/>
      <c r="B166" s="1"/>
      <c r="C166" s="1"/>
      <c r="D166" s="23"/>
      <c r="E166" s="1"/>
      <c r="F166" s="1"/>
      <c r="G166" s="1"/>
      <c r="H166" s="22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22"/>
      <c r="B167" s="1"/>
      <c r="C167" s="1"/>
      <c r="D167" s="23"/>
      <c r="E167" s="1"/>
      <c r="F167" s="1"/>
      <c r="G167" s="1"/>
      <c r="H167" s="22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22"/>
      <c r="B168" s="1"/>
      <c r="C168" s="1"/>
      <c r="D168" s="23"/>
      <c r="E168" s="1"/>
      <c r="F168" s="1"/>
      <c r="G168" s="1"/>
      <c r="H168" s="22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22"/>
      <c r="B169" s="1"/>
      <c r="C169" s="1"/>
      <c r="D169" s="23"/>
      <c r="E169" s="1"/>
      <c r="F169" s="1"/>
      <c r="G169" s="1"/>
      <c r="H169" s="22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22"/>
      <c r="B170" s="1"/>
      <c r="C170" s="1"/>
      <c r="D170" s="23"/>
      <c r="E170" s="1"/>
      <c r="F170" s="1"/>
      <c r="G170" s="1"/>
      <c r="H170" s="22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22"/>
      <c r="B171" s="1"/>
      <c r="C171" s="1"/>
      <c r="D171" s="23"/>
      <c r="E171" s="1"/>
      <c r="F171" s="1"/>
      <c r="G171" s="1"/>
      <c r="H171" s="22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22"/>
      <c r="B172" s="1"/>
      <c r="C172" s="1"/>
      <c r="D172" s="23"/>
      <c r="E172" s="1"/>
      <c r="F172" s="1"/>
      <c r="G172" s="1"/>
      <c r="H172" s="22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22"/>
      <c r="B173" s="1"/>
      <c r="C173" s="1"/>
      <c r="D173" s="23"/>
      <c r="E173" s="1"/>
      <c r="F173" s="1"/>
      <c r="G173" s="1"/>
      <c r="H173" s="22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22"/>
      <c r="B174" s="1"/>
      <c r="C174" s="1"/>
      <c r="D174" s="23"/>
      <c r="E174" s="1"/>
      <c r="F174" s="1"/>
      <c r="G174" s="1"/>
      <c r="H174" s="22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22"/>
      <c r="B175" s="1"/>
      <c r="C175" s="1"/>
      <c r="D175" s="23"/>
      <c r="E175" s="1"/>
      <c r="F175" s="1"/>
      <c r="G175" s="1"/>
      <c r="H175" s="22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22"/>
      <c r="B176" s="1"/>
      <c r="C176" s="1"/>
      <c r="D176" s="23"/>
      <c r="E176" s="1"/>
      <c r="F176" s="1"/>
      <c r="G176" s="1"/>
      <c r="H176" s="22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22"/>
      <c r="B177" s="1"/>
      <c r="C177" s="1"/>
      <c r="D177" s="23"/>
      <c r="E177" s="1"/>
      <c r="F177" s="1"/>
      <c r="G177" s="1"/>
      <c r="H177" s="22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22"/>
      <c r="B178" s="1"/>
      <c r="C178" s="1"/>
      <c r="D178" s="23"/>
      <c r="E178" s="1"/>
      <c r="F178" s="1"/>
      <c r="G178" s="1"/>
      <c r="H178" s="22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22"/>
      <c r="B179" s="1"/>
      <c r="C179" s="1"/>
      <c r="D179" s="23"/>
      <c r="E179" s="1"/>
      <c r="F179" s="1"/>
      <c r="G179" s="1"/>
      <c r="H179" s="22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22"/>
      <c r="B180" s="1"/>
      <c r="C180" s="1"/>
      <c r="D180" s="23"/>
      <c r="E180" s="1"/>
      <c r="F180" s="1"/>
      <c r="G180" s="1"/>
      <c r="H180" s="22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22"/>
      <c r="B181" s="1"/>
      <c r="C181" s="1"/>
      <c r="D181" s="23"/>
      <c r="E181" s="1"/>
      <c r="F181" s="1"/>
      <c r="G181" s="1"/>
      <c r="H181" s="22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22"/>
      <c r="B182" s="1"/>
      <c r="C182" s="1"/>
      <c r="D182" s="23"/>
      <c r="E182" s="1"/>
      <c r="F182" s="1"/>
      <c r="G182" s="1"/>
      <c r="H182" s="22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22"/>
      <c r="B183" s="1"/>
      <c r="C183" s="1"/>
      <c r="D183" s="23"/>
      <c r="E183" s="1"/>
      <c r="F183" s="1"/>
      <c r="G183" s="1"/>
      <c r="H183" s="22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22"/>
      <c r="B184" s="1"/>
      <c r="C184" s="1"/>
      <c r="D184" s="23"/>
      <c r="E184" s="1"/>
      <c r="F184" s="1"/>
      <c r="G184" s="1"/>
      <c r="H184" s="22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22"/>
      <c r="B185" s="1"/>
      <c r="C185" s="1"/>
      <c r="D185" s="23"/>
      <c r="E185" s="1"/>
      <c r="F185" s="1"/>
      <c r="G185" s="1"/>
      <c r="H185" s="22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22"/>
      <c r="B186" s="1"/>
      <c r="C186" s="1"/>
      <c r="D186" s="23"/>
      <c r="E186" s="1"/>
      <c r="F186" s="1"/>
      <c r="G186" s="1"/>
      <c r="H186" s="22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22"/>
      <c r="B187" s="1"/>
      <c r="C187" s="1"/>
      <c r="D187" s="23"/>
      <c r="E187" s="1"/>
      <c r="F187" s="1"/>
      <c r="G187" s="1"/>
      <c r="H187" s="22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22"/>
      <c r="B188" s="1"/>
      <c r="C188" s="1"/>
      <c r="D188" s="23"/>
      <c r="E188" s="1"/>
      <c r="F188" s="1"/>
      <c r="G188" s="1"/>
      <c r="H188" s="22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22"/>
      <c r="B189" s="1"/>
      <c r="C189" s="1"/>
      <c r="D189" s="23"/>
      <c r="E189" s="1"/>
      <c r="F189" s="1"/>
      <c r="G189" s="1"/>
      <c r="H189" s="22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22"/>
      <c r="B190" s="1"/>
      <c r="C190" s="1"/>
      <c r="D190" s="23"/>
      <c r="E190" s="1"/>
      <c r="F190" s="1"/>
      <c r="G190" s="1"/>
      <c r="H190" s="22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22"/>
      <c r="B191" s="1"/>
      <c r="C191" s="1"/>
      <c r="D191" s="23"/>
      <c r="E191" s="1"/>
      <c r="F191" s="1"/>
      <c r="G191" s="1"/>
      <c r="H191" s="22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22"/>
      <c r="B192" s="1"/>
      <c r="C192" s="1"/>
      <c r="D192" s="23"/>
      <c r="E192" s="1"/>
      <c r="F192" s="1"/>
      <c r="G192" s="1"/>
      <c r="H192" s="22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22"/>
      <c r="B193" s="1"/>
      <c r="C193" s="1"/>
      <c r="D193" s="23"/>
      <c r="E193" s="1"/>
      <c r="F193" s="1"/>
      <c r="G193" s="1"/>
      <c r="H193" s="22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22"/>
      <c r="B194" s="1"/>
      <c r="C194" s="1"/>
      <c r="D194" s="23"/>
      <c r="E194" s="1"/>
      <c r="F194" s="1"/>
      <c r="G194" s="1"/>
      <c r="H194" s="22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22"/>
      <c r="B195" s="1"/>
      <c r="C195" s="1"/>
      <c r="D195" s="23"/>
      <c r="E195" s="1"/>
      <c r="F195" s="1"/>
      <c r="G195" s="1"/>
      <c r="H195" s="22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22"/>
      <c r="B196" s="1"/>
      <c r="C196" s="1"/>
      <c r="D196" s="23"/>
      <c r="E196" s="1"/>
      <c r="F196" s="1"/>
      <c r="G196" s="1"/>
      <c r="H196" s="22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22"/>
      <c r="B197" s="1"/>
      <c r="C197" s="1"/>
      <c r="D197" s="23"/>
      <c r="E197" s="1"/>
      <c r="F197" s="1"/>
      <c r="G197" s="1"/>
      <c r="H197" s="22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22"/>
      <c r="B198" s="1"/>
      <c r="C198" s="1"/>
      <c r="D198" s="23"/>
      <c r="E198" s="1"/>
      <c r="F198" s="1"/>
      <c r="G198" s="1"/>
      <c r="H198" s="22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22"/>
      <c r="B199" s="1"/>
      <c r="C199" s="1"/>
      <c r="D199" s="23"/>
      <c r="E199" s="1"/>
      <c r="F199" s="1"/>
      <c r="G199" s="1"/>
      <c r="H199" s="22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22"/>
      <c r="B200" s="1"/>
      <c r="C200" s="1"/>
      <c r="D200" s="23"/>
      <c r="E200" s="1"/>
      <c r="F200" s="1"/>
      <c r="G200" s="1"/>
      <c r="H200" s="22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22"/>
      <c r="B201" s="1"/>
      <c r="C201" s="1"/>
      <c r="D201" s="23"/>
      <c r="E201" s="1"/>
      <c r="F201" s="1"/>
      <c r="G201" s="1"/>
      <c r="H201" s="22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22"/>
      <c r="B202" s="1"/>
      <c r="C202" s="1"/>
      <c r="D202" s="23"/>
      <c r="E202" s="1"/>
      <c r="F202" s="1"/>
      <c r="G202" s="1"/>
      <c r="H202" s="22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22"/>
      <c r="B203" s="1"/>
      <c r="C203" s="1"/>
      <c r="D203" s="23"/>
      <c r="E203" s="1"/>
      <c r="F203" s="1"/>
      <c r="G203" s="1"/>
      <c r="H203" s="22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22"/>
      <c r="B204" s="1"/>
      <c r="C204" s="1"/>
      <c r="D204" s="23"/>
      <c r="E204" s="1"/>
      <c r="F204" s="1"/>
      <c r="G204" s="1"/>
      <c r="H204" s="22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22"/>
      <c r="B205" s="1"/>
      <c r="C205" s="1"/>
      <c r="D205" s="23"/>
      <c r="E205" s="1"/>
      <c r="F205" s="1"/>
      <c r="G205" s="1"/>
      <c r="H205" s="22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22"/>
      <c r="B206" s="1"/>
      <c r="C206" s="1"/>
      <c r="D206" s="23"/>
      <c r="E206" s="1"/>
      <c r="F206" s="1"/>
      <c r="G206" s="1"/>
      <c r="H206" s="22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22"/>
      <c r="B207" s="1"/>
      <c r="C207" s="1"/>
      <c r="D207" s="23"/>
      <c r="E207" s="1"/>
      <c r="F207" s="1"/>
      <c r="G207" s="1"/>
      <c r="H207" s="22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22"/>
      <c r="B208" s="1"/>
      <c r="C208" s="1"/>
      <c r="D208" s="23"/>
      <c r="E208" s="1"/>
      <c r="F208" s="1"/>
      <c r="G208" s="1"/>
      <c r="H208" s="22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22"/>
      <c r="B209" s="1"/>
      <c r="C209" s="1"/>
      <c r="D209" s="23"/>
      <c r="E209" s="1"/>
      <c r="F209" s="1"/>
      <c r="G209" s="1"/>
      <c r="H209" s="22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22"/>
      <c r="B210" s="1"/>
      <c r="C210" s="1"/>
      <c r="D210" s="23"/>
      <c r="E210" s="1"/>
      <c r="F210" s="1"/>
      <c r="G210" s="1"/>
      <c r="H210" s="22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22"/>
      <c r="B211" s="1"/>
      <c r="C211" s="1"/>
      <c r="D211" s="23"/>
      <c r="E211" s="1"/>
      <c r="F211" s="1"/>
      <c r="G211" s="1"/>
      <c r="H211" s="22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22"/>
      <c r="B212" s="1"/>
      <c r="C212" s="1"/>
      <c r="D212" s="23"/>
      <c r="E212" s="1"/>
      <c r="F212" s="1"/>
      <c r="G212" s="1"/>
      <c r="H212" s="22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22"/>
      <c r="B213" s="1"/>
      <c r="C213" s="1"/>
      <c r="D213" s="23"/>
      <c r="E213" s="1"/>
      <c r="F213" s="1"/>
      <c r="G213" s="1"/>
      <c r="H213" s="22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22"/>
      <c r="B214" s="1"/>
      <c r="C214" s="1"/>
      <c r="D214" s="23"/>
      <c r="E214" s="1"/>
      <c r="F214" s="1"/>
      <c r="G214" s="1"/>
      <c r="H214" s="22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22"/>
      <c r="B215" s="1"/>
      <c r="C215" s="1"/>
      <c r="D215" s="23"/>
      <c r="E215" s="1"/>
      <c r="F215" s="1"/>
      <c r="G215" s="1"/>
      <c r="H215" s="22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22"/>
      <c r="B216" s="1"/>
      <c r="C216" s="1"/>
      <c r="D216" s="23"/>
      <c r="E216" s="1"/>
      <c r="F216" s="1"/>
      <c r="G216" s="1"/>
      <c r="H216" s="22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22"/>
      <c r="B217" s="1"/>
      <c r="C217" s="1"/>
      <c r="D217" s="23"/>
      <c r="E217" s="1"/>
      <c r="F217" s="1"/>
      <c r="G217" s="1"/>
      <c r="H217" s="22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22"/>
      <c r="B218" s="1"/>
      <c r="C218" s="1"/>
      <c r="D218" s="23"/>
      <c r="E218" s="1"/>
      <c r="F218" s="1"/>
      <c r="G218" s="1"/>
      <c r="H218" s="22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22"/>
      <c r="B219" s="1"/>
      <c r="C219" s="1"/>
      <c r="D219" s="23"/>
      <c r="E219" s="1"/>
      <c r="F219" s="1"/>
      <c r="G219" s="1"/>
      <c r="H219" s="22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22"/>
      <c r="B220" s="1"/>
      <c r="C220" s="1"/>
      <c r="D220" s="23"/>
      <c r="E220" s="1"/>
      <c r="F220" s="1"/>
      <c r="G220" s="1"/>
      <c r="H220" s="22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22"/>
      <c r="B221" s="1"/>
      <c r="C221" s="1"/>
      <c r="D221" s="23"/>
      <c r="E221" s="1"/>
      <c r="F221" s="1"/>
      <c r="G221" s="1"/>
      <c r="H221" s="22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22"/>
      <c r="B222" s="1"/>
      <c r="C222" s="1"/>
      <c r="D222" s="23"/>
      <c r="E222" s="1"/>
      <c r="F222" s="1"/>
      <c r="G222" s="1"/>
      <c r="H222" s="22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22"/>
      <c r="B223" s="1"/>
      <c r="C223" s="1"/>
      <c r="D223" s="23"/>
      <c r="E223" s="1"/>
      <c r="F223" s="1"/>
      <c r="G223" s="1"/>
      <c r="H223" s="22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22"/>
      <c r="B224" s="1"/>
      <c r="C224" s="1"/>
      <c r="D224" s="23"/>
      <c r="E224" s="1"/>
      <c r="F224" s="1"/>
      <c r="G224" s="1"/>
      <c r="H224" s="22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22"/>
      <c r="B225" s="1"/>
      <c r="C225" s="1"/>
      <c r="D225" s="23"/>
      <c r="E225" s="1"/>
      <c r="F225" s="1"/>
      <c r="G225" s="1"/>
      <c r="H225" s="22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22"/>
      <c r="B226" s="1"/>
      <c r="C226" s="1"/>
      <c r="D226" s="23"/>
      <c r="E226" s="1"/>
      <c r="F226" s="1"/>
      <c r="G226" s="1"/>
      <c r="H226" s="22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22"/>
      <c r="B227" s="1"/>
      <c r="C227" s="1"/>
      <c r="D227" s="23"/>
      <c r="E227" s="1"/>
      <c r="F227" s="1"/>
      <c r="G227" s="1"/>
      <c r="H227" s="22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22"/>
      <c r="B228" s="1"/>
      <c r="C228" s="1"/>
      <c r="D228" s="23"/>
      <c r="E228" s="1"/>
      <c r="F228" s="1"/>
      <c r="G228" s="1"/>
      <c r="H228" s="22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22"/>
      <c r="B229" s="1"/>
      <c r="C229" s="1"/>
      <c r="D229" s="23"/>
      <c r="E229" s="1"/>
      <c r="F229" s="1"/>
      <c r="G229" s="1"/>
      <c r="H229" s="22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22"/>
      <c r="B230" s="1"/>
      <c r="C230" s="1"/>
      <c r="D230" s="23"/>
      <c r="E230" s="1"/>
      <c r="F230" s="1"/>
      <c r="G230" s="1"/>
      <c r="H230" s="22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22"/>
      <c r="B231" s="1"/>
      <c r="C231" s="1"/>
      <c r="D231" s="23"/>
      <c r="E231" s="1"/>
      <c r="F231" s="1"/>
      <c r="G231" s="1"/>
      <c r="H231" s="22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22"/>
      <c r="B232" s="1"/>
      <c r="C232" s="1"/>
      <c r="D232" s="23"/>
      <c r="E232" s="1"/>
      <c r="F232" s="1"/>
      <c r="G232" s="1"/>
      <c r="H232" s="22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22"/>
      <c r="B233" s="1"/>
      <c r="C233" s="1"/>
      <c r="D233" s="23"/>
      <c r="E233" s="1"/>
      <c r="F233" s="1"/>
      <c r="G233" s="1"/>
      <c r="H233" s="22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22"/>
      <c r="B234" s="1"/>
      <c r="C234" s="1"/>
      <c r="D234" s="23"/>
      <c r="E234" s="1"/>
      <c r="F234" s="1"/>
      <c r="G234" s="1"/>
      <c r="H234" s="22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22"/>
      <c r="B235" s="1"/>
      <c r="C235" s="1"/>
      <c r="D235" s="23"/>
      <c r="E235" s="1"/>
      <c r="F235" s="1"/>
      <c r="G235" s="1"/>
      <c r="H235" s="22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22"/>
      <c r="B236" s="1"/>
      <c r="C236" s="1"/>
      <c r="D236" s="23"/>
      <c r="E236" s="1"/>
      <c r="F236" s="1"/>
      <c r="G236" s="1"/>
      <c r="H236" s="22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22"/>
      <c r="B237" s="1"/>
      <c r="C237" s="1"/>
      <c r="D237" s="23"/>
      <c r="E237" s="1"/>
      <c r="F237" s="1"/>
      <c r="G237" s="1"/>
      <c r="H237" s="22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22"/>
      <c r="B238" s="1"/>
      <c r="C238" s="1"/>
      <c r="D238" s="23"/>
      <c r="E238" s="1"/>
      <c r="F238" s="1"/>
      <c r="G238" s="1"/>
      <c r="H238" s="22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22"/>
      <c r="B239" s="1"/>
      <c r="C239" s="1"/>
      <c r="D239" s="23"/>
      <c r="E239" s="1"/>
      <c r="F239" s="1"/>
      <c r="G239" s="1"/>
      <c r="H239" s="22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22"/>
      <c r="B240" s="1"/>
      <c r="C240" s="1"/>
      <c r="D240" s="23"/>
      <c r="E240" s="1"/>
      <c r="F240" s="1"/>
      <c r="G240" s="1"/>
      <c r="H240" s="22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22"/>
      <c r="B241" s="1"/>
      <c r="C241" s="1"/>
      <c r="D241" s="23"/>
      <c r="E241" s="1"/>
      <c r="F241" s="1"/>
      <c r="G241" s="1"/>
      <c r="H241" s="22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22"/>
      <c r="B242" s="1"/>
      <c r="C242" s="1"/>
      <c r="D242" s="23"/>
      <c r="E242" s="1"/>
      <c r="F242" s="1"/>
      <c r="G242" s="1"/>
      <c r="H242" s="22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22"/>
      <c r="B243" s="1"/>
      <c r="C243" s="1"/>
      <c r="D243" s="23"/>
      <c r="E243" s="1"/>
      <c r="F243" s="1"/>
      <c r="G243" s="1"/>
      <c r="H243" s="22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22"/>
      <c r="B244" s="1"/>
      <c r="C244" s="1"/>
      <c r="D244" s="23"/>
      <c r="E244" s="1"/>
      <c r="F244" s="1"/>
      <c r="G244" s="1"/>
      <c r="H244" s="22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22"/>
      <c r="B245" s="1"/>
      <c r="C245" s="1"/>
      <c r="D245" s="23"/>
      <c r="E245" s="1"/>
      <c r="F245" s="1"/>
      <c r="G245" s="1"/>
      <c r="H245" s="22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22"/>
      <c r="B246" s="1"/>
      <c r="C246" s="1"/>
      <c r="D246" s="23"/>
      <c r="E246" s="1"/>
      <c r="F246" s="1"/>
      <c r="G246" s="1"/>
      <c r="H246" s="22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22"/>
      <c r="B247" s="1"/>
      <c r="C247" s="1"/>
      <c r="D247" s="23"/>
      <c r="E247" s="1"/>
      <c r="F247" s="1"/>
      <c r="G247" s="1"/>
      <c r="H247" s="22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22"/>
      <c r="B248" s="1"/>
      <c r="C248" s="1"/>
      <c r="D248" s="23"/>
      <c r="E248" s="1"/>
      <c r="F248" s="1"/>
      <c r="G248" s="1"/>
      <c r="H248" s="22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22"/>
      <c r="B249" s="1"/>
      <c r="C249" s="1"/>
      <c r="D249" s="23"/>
      <c r="E249" s="1"/>
      <c r="F249" s="1"/>
      <c r="G249" s="1"/>
      <c r="H249" s="22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22"/>
      <c r="B250" s="1"/>
      <c r="C250" s="1"/>
      <c r="D250" s="23"/>
      <c r="E250" s="1"/>
      <c r="F250" s="1"/>
      <c r="G250" s="1"/>
      <c r="H250" s="22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22"/>
      <c r="B251" s="1"/>
      <c r="C251" s="1"/>
      <c r="D251" s="23"/>
      <c r="E251" s="1"/>
      <c r="F251" s="1"/>
      <c r="G251" s="1"/>
      <c r="H251" s="22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22"/>
      <c r="B252" s="1"/>
      <c r="C252" s="1"/>
      <c r="D252" s="23"/>
      <c r="E252" s="1"/>
      <c r="F252" s="1"/>
      <c r="G252" s="1"/>
      <c r="H252" s="22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22"/>
      <c r="B253" s="1"/>
      <c r="C253" s="1"/>
      <c r="D253" s="23"/>
      <c r="E253" s="1"/>
      <c r="F253" s="1"/>
      <c r="G253" s="1"/>
      <c r="H253" s="22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22"/>
      <c r="B254" s="1"/>
      <c r="C254" s="1"/>
      <c r="D254" s="23"/>
      <c r="E254" s="1"/>
      <c r="F254" s="1"/>
      <c r="G254" s="1"/>
      <c r="H254" s="22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22"/>
      <c r="B255" s="1"/>
      <c r="C255" s="1"/>
      <c r="D255" s="23"/>
      <c r="E255" s="1"/>
      <c r="F255" s="1"/>
      <c r="G255" s="1"/>
      <c r="H255" s="22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22"/>
      <c r="B256" s="1"/>
      <c r="C256" s="1"/>
      <c r="D256" s="23"/>
      <c r="E256" s="1"/>
      <c r="F256" s="1"/>
      <c r="G256" s="1"/>
      <c r="H256" s="22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22"/>
      <c r="B257" s="1"/>
      <c r="C257" s="1"/>
      <c r="D257" s="23"/>
      <c r="E257" s="1"/>
      <c r="F257" s="1"/>
      <c r="G257" s="1"/>
      <c r="H257" s="22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22"/>
      <c r="B258" s="1"/>
      <c r="C258" s="1"/>
      <c r="D258" s="23"/>
      <c r="E258" s="1"/>
      <c r="F258" s="1"/>
      <c r="G258" s="1"/>
      <c r="H258" s="22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22"/>
      <c r="B259" s="1"/>
      <c r="C259" s="1"/>
      <c r="D259" s="23"/>
      <c r="E259" s="1"/>
      <c r="F259" s="1"/>
      <c r="G259" s="1"/>
      <c r="H259" s="22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22"/>
      <c r="B260" s="1"/>
      <c r="C260" s="1"/>
      <c r="D260" s="23"/>
      <c r="E260" s="1"/>
      <c r="F260" s="1"/>
      <c r="G260" s="1"/>
      <c r="H260" s="22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22"/>
      <c r="B261" s="1"/>
      <c r="C261" s="1"/>
      <c r="D261" s="23"/>
      <c r="E261" s="1"/>
      <c r="F261" s="1"/>
      <c r="G261" s="1"/>
      <c r="H261" s="22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22"/>
      <c r="B262" s="1"/>
      <c r="C262" s="1"/>
      <c r="D262" s="23"/>
      <c r="E262" s="1"/>
      <c r="F262" s="1"/>
      <c r="G262" s="1"/>
      <c r="H262" s="22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22"/>
      <c r="B263" s="1"/>
      <c r="C263" s="1"/>
      <c r="D263" s="23"/>
      <c r="E263" s="1"/>
      <c r="F263" s="1"/>
      <c r="G263" s="1"/>
      <c r="H263" s="22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22"/>
      <c r="B264" s="1"/>
      <c r="C264" s="1"/>
      <c r="D264" s="23"/>
      <c r="E264" s="1"/>
      <c r="F264" s="1"/>
      <c r="G264" s="1"/>
      <c r="H264" s="22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22"/>
      <c r="B265" s="1"/>
      <c r="C265" s="1"/>
      <c r="D265" s="23"/>
      <c r="E265" s="1"/>
      <c r="F265" s="1"/>
      <c r="G265" s="1"/>
      <c r="H265" s="22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22"/>
      <c r="B266" s="1"/>
      <c r="C266" s="1"/>
      <c r="D266" s="23"/>
      <c r="E266" s="1"/>
      <c r="F266" s="1"/>
      <c r="G266" s="1"/>
      <c r="H266" s="22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22"/>
      <c r="B267" s="1"/>
      <c r="C267" s="1"/>
      <c r="D267" s="23"/>
      <c r="E267" s="1"/>
      <c r="F267" s="1"/>
      <c r="G267" s="1"/>
      <c r="H267" s="22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22"/>
      <c r="B268" s="1"/>
      <c r="C268" s="1"/>
      <c r="D268" s="23"/>
      <c r="E268" s="1"/>
      <c r="F268" s="1"/>
      <c r="G268" s="1"/>
      <c r="H268" s="22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22"/>
      <c r="B269" s="1"/>
      <c r="C269" s="1"/>
      <c r="D269" s="23"/>
      <c r="E269" s="1"/>
      <c r="F269" s="1"/>
      <c r="G269" s="1"/>
      <c r="H269" s="22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22"/>
      <c r="B270" s="1"/>
      <c r="C270" s="1"/>
      <c r="D270" s="23"/>
      <c r="E270" s="1"/>
      <c r="F270" s="1"/>
      <c r="G270" s="1"/>
      <c r="H270" s="22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22"/>
      <c r="B271" s="1"/>
      <c r="C271" s="1"/>
      <c r="D271" s="23"/>
      <c r="E271" s="1"/>
      <c r="F271" s="1"/>
      <c r="G271" s="1"/>
      <c r="H271" s="22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22"/>
      <c r="B272" s="1"/>
      <c r="C272" s="1"/>
      <c r="D272" s="23"/>
      <c r="E272" s="1"/>
      <c r="F272" s="1"/>
      <c r="G272" s="1"/>
      <c r="H272" s="22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22"/>
      <c r="B273" s="1"/>
      <c r="C273" s="1"/>
      <c r="D273" s="23"/>
      <c r="E273" s="1"/>
      <c r="F273" s="1"/>
      <c r="G273" s="1"/>
      <c r="H273" s="22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22"/>
      <c r="B274" s="1"/>
      <c r="C274" s="1"/>
      <c r="D274" s="23"/>
      <c r="E274" s="1"/>
      <c r="F274" s="1"/>
      <c r="G274" s="1"/>
      <c r="H274" s="22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22"/>
      <c r="B275" s="1"/>
      <c r="C275" s="1"/>
      <c r="D275" s="23"/>
      <c r="E275" s="1"/>
      <c r="F275" s="1"/>
      <c r="G275" s="1"/>
      <c r="H275" s="22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22"/>
      <c r="B276" s="1"/>
      <c r="C276" s="1"/>
      <c r="D276" s="23"/>
      <c r="E276" s="1"/>
      <c r="F276" s="1"/>
      <c r="G276" s="1"/>
      <c r="H276" s="22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22"/>
      <c r="B277" s="1"/>
      <c r="C277" s="1"/>
      <c r="D277" s="23"/>
      <c r="E277" s="1"/>
      <c r="F277" s="1"/>
      <c r="G277" s="1"/>
      <c r="H277" s="22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22"/>
      <c r="B278" s="1"/>
      <c r="C278" s="1"/>
      <c r="D278" s="23"/>
      <c r="E278" s="1"/>
      <c r="F278" s="1"/>
      <c r="G278" s="1"/>
      <c r="H278" s="22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22"/>
      <c r="B279" s="1"/>
      <c r="C279" s="1"/>
      <c r="D279" s="23"/>
      <c r="E279" s="1"/>
      <c r="F279" s="1"/>
      <c r="G279" s="1"/>
      <c r="H279" s="22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22"/>
      <c r="B280" s="1"/>
      <c r="C280" s="1"/>
      <c r="D280" s="23"/>
      <c r="E280" s="1"/>
      <c r="F280" s="1"/>
      <c r="G280" s="1"/>
      <c r="H280" s="22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22"/>
      <c r="B281" s="1"/>
      <c r="C281" s="1"/>
      <c r="D281" s="23"/>
      <c r="E281" s="1"/>
      <c r="F281" s="1"/>
      <c r="G281" s="1"/>
      <c r="H281" s="22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/>
    <row r="284" spans="1:26" ht="15.75" customHeight="1" x14ac:dyDescent="0.25"/>
    <row r="285" spans="1:26" ht="15.75" customHeight="1" x14ac:dyDescent="0.25"/>
    <row r="286" spans="1:26" ht="15.75" customHeight="1" x14ac:dyDescent="0.25"/>
    <row r="287" spans="1:26" ht="15.75" customHeight="1" x14ac:dyDescent="0.25"/>
    <row r="288" spans="1:26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</sheetData>
  <sortState ref="B82:I85">
    <sortCondition ref="I82:I85"/>
  </sortState>
  <mergeCells count="34">
    <mergeCell ref="A74:L74"/>
    <mergeCell ref="A81:L81"/>
    <mergeCell ref="A58:L58"/>
    <mergeCell ref="A62:L62"/>
    <mergeCell ref="A70:L70"/>
    <mergeCell ref="A71:L71"/>
    <mergeCell ref="A72:A73"/>
    <mergeCell ref="B72:G72"/>
    <mergeCell ref="H72:H73"/>
    <mergeCell ref="I72:K72"/>
    <mergeCell ref="L72:L73"/>
    <mergeCell ref="A20:L20"/>
    <mergeCell ref="A40:L40"/>
    <mergeCell ref="A54:L54"/>
    <mergeCell ref="A55:L55"/>
    <mergeCell ref="A56:A57"/>
    <mergeCell ref="B56:G56"/>
    <mergeCell ref="H56:H57"/>
    <mergeCell ref="I56:K56"/>
    <mergeCell ref="L56:L57"/>
    <mergeCell ref="A4:L4"/>
    <mergeCell ref="A16:L16"/>
    <mergeCell ref="A17:L17"/>
    <mergeCell ref="A18:A19"/>
    <mergeCell ref="B18:G18"/>
    <mergeCell ref="H18:H19"/>
    <mergeCell ref="I18:K18"/>
    <mergeCell ref="L18:L19"/>
    <mergeCell ref="A1:L1"/>
    <mergeCell ref="A2:A3"/>
    <mergeCell ref="B2:G2"/>
    <mergeCell ref="H2:H3"/>
    <mergeCell ref="I2:K2"/>
    <mergeCell ref="L2:L3"/>
  </mergeCells>
  <pageMargins left="0.70866141732283472" right="0.70866141732283472" top="0.7480314960629921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Январь</vt:lpstr>
      <vt:lpstr>Февраль</vt:lpstr>
      <vt:lpstr>Март</vt:lpstr>
      <vt:lpstr>Апрель</vt:lpstr>
      <vt:lpstr>Май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2024-05-13T11:13:53Z</dcterms:modified>
</cp:coreProperties>
</file>